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03"/>
  <workbookPr codeName="ThisWorkbook"/>
  <mc:AlternateContent xmlns:mc="http://schemas.openxmlformats.org/markup-compatibility/2006">
    <mc:Choice Requires="x15">
      <x15ac:absPath xmlns:x15ac="http://schemas.microsoft.com/office/spreadsheetml/2010/11/ac" url="G:\ohf\LTCB\Cost Report Forms\SLF forms\2025\"/>
    </mc:Choice>
  </mc:AlternateContent>
  <xr:revisionPtr revIDLastSave="0" documentId="8_{78D01333-888A-4D89-87E7-AE281FD1DF53}" xr6:coauthVersionLast="47" xr6:coauthVersionMax="47" xr10:uidLastSave="{00000000-0000-0000-0000-000000000000}"/>
  <bookViews>
    <workbookView xWindow="-120" yWindow="-120" windowWidth="29040" windowHeight="15840" tabRatio="599" firstSheet="3" activeTab="3" xr2:uid="{00000000-000D-0000-FFFF-FFFF00000000}"/>
  </bookViews>
  <sheets>
    <sheet name="ReadMe" sheetId="1" r:id="rId1"/>
    <sheet name="Printing" sheetId="40" r:id="rId2"/>
    <sheet name="Enter" sheetId="2" r:id="rId3"/>
    <sheet name="PG1" sheetId="3" r:id="rId4"/>
    <sheet name="PG2" sheetId="4" r:id="rId5"/>
    <sheet name="PG3" sheetId="5" r:id="rId6"/>
    <sheet name="PG4" sheetId="6" r:id="rId7"/>
    <sheet name="PG5" sheetId="7" r:id="rId8"/>
    <sheet name="PG5A" sheetId="44" r:id="rId9"/>
    <sheet name="Summary_A" sheetId="42" r:id="rId10"/>
    <sheet name="Summary_B" sheetId="43" r:id="rId11"/>
    <sheet name="PG6" sheetId="8" r:id="rId12"/>
    <sheet name="PG6A" sheetId="41" r:id="rId13"/>
    <sheet name="PG6B" sheetId="50" state="hidden" r:id="rId14"/>
    <sheet name="PG6C" sheetId="49" state="hidden" r:id="rId15"/>
    <sheet name="PG6D" sheetId="48" state="hidden" r:id="rId16"/>
    <sheet name="PG6E" sheetId="47" state="hidden" r:id="rId17"/>
    <sheet name="PG6F" sheetId="46" state="hidden" r:id="rId18"/>
    <sheet name="PG6G" sheetId="45" state="hidden" r:id="rId19"/>
    <sheet name="PG6H" sheetId="51" state="hidden" r:id="rId20"/>
    <sheet name="PG6I" sheetId="52" state="hidden" r:id="rId21"/>
    <sheet name="Ownership-1" sheetId="83" r:id="rId22"/>
    <sheet name="Ownership-2" sheetId="84" r:id="rId23"/>
    <sheet name="PG6-Supp" sheetId="81" r:id="rId24"/>
    <sheet name="PG6-Supp (2)" sheetId="82" state="hidden" r:id="rId25"/>
    <sheet name="PG7" sheetId="9" r:id="rId26"/>
    <sheet name="PG8" sheetId="10" r:id="rId27"/>
    <sheet name="PG8A" sheetId="61" state="hidden" r:id="rId28"/>
    <sheet name="PG8B" sheetId="60" state="hidden" r:id="rId29"/>
    <sheet name="PG8C" sheetId="59" state="hidden" r:id="rId30"/>
    <sheet name="PG8D" sheetId="58" state="hidden" r:id="rId31"/>
    <sheet name="PG8E" sheetId="57" state="hidden" r:id="rId32"/>
    <sheet name="PG8F" sheetId="56" state="hidden" r:id="rId33"/>
    <sheet name="PG8G" sheetId="55" state="hidden" r:id="rId34"/>
    <sheet name="PG8H" sheetId="54" state="hidden" r:id="rId35"/>
    <sheet name="PG8I" sheetId="53" state="hidden" r:id="rId36"/>
    <sheet name="PG9" sheetId="11" r:id="rId37"/>
    <sheet name="PG10" sheetId="12" r:id="rId38"/>
    <sheet name="RE_Tax" sheetId="66" r:id="rId39"/>
    <sheet name="RE_Tax (2)" sheetId="80" state="hidden" r:id="rId40"/>
    <sheet name="PG11" sheetId="13" r:id="rId41"/>
    <sheet name="PG12" sheetId="14" r:id="rId42"/>
    <sheet name="PG12A" sheetId="65" r:id="rId43"/>
    <sheet name="PG12B" sheetId="64" state="hidden" r:id="rId44"/>
    <sheet name="PG12C" sheetId="63" state="hidden" r:id="rId45"/>
    <sheet name="PG12D" sheetId="62" state="hidden" r:id="rId46"/>
    <sheet name="PG12E" sheetId="75" state="hidden" r:id="rId47"/>
    <sheet name="PG12F" sheetId="77" state="hidden" r:id="rId48"/>
    <sheet name="PG12G" sheetId="76" state="hidden" r:id="rId49"/>
    <sheet name="PG12H" sheetId="79" state="hidden" r:id="rId50"/>
    <sheet name="PG12I" sheetId="78" state="hidden" r:id="rId51"/>
    <sheet name="PG13" sheetId="15" r:id="rId52"/>
    <sheet name="PG14" sheetId="16" r:id="rId53"/>
    <sheet name="PG15" sheetId="19" r:id="rId54"/>
    <sheet name="PG16" sheetId="20" r:id="rId55"/>
    <sheet name="PG17" sheetId="21" r:id="rId56"/>
    <sheet name="PG18" sheetId="22" r:id="rId57"/>
    <sheet name="PG19" sheetId="23" r:id="rId58"/>
    <sheet name="PG20" sheetId="25" r:id="rId59"/>
    <sheet name="Old from Long Form (PG16)" sheetId="18" state="hidden" r:id="rId60"/>
    <sheet name="Old from Long Form (PG15)" sheetId="17" state="hidden" r:id="rId61"/>
    <sheet name="PG24" sheetId="26" state="hidden" r:id="rId62"/>
    <sheet name="PG25" sheetId="27" state="hidden" r:id="rId63"/>
    <sheet name="PG26" sheetId="28" state="hidden" r:id="rId64"/>
    <sheet name="PG27" sheetId="29" state="hidden" r:id="rId65"/>
    <sheet name="PG28" sheetId="32" state="hidden" r:id="rId66"/>
    <sheet name="PG29" sheetId="33" state="hidden" r:id="rId67"/>
  </sheets>
  <definedNames>
    <definedName name="_2000_LTC_REAL_ESTATE_TAX_STATEMENT" localSheetId="39">'RE_Tax (2)'!$B$17:$O$62</definedName>
    <definedName name="_2000_LTC_REAL_ESTATE_TAX_STATEMENT">RE_Tax!$B$17:$O$62</definedName>
    <definedName name="Adjs">PG5A!$F$11:$G$101</definedName>
    <definedName name="Beg_Date">'PG1'!$AB$16</definedName>
    <definedName name="End_Date">'PG1'!$AD$16</definedName>
    <definedName name="Facility">'PG1'!$E$14</definedName>
    <definedName name="ID">'PG1'!$J$12</definedName>
    <definedName name="Own_Listing_1">'Ownership-1'!$B$3:$L$86</definedName>
    <definedName name="Own_Listing_2">'Ownership-2'!$B$3:$L$86</definedName>
    <definedName name="Page_01">'PG1'!$A$1:$AE$46</definedName>
    <definedName name="Page_02">'PG2'!$B$3:$AB$41</definedName>
    <definedName name="Page_03">'PG3'!$B$3:$O$43</definedName>
    <definedName name="Page_04">'PG4'!$B$3:$O$39</definedName>
    <definedName name="Page_05">'PG5'!$B$4:$AC$44</definedName>
    <definedName name="Page_05A">PG5A!$B$5:$H$60</definedName>
    <definedName name="Page_06">'PG6'!$B$3:$Z$42</definedName>
    <definedName name="Page_06_Supp">'PG6-Supp'!$B$3:$AB$43</definedName>
    <definedName name="Page_06_Supp2">'PG6-Supp (2)'!$B$3:$AB$43</definedName>
    <definedName name="Page_06A">PG6A!$B$3:$Z$42</definedName>
    <definedName name="Page_06B">PG6B!$B$3:$Z$42</definedName>
    <definedName name="Page_06C">PG6C!$B$3:$Z$42</definedName>
    <definedName name="Page_06D">PG6D!$B$3:$Z$42</definedName>
    <definedName name="Page_06E">PG6E!$B$3:$Z$42</definedName>
    <definedName name="Page_06F">PG6F!$B$3:$Z$42</definedName>
    <definedName name="Page_06G">PG6G!$B$3:$Z$42</definedName>
    <definedName name="Page_06H">PG6H!$B$3:$Z$42</definedName>
    <definedName name="Page_06I">PG6I!$B$3:$Z$42</definedName>
    <definedName name="Page_07">'PG7'!$B$3:$O$38</definedName>
    <definedName name="Page_08">'PG8'!$B$3:$X$43</definedName>
    <definedName name="Page_08A">PG8A!$B$3:$X$43</definedName>
    <definedName name="Page_08B">PG8B!$B$3:$X$43</definedName>
    <definedName name="Page_08C">PG8C!$B$3:$X$43</definedName>
    <definedName name="Page_08D">PG8D!$B$3:$X$43</definedName>
    <definedName name="Page_08E">PG8E!$B$3:$X$43</definedName>
    <definedName name="Page_08F">PG8F!$B$3:$X$43</definedName>
    <definedName name="Page_08G">PG8G!$B$3:$X$43</definedName>
    <definedName name="Page_08H">PG8H!$B$3:$X$43</definedName>
    <definedName name="Page_08I">PG8I!$B$3:$X$43</definedName>
    <definedName name="Page_09">'PG9'!$B$3:$Q$39</definedName>
    <definedName name="Page_10">'PG10'!$B$3:$X$44</definedName>
    <definedName name="Page_10A" localSheetId="39">'RE_Tax (2)'!$B$1:$O$69</definedName>
    <definedName name="Page_10A">RE_Tax!$B$1:$O$69</definedName>
    <definedName name="Page_11">'PG11'!$B$3:$AC$52</definedName>
    <definedName name="Page_12">'PG12'!$A$3:$AB$46</definedName>
    <definedName name="Page_12A">PG12A!$A$3:$AB$46</definedName>
    <definedName name="Page_12B">PG12B!$A$3:$AB$46</definedName>
    <definedName name="Page_12C">PG12C!$A$3:$AB$46</definedName>
    <definedName name="Page_12D">PG12D!$A$3:$AB$46</definedName>
    <definedName name="Page_12E">PG12E!$A$3:$AB$46</definedName>
    <definedName name="Page_12F">PG12F!$A$3:$AB$46</definedName>
    <definedName name="Page_12G">PG12G!$A$3:$AB$46</definedName>
    <definedName name="Page_12H">PG12H!$A$3:$AB$46</definedName>
    <definedName name="Page_12I">PG12I!$A$3:$AB$46</definedName>
    <definedName name="Page_13">'PG13'!$B$3:$AB$43</definedName>
    <definedName name="Page_14">'PG14'!$B$3:$Z$42</definedName>
    <definedName name="Page_15">'PG15'!$B$3:$X$43</definedName>
    <definedName name="Page_16">'PG16'!$B$3:$Q$38</definedName>
    <definedName name="Page_17">'PG17'!$B$3:$R$46</definedName>
    <definedName name="Page_18">'PG18'!$B$3:$AA$46</definedName>
    <definedName name="Page_19">'PG19'!$B$3:$W$43</definedName>
    <definedName name="Page_20">'PG20'!$B$3:$Y$46</definedName>
    <definedName name="PG5_Adjs">'PG5'!$A$10:$L$39</definedName>
    <definedName name="PG5_AdjsB">'PG5'!$Z$12:$AA$19</definedName>
    <definedName name="_xlnm.Print_Area" localSheetId="60">'Old from Long Form (PG15)'!$B$3:$AC$43</definedName>
    <definedName name="_xlnm.Print_Area" localSheetId="59">'Old from Long Form (PG16)'!$B$3:$AB$39</definedName>
    <definedName name="_xlnm.Print_Area" localSheetId="21">'Ownership-1'!$B$3:$L$86</definedName>
    <definedName name="_xlnm.Print_Area" localSheetId="22">'Ownership-2'!$B$3:$L$86</definedName>
    <definedName name="_xlnm.Print_Area" localSheetId="3">'PG1'!$A$1:$AE$46</definedName>
    <definedName name="_xlnm.Print_Area" localSheetId="37">'PG10'!$B$3:$X$44</definedName>
    <definedName name="_xlnm.Print_Area" localSheetId="40">'PG11'!$B$3:$AC$52</definedName>
    <definedName name="_xlnm.Print_Area" localSheetId="41">'PG12'!$A$3:$AB$46</definedName>
    <definedName name="_xlnm.Print_Area" localSheetId="42">PG12A!$A$3:$AB$46</definedName>
    <definedName name="_xlnm.Print_Area" localSheetId="43">PG12B!$A$3:$AB$46</definedName>
    <definedName name="_xlnm.Print_Area" localSheetId="44">PG12C!$A$3:$AB$46</definedName>
    <definedName name="_xlnm.Print_Area" localSheetId="45">PG12D!$A$3:$AB$46</definedName>
    <definedName name="_xlnm.Print_Area" localSheetId="46">PG12E!$A$3:$AB$46</definedName>
    <definedName name="_xlnm.Print_Area" localSheetId="47">PG12F!$A$3:$AB$46</definedName>
    <definedName name="_xlnm.Print_Area" localSheetId="48">PG12G!$A$3:$AB$46</definedName>
    <definedName name="_xlnm.Print_Area" localSheetId="49">PG12H!$A$3:$AB$46</definedName>
    <definedName name="_xlnm.Print_Area" localSheetId="50">PG12I!$A$3:$AB$46</definedName>
    <definedName name="_xlnm.Print_Area" localSheetId="51">'PG13'!$B$3:$AB$43</definedName>
    <definedName name="_xlnm.Print_Area" localSheetId="52">'PG14'!$B$3:$Z$42</definedName>
    <definedName name="_xlnm.Print_Area" localSheetId="53">'PG15'!$B$3:$X$43</definedName>
    <definedName name="_xlnm.Print_Area" localSheetId="54">'PG16'!$B$3:$Q$38</definedName>
    <definedName name="_xlnm.Print_Area" localSheetId="55">'PG17'!$B$3:$R$47</definedName>
    <definedName name="_xlnm.Print_Area" localSheetId="56">'PG18'!$B$3:$AA$46</definedName>
    <definedName name="_xlnm.Print_Area" localSheetId="57">'PG19'!$B$3:$W$43</definedName>
    <definedName name="_xlnm.Print_Area" localSheetId="4">'PG2'!$B$3:$AB$41</definedName>
    <definedName name="_xlnm.Print_Area" localSheetId="58">'PG20'!$B$3:$Y$46</definedName>
    <definedName name="_xlnm.Print_Area" localSheetId="5">'PG3'!$B$3:$O$43</definedName>
    <definedName name="_xlnm.Print_Area" localSheetId="6">'PG4'!$B$3:$O$39</definedName>
    <definedName name="_xlnm.Print_Area" localSheetId="7">'PG5'!$B$4:$AC$44</definedName>
    <definedName name="_xlnm.Print_Area" localSheetId="8">PG5A!$B$5:$H$60</definedName>
    <definedName name="_xlnm.Print_Area" localSheetId="11">'PG6'!$B$3:$Z$42</definedName>
    <definedName name="_xlnm.Print_Area" localSheetId="12">PG6A!$B$3:$Z$42</definedName>
    <definedName name="_xlnm.Print_Area" localSheetId="13">PG6B!$B$3:$Z$42</definedName>
    <definedName name="_xlnm.Print_Area" localSheetId="14">PG6C!$B$3:$Z$42</definedName>
    <definedName name="_xlnm.Print_Area" localSheetId="15">PG6D!$B$3:$Z$42</definedName>
    <definedName name="_xlnm.Print_Area" localSheetId="16">PG6E!$B$3:$Z$42</definedName>
    <definedName name="_xlnm.Print_Area" localSheetId="17">PG6F!$B$3:$Z$42</definedName>
    <definedName name="_xlnm.Print_Area" localSheetId="18">PG6G!$B$3:$Z$42</definedName>
    <definedName name="_xlnm.Print_Area" localSheetId="19">PG6H!$B$3:$Z$42</definedName>
    <definedName name="_xlnm.Print_Area" localSheetId="20">PG6I!$B$3:$Z$42</definedName>
    <definedName name="_xlnm.Print_Area" localSheetId="23">'PG6-Supp'!$B$3:$AB$43</definedName>
    <definedName name="_xlnm.Print_Area" localSheetId="24">'PG6-Supp (2)'!$B$3:$AB$43</definedName>
    <definedName name="_xlnm.Print_Area" localSheetId="25">'PG7'!$B$3:$O$38</definedName>
    <definedName name="_xlnm.Print_Area" localSheetId="26">'PG8'!$B$3:$X$43</definedName>
    <definedName name="_xlnm.Print_Area" localSheetId="27">PG8A!$B$3:$X$43</definedName>
    <definedName name="_xlnm.Print_Area" localSheetId="28">PG8B!$B$3:$X$43</definedName>
    <definedName name="_xlnm.Print_Area" localSheetId="29">PG8C!$B$3:$X$43</definedName>
    <definedName name="_xlnm.Print_Area" localSheetId="30">PG8D!$B$3:$X$43</definedName>
    <definedName name="_xlnm.Print_Area" localSheetId="31">PG8E!$B$3:$X$43</definedName>
    <definedName name="_xlnm.Print_Area" localSheetId="32">PG8F!$B$3:$X$43</definedName>
    <definedName name="_xlnm.Print_Area" localSheetId="33">PG8G!$B$3:$X$43</definedName>
    <definedName name="_xlnm.Print_Area" localSheetId="34">PG8H!$B$3:$X$43</definedName>
    <definedName name="_xlnm.Print_Area" localSheetId="35">PG8I!$B$3:$X$43</definedName>
    <definedName name="_xlnm.Print_Area" localSheetId="36">'PG9'!$B$3:$Q$41</definedName>
    <definedName name="_xlnm.Print_Area" localSheetId="38">RE_Tax!$B$17:$O$69</definedName>
    <definedName name="_xlnm.Print_Area" localSheetId="39">'RE_Tax (2)'!$B$1:$O$69</definedName>
    <definedName name="_xlnm.Print_Area" localSheetId="0">ReadMe!$B$3:$I$102</definedName>
    <definedName name="_xlnm.Print_Area" localSheetId="9">Summary_A!$B$3:$R$41</definedName>
    <definedName name="_xlnm.Print_Area" localSheetId="10">Summary_B!$B$3:$R$29</definedName>
    <definedName name="Summary_6">'PG6'!$D$25:$AB$39</definedName>
    <definedName name="Summary_6A">PG6A!$D$14:$AB$39</definedName>
    <definedName name="Summary_6B">PG6B!$D$14:$AB$39</definedName>
    <definedName name="Summary_6C">PG6C!$D$14:$AB$39</definedName>
    <definedName name="Summary_6D">PG6D!$D$14:$AB$39</definedName>
    <definedName name="Summary_6E">PG6E!$D$14:$AB$39</definedName>
    <definedName name="Summary_6F">PG6F!$D$14:$AB$39</definedName>
    <definedName name="Summary_6G">PG6G!$D$14:$AB$39</definedName>
    <definedName name="Summary_6H">PG6H!$D$14:$AB$39</definedName>
    <definedName name="Summary_6I">PG6I!$D$14:$AB$39</definedName>
    <definedName name="Summary_A">Summary_A!$B$3:$R$41</definedName>
    <definedName name="Summary_B">Summary_B!$B$3:$R$29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 i="12" l="1"/>
  <c r="E21" i="80"/>
  <c r="E21" i="66"/>
  <c r="K6" i="83"/>
  <c r="J7" i="83"/>
  <c r="J7" i="84"/>
  <c r="K6" i="84"/>
  <c r="J88" i="83"/>
  <c r="K88" i="83"/>
  <c r="K88" i="84" s="1"/>
  <c r="R25" i="84" s="1"/>
  <c r="N33" i="84" s="1"/>
  <c r="R25" i="83" l="1"/>
  <c r="N33" i="83"/>
  <c r="J88" i="84"/>
  <c r="R24" i="84" s="1"/>
  <c r="R24" i="83" s="1"/>
  <c r="N30" i="83" l="1"/>
  <c r="N30" i="84"/>
  <c r="J14" i="25"/>
  <c r="J30" i="25" l="1"/>
  <c r="J29" i="25"/>
  <c r="J28" i="25"/>
  <c r="J27" i="25"/>
  <c r="F21" i="25"/>
  <c r="F29" i="25" s="1"/>
  <c r="D21" i="25"/>
  <c r="D29" i="25" s="1"/>
  <c r="D20" i="25"/>
  <c r="D28" i="25" s="1"/>
  <c r="D19" i="25"/>
  <c r="D27" i="25" s="1"/>
  <c r="J23" i="25"/>
  <c r="F12" i="44" s="1"/>
  <c r="V19" i="23" l="1"/>
  <c r="J31" i="25"/>
  <c r="V13" i="23" s="1"/>
  <c r="L30" i="4" l="1"/>
  <c r="I88" i="83"/>
  <c r="L35" i="4"/>
  <c r="L34" i="4"/>
  <c r="L33" i="4"/>
  <c r="L32" i="4"/>
  <c r="L31" i="4"/>
  <c r="K37" i="4"/>
  <c r="P46" i="21"/>
  <c r="I88" i="84" l="1"/>
  <c r="R23" i="84" s="1"/>
  <c r="E88" i="83"/>
  <c r="X4" i="4"/>
  <c r="T4" i="4"/>
  <c r="L4" i="4"/>
  <c r="J37" i="4"/>
  <c r="I37" i="4"/>
  <c r="G37" i="4"/>
  <c r="E37" i="4"/>
  <c r="R23" i="83" l="1"/>
  <c r="N27" i="84"/>
  <c r="N27" i="83"/>
  <c r="AK56" i="84"/>
  <c r="AK55" i="84"/>
  <c r="AK54" i="84"/>
  <c r="AK53" i="84"/>
  <c r="AK52" i="84"/>
  <c r="AK51" i="84"/>
  <c r="AK50" i="84"/>
  <c r="AK49" i="84"/>
  <c r="AK48" i="84"/>
  <c r="AP20" i="84"/>
  <c r="AK19" i="84"/>
  <c r="AK18" i="84"/>
  <c r="AK17" i="84"/>
  <c r="AK16" i="84"/>
  <c r="AK15" i="84"/>
  <c r="AK14" i="84"/>
  <c r="AK13" i="84"/>
  <c r="E7" i="84"/>
  <c r="E6" i="84"/>
  <c r="E5" i="84"/>
  <c r="C4" i="84"/>
  <c r="AK56" i="83"/>
  <c r="AK55" i="83"/>
  <c r="AK54" i="83"/>
  <c r="AK53" i="83"/>
  <c r="AK52" i="83"/>
  <c r="AK51" i="83"/>
  <c r="AK50" i="83"/>
  <c r="AK49" i="83"/>
  <c r="AK48" i="83"/>
  <c r="AK20" i="83"/>
  <c r="AK19" i="83"/>
  <c r="AK18" i="83"/>
  <c r="AK17" i="83"/>
  <c r="AK16" i="83"/>
  <c r="AK15" i="83"/>
  <c r="AK14" i="83"/>
  <c r="AK13" i="83"/>
  <c r="E7" i="83"/>
  <c r="E6" i="83"/>
  <c r="E5" i="83"/>
  <c r="C4" i="83"/>
  <c r="C62" i="80"/>
  <c r="C61" i="80"/>
  <c r="C32" i="80"/>
  <c r="C31" i="80"/>
  <c r="C30" i="80"/>
  <c r="C29" i="80"/>
  <c r="B17" i="80"/>
  <c r="A9" i="2" l="1"/>
  <c r="Q46" i="3" s="1"/>
  <c r="H23" i="80" l="1"/>
  <c r="O49" i="80"/>
  <c r="L49" i="80"/>
  <c r="M19" i="80"/>
  <c r="E19" i="80"/>
  <c r="N42" i="8"/>
  <c r="C48" i="81"/>
  <c r="A57" i="8"/>
  <c r="C48" i="82"/>
  <c r="A58" i="8"/>
  <c r="Z4" i="82"/>
  <c r="W4" i="82"/>
  <c r="R4" i="82"/>
  <c r="G4" i="82"/>
  <c r="Z4" i="81"/>
  <c r="W4" i="81"/>
  <c r="R4" i="81"/>
  <c r="G4" i="81"/>
  <c r="D4" i="12"/>
  <c r="N4" i="12"/>
  <c r="T4" i="12"/>
  <c r="W4" i="12"/>
  <c r="W13" i="12"/>
  <c r="F4" i="13"/>
  <c r="Q4" i="13"/>
  <c r="X4" i="13"/>
  <c r="AA4" i="13"/>
  <c r="N50" i="13"/>
  <c r="T50" i="13"/>
  <c r="E4" i="14"/>
  <c r="O4" i="14"/>
  <c r="W4" i="14"/>
  <c r="Z4" i="14"/>
  <c r="W10" i="14"/>
  <c r="W11" i="14"/>
  <c r="W12" i="14"/>
  <c r="W13" i="14"/>
  <c r="W14" i="14"/>
  <c r="W16" i="14"/>
  <c r="W17" i="14"/>
  <c r="W18" i="14"/>
  <c r="W19" i="14"/>
  <c r="W20" i="14"/>
  <c r="W21" i="14"/>
  <c r="W22" i="14"/>
  <c r="W23" i="14"/>
  <c r="W24" i="14"/>
  <c r="W25" i="14"/>
  <c r="W26" i="14"/>
  <c r="W27" i="14"/>
  <c r="W28" i="14"/>
  <c r="W29" i="14"/>
  <c r="W30" i="14"/>
  <c r="W31" i="14"/>
  <c r="W32" i="14"/>
  <c r="W33" i="14"/>
  <c r="W34" i="14"/>
  <c r="W35" i="14"/>
  <c r="W36" i="14"/>
  <c r="W37" i="14"/>
  <c r="W38" i="14"/>
  <c r="W39" i="14"/>
  <c r="W40" i="14"/>
  <c r="W41" i="14"/>
  <c r="W42" i="14"/>
  <c r="A49" i="14"/>
  <c r="A50" i="14"/>
  <c r="A51" i="14"/>
  <c r="A52" i="14"/>
  <c r="A53" i="14"/>
  <c r="A54" i="14"/>
  <c r="A55" i="14"/>
  <c r="A56" i="14"/>
  <c r="E4" i="65"/>
  <c r="O4" i="65"/>
  <c r="W4" i="65"/>
  <c r="Z4" i="65"/>
  <c r="W10" i="65"/>
  <c r="W11" i="65"/>
  <c r="W12" i="65"/>
  <c r="W13" i="65"/>
  <c r="W14" i="65"/>
  <c r="W15" i="65"/>
  <c r="W16" i="65"/>
  <c r="W17" i="65"/>
  <c r="W18" i="65"/>
  <c r="W19" i="65"/>
  <c r="W20" i="65"/>
  <c r="W21" i="65"/>
  <c r="W22" i="65"/>
  <c r="W23" i="65"/>
  <c r="W24" i="65"/>
  <c r="W25" i="65"/>
  <c r="W26" i="65"/>
  <c r="W27" i="65"/>
  <c r="W28" i="65"/>
  <c r="W29" i="65"/>
  <c r="W30" i="65"/>
  <c r="W31" i="65"/>
  <c r="W32" i="65"/>
  <c r="W33" i="65"/>
  <c r="W34" i="65"/>
  <c r="W35" i="65"/>
  <c r="W36" i="65"/>
  <c r="W37" i="65"/>
  <c r="W38" i="65"/>
  <c r="W39" i="65"/>
  <c r="W40" i="65"/>
  <c r="W41" i="65"/>
  <c r="W42" i="65"/>
  <c r="L43" i="65"/>
  <c r="A48" i="14" s="1"/>
  <c r="O43" i="65"/>
  <c r="O10" i="64" s="1"/>
  <c r="O43" i="64" s="1"/>
  <c r="O10" i="63" s="1"/>
  <c r="O43" i="63" s="1"/>
  <c r="O10" i="62" s="1"/>
  <c r="O43" i="62" s="1"/>
  <c r="O10" i="75" s="1"/>
  <c r="O43" i="75" s="1"/>
  <c r="O10" i="77" s="1"/>
  <c r="O43" i="77" s="1"/>
  <c r="O10" i="76" s="1"/>
  <c r="O43" i="76" s="1"/>
  <c r="O10" i="79" s="1"/>
  <c r="O43" i="79" s="1"/>
  <c r="O10" i="78" s="1"/>
  <c r="O43" i="78" s="1"/>
  <c r="T43" i="65"/>
  <c r="T10" i="64" s="1"/>
  <c r="Z43" i="65"/>
  <c r="Z10" i="64" s="1"/>
  <c r="Z43" i="64" s="1"/>
  <c r="Z10" i="63" s="1"/>
  <c r="Z43" i="63" s="1"/>
  <c r="Z10" i="62" s="1"/>
  <c r="Z43" i="62" s="1"/>
  <c r="Z10" i="75" s="1"/>
  <c r="Z43" i="75" s="1"/>
  <c r="Z10" i="77" s="1"/>
  <c r="Z43" i="77" s="1"/>
  <c r="Z10" i="76" s="1"/>
  <c r="Z43" i="76" s="1"/>
  <c r="Z10" i="79" s="1"/>
  <c r="Z43" i="79" s="1"/>
  <c r="Z10" i="78" s="1"/>
  <c r="Z43" i="78" s="1"/>
  <c r="E4" i="64"/>
  <c r="O4" i="64"/>
  <c r="W4" i="64"/>
  <c r="Z4" i="64"/>
  <c r="W11" i="64"/>
  <c r="W12" i="64"/>
  <c r="W13" i="64"/>
  <c r="W14" i="64"/>
  <c r="W15" i="64"/>
  <c r="W16" i="64"/>
  <c r="W17" i="64"/>
  <c r="W18" i="64"/>
  <c r="W19" i="64"/>
  <c r="W20" i="64"/>
  <c r="W21" i="64"/>
  <c r="W22" i="64"/>
  <c r="W23" i="64"/>
  <c r="W24" i="64"/>
  <c r="W25" i="64"/>
  <c r="W26" i="64"/>
  <c r="W27" i="64"/>
  <c r="W28" i="64"/>
  <c r="W29" i="64"/>
  <c r="W30" i="64"/>
  <c r="W31" i="64"/>
  <c r="W32" i="64"/>
  <c r="W33" i="64"/>
  <c r="W34" i="64"/>
  <c r="W35" i="64"/>
  <c r="W36" i="64"/>
  <c r="W37" i="64"/>
  <c r="W38" i="64"/>
  <c r="W39" i="64"/>
  <c r="W40" i="64"/>
  <c r="W41" i="64"/>
  <c r="W42" i="64"/>
  <c r="E4" i="63"/>
  <c r="O4" i="63"/>
  <c r="W4" i="63"/>
  <c r="Z4" i="63"/>
  <c r="W11" i="63"/>
  <c r="W12" i="63"/>
  <c r="W13" i="63"/>
  <c r="W14" i="63"/>
  <c r="W15" i="63"/>
  <c r="W16" i="63"/>
  <c r="W17" i="63"/>
  <c r="W18" i="63"/>
  <c r="W19" i="63"/>
  <c r="W20" i="63"/>
  <c r="W21" i="63"/>
  <c r="W22" i="63"/>
  <c r="W23" i="63"/>
  <c r="W24" i="63"/>
  <c r="W25" i="63"/>
  <c r="W26" i="63"/>
  <c r="W27" i="63"/>
  <c r="W28" i="63"/>
  <c r="W29" i="63"/>
  <c r="W30" i="63"/>
  <c r="W31" i="63"/>
  <c r="W32" i="63"/>
  <c r="W33" i="63"/>
  <c r="W34" i="63"/>
  <c r="W35" i="63"/>
  <c r="W36" i="63"/>
  <c r="W37" i="63"/>
  <c r="W38" i="63"/>
  <c r="W39" i="63"/>
  <c r="W40" i="63"/>
  <c r="W41" i="63"/>
  <c r="W42" i="63"/>
  <c r="E4" i="62"/>
  <c r="O4" i="62"/>
  <c r="W4" i="62"/>
  <c r="Z4" i="62"/>
  <c r="W11" i="62"/>
  <c r="W12"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E4" i="75"/>
  <c r="O4" i="75"/>
  <c r="W4" i="75"/>
  <c r="Z4" i="75"/>
  <c r="W11" i="75"/>
  <c r="W12" i="75"/>
  <c r="W13" i="75"/>
  <c r="W14" i="75"/>
  <c r="W15" i="75"/>
  <c r="W16" i="75"/>
  <c r="W17" i="75"/>
  <c r="W18" i="75"/>
  <c r="W19" i="75"/>
  <c r="W20" i="75"/>
  <c r="W21" i="75"/>
  <c r="W22" i="75"/>
  <c r="W23" i="75"/>
  <c r="W24" i="75"/>
  <c r="W25" i="75"/>
  <c r="W26" i="75"/>
  <c r="W27" i="75"/>
  <c r="W28" i="75"/>
  <c r="W29" i="75"/>
  <c r="W30" i="75"/>
  <c r="W31" i="75"/>
  <c r="W32" i="75"/>
  <c r="W33" i="75"/>
  <c r="W34" i="75"/>
  <c r="W35" i="75"/>
  <c r="W36" i="75"/>
  <c r="W37" i="75"/>
  <c r="W38" i="75"/>
  <c r="W39" i="75"/>
  <c r="W40" i="75"/>
  <c r="W41" i="75"/>
  <c r="W42" i="75"/>
  <c r="E4" i="77"/>
  <c r="O4" i="77"/>
  <c r="W4" i="77"/>
  <c r="Z4" i="77"/>
  <c r="W11" i="77"/>
  <c r="W12" i="77"/>
  <c r="W13" i="77"/>
  <c r="W14" i="77"/>
  <c r="W15" i="77"/>
  <c r="W16" i="77"/>
  <c r="W17" i="77"/>
  <c r="W18" i="77"/>
  <c r="W19" i="77"/>
  <c r="W20" i="77"/>
  <c r="W21" i="77"/>
  <c r="W22" i="77"/>
  <c r="W23" i="77"/>
  <c r="W24" i="77"/>
  <c r="W25" i="77"/>
  <c r="W26" i="77"/>
  <c r="W27" i="77"/>
  <c r="W28" i="77"/>
  <c r="W29" i="77"/>
  <c r="W30" i="77"/>
  <c r="W31" i="77"/>
  <c r="W32" i="77"/>
  <c r="W33" i="77"/>
  <c r="W34" i="77"/>
  <c r="W35" i="77"/>
  <c r="W36" i="77"/>
  <c r="W37" i="77"/>
  <c r="W38" i="77"/>
  <c r="W39" i="77"/>
  <c r="W40" i="77"/>
  <c r="W41" i="77"/>
  <c r="W42" i="77"/>
  <c r="E4" i="76"/>
  <c r="O4" i="76"/>
  <c r="W4" i="76"/>
  <c r="Z4" i="76"/>
  <c r="W11" i="76"/>
  <c r="W12" i="76"/>
  <c r="W13" i="76"/>
  <c r="W14" i="76"/>
  <c r="W15" i="76"/>
  <c r="W16" i="76"/>
  <c r="W17" i="76"/>
  <c r="W18" i="76"/>
  <c r="W19" i="76"/>
  <c r="W20" i="76"/>
  <c r="W21" i="76"/>
  <c r="W22" i="76"/>
  <c r="W23" i="76"/>
  <c r="W24" i="76"/>
  <c r="W25" i="76"/>
  <c r="W26" i="76"/>
  <c r="W27" i="76"/>
  <c r="W28" i="76"/>
  <c r="W29" i="76"/>
  <c r="W30" i="76"/>
  <c r="W31" i="76"/>
  <c r="W32" i="76"/>
  <c r="W33" i="76"/>
  <c r="W34" i="76"/>
  <c r="W35" i="76"/>
  <c r="W36" i="76"/>
  <c r="W37" i="76"/>
  <c r="W38" i="76"/>
  <c r="W39" i="76"/>
  <c r="W40" i="76"/>
  <c r="W41" i="76"/>
  <c r="W42" i="76"/>
  <c r="E4" i="79"/>
  <c r="O4" i="79"/>
  <c r="W4" i="79"/>
  <c r="Z4" i="79"/>
  <c r="W11" i="79"/>
  <c r="W12" i="79"/>
  <c r="W13" i="79"/>
  <c r="W14" i="79"/>
  <c r="W15" i="79"/>
  <c r="W16" i="79"/>
  <c r="W17" i="79"/>
  <c r="W18" i="79"/>
  <c r="W19" i="79"/>
  <c r="W20" i="79"/>
  <c r="W21" i="79"/>
  <c r="W22" i="79"/>
  <c r="W23" i="79"/>
  <c r="W24" i="79"/>
  <c r="W25" i="79"/>
  <c r="W26" i="79"/>
  <c r="W27" i="79"/>
  <c r="W28" i="79"/>
  <c r="W29" i="79"/>
  <c r="W30" i="79"/>
  <c r="W31" i="79"/>
  <c r="W32" i="79"/>
  <c r="W33" i="79"/>
  <c r="W34" i="79"/>
  <c r="W35" i="79"/>
  <c r="W36" i="79"/>
  <c r="W37" i="79"/>
  <c r="W38" i="79"/>
  <c r="W39" i="79"/>
  <c r="W40" i="79"/>
  <c r="W41" i="79"/>
  <c r="W42" i="79"/>
  <c r="E4" i="78"/>
  <c r="O4" i="78"/>
  <c r="W4" i="78"/>
  <c r="Z4"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G4" i="15"/>
  <c r="O4" i="15"/>
  <c r="V4" i="15"/>
  <c r="Y4" i="15"/>
  <c r="V9" i="15"/>
  <c r="V10" i="15"/>
  <c r="V11" i="15"/>
  <c r="V12" i="15"/>
  <c r="L13" i="15"/>
  <c r="R13" i="15"/>
  <c r="T13" i="15"/>
  <c r="Y13" i="15"/>
  <c r="V18" i="15"/>
  <c r="V19" i="15"/>
  <c r="V20" i="15"/>
  <c r="V21" i="15"/>
  <c r="O22" i="15"/>
  <c r="R22" i="15"/>
  <c r="T22" i="15"/>
  <c r="Y22" i="15"/>
  <c r="Y38" i="15"/>
  <c r="I40" i="15"/>
  <c r="L40" i="15"/>
  <c r="O40" i="15"/>
  <c r="G4" i="16"/>
  <c r="N4" i="16"/>
  <c r="W4" i="16"/>
  <c r="Z4" i="16"/>
  <c r="W10" i="16"/>
  <c r="R7" i="16" s="1"/>
  <c r="W11" i="16"/>
  <c r="H20" i="16"/>
  <c r="L20" i="16"/>
  <c r="K40" i="16"/>
  <c r="N40" i="16"/>
  <c r="H4" i="17"/>
  <c r="U4" i="17"/>
  <c r="Z4" i="17"/>
  <c r="AC4" i="17"/>
  <c r="U27" i="17"/>
  <c r="U28" i="17"/>
  <c r="U29" i="17"/>
  <c r="U30" i="17"/>
  <c r="U31" i="17"/>
  <c r="U32" i="17"/>
  <c r="U33" i="17"/>
  <c r="U34" i="17"/>
  <c r="L35" i="17"/>
  <c r="O35" i="17"/>
  <c r="R35" i="17"/>
  <c r="AC36" i="17"/>
  <c r="F4" i="18"/>
  <c r="P4" i="18"/>
  <c r="X4" i="18"/>
  <c r="Z4" i="18"/>
  <c r="X12" i="18"/>
  <c r="Z12" i="18"/>
  <c r="X14" i="18"/>
  <c r="Z14" i="18"/>
  <c r="X15" i="18"/>
  <c r="Z15" i="18"/>
  <c r="X16" i="18"/>
  <c r="Z16" i="18"/>
  <c r="X17" i="18"/>
  <c r="Z17" i="18"/>
  <c r="X18" i="18"/>
  <c r="Z18" i="18"/>
  <c r="X19" i="18"/>
  <c r="Z19" i="18"/>
  <c r="X20" i="18"/>
  <c r="Z20" i="18"/>
  <c r="X22" i="18"/>
  <c r="Z22" i="18"/>
  <c r="X25" i="18"/>
  <c r="Z25" i="18"/>
  <c r="X26" i="18"/>
  <c r="Z26" i="18"/>
  <c r="X27" i="18"/>
  <c r="Z27" i="18"/>
  <c r="X28" i="18"/>
  <c r="X29" i="18"/>
  <c r="Z29" i="18"/>
  <c r="N32" i="18"/>
  <c r="P32" i="18"/>
  <c r="S32" i="18"/>
  <c r="V32" i="18"/>
  <c r="E4" i="19"/>
  <c r="N4" i="19"/>
  <c r="Q4" i="19"/>
  <c r="V4" i="19"/>
  <c r="N5" i="19"/>
  <c r="H21" i="19"/>
  <c r="K21" i="19"/>
  <c r="S25" i="19"/>
  <c r="V25" i="19"/>
  <c r="S35" i="19"/>
  <c r="V35" i="19"/>
  <c r="S37" i="19"/>
  <c r="V37" i="19"/>
  <c r="V41" i="19" s="1"/>
  <c r="H38" i="19"/>
  <c r="K38" i="19"/>
  <c r="H41" i="19"/>
  <c r="K41" i="19"/>
  <c r="E4" i="20"/>
  <c r="I4" i="20"/>
  <c r="N4" i="20"/>
  <c r="Q4" i="20"/>
  <c r="I13" i="20"/>
  <c r="H21" i="20"/>
  <c r="J21" i="20"/>
  <c r="I32" i="20"/>
  <c r="D4" i="21"/>
  <c r="I4" i="21"/>
  <c r="M4" i="21"/>
  <c r="P4" i="21"/>
  <c r="E12" i="21"/>
  <c r="G12" i="21"/>
  <c r="F13" i="21"/>
  <c r="F19" i="21"/>
  <c r="P24" i="21"/>
  <c r="F35" i="21"/>
  <c r="F39" i="21"/>
  <c r="F44" i="21"/>
  <c r="F4" i="4"/>
  <c r="F37" i="4"/>
  <c r="H37" i="4"/>
  <c r="E4" i="22"/>
  <c r="P4" i="22"/>
  <c r="U4" i="22"/>
  <c r="Z4" i="22"/>
  <c r="N11" i="22"/>
  <c r="N12" i="22"/>
  <c r="N13" i="22"/>
  <c r="N14" i="22"/>
  <c r="N15" i="22"/>
  <c r="N16" i="22"/>
  <c r="N17" i="22"/>
  <c r="N18" i="22"/>
  <c r="N19" i="22"/>
  <c r="N20" i="22"/>
  <c r="N21" i="22"/>
  <c r="N22" i="22"/>
  <c r="N23" i="22"/>
  <c r="N24" i="22"/>
  <c r="N25" i="22"/>
  <c r="N26" i="22"/>
  <c r="N27" i="22"/>
  <c r="U27" i="22"/>
  <c r="X27" i="22"/>
  <c r="N28" i="22"/>
  <c r="N29" i="22"/>
  <c r="N30" i="22"/>
  <c r="N31" i="22"/>
  <c r="N32" i="22"/>
  <c r="N33" i="22"/>
  <c r="N34" i="22"/>
  <c r="N35" i="22"/>
  <c r="N36" i="22"/>
  <c r="N37" i="22"/>
  <c r="N38" i="22"/>
  <c r="N39" i="22"/>
  <c r="N40" i="22"/>
  <c r="N41" i="22"/>
  <c r="U41" i="22"/>
  <c r="X41" i="22"/>
  <c r="N42" i="22"/>
  <c r="N43" i="22"/>
  <c r="F44" i="22"/>
  <c r="H44" i="22"/>
  <c r="K44" i="22"/>
  <c r="D4" i="23"/>
  <c r="L4" i="23"/>
  <c r="S4" i="23"/>
  <c r="V4" i="23"/>
  <c r="I16" i="23"/>
  <c r="U18" i="23"/>
  <c r="W18" i="23"/>
  <c r="U19" i="23"/>
  <c r="W19" i="23"/>
  <c r="U20" i="23"/>
  <c r="W20" i="23"/>
  <c r="P22" i="23"/>
  <c r="V22" i="23"/>
  <c r="I24" i="23"/>
  <c r="U39" i="23"/>
  <c r="W39" i="23"/>
  <c r="P40" i="23"/>
  <c r="I41" i="23"/>
  <c r="V41" i="23"/>
  <c r="F4" i="25"/>
  <c r="P4" i="25"/>
  <c r="U4" i="25"/>
  <c r="X4" i="25"/>
  <c r="E4" i="5"/>
  <c r="I4" i="5"/>
  <c r="L4" i="5"/>
  <c r="N4" i="5"/>
  <c r="H9" i="5"/>
  <c r="J9" i="5" s="1"/>
  <c r="H10" i="5"/>
  <c r="J10" i="5" s="1"/>
  <c r="H11" i="5"/>
  <c r="J11" i="5" s="1"/>
  <c r="H12" i="5"/>
  <c r="J12" i="5" s="1"/>
  <c r="H13" i="5"/>
  <c r="J13" i="5" s="1"/>
  <c r="H14" i="5"/>
  <c r="J14" i="5" s="1"/>
  <c r="H15" i="5"/>
  <c r="J15" i="5" s="1"/>
  <c r="E16" i="5"/>
  <c r="F16" i="5"/>
  <c r="G16" i="5"/>
  <c r="H16" i="5"/>
  <c r="I16" i="5"/>
  <c r="H18" i="5"/>
  <c r="H19" i="5"/>
  <c r="J19" i="5" s="1"/>
  <c r="H20" i="5"/>
  <c r="J20" i="5" s="1"/>
  <c r="H21" i="5"/>
  <c r="J21" i="5" s="1"/>
  <c r="H22" i="5"/>
  <c r="J22" i="5" s="1"/>
  <c r="H23" i="5"/>
  <c r="J23" i="5" s="1"/>
  <c r="H24" i="5"/>
  <c r="J24" i="5" s="1"/>
  <c r="H25" i="5"/>
  <c r="J25" i="5" s="1"/>
  <c r="E26" i="5"/>
  <c r="E41" i="5" s="1"/>
  <c r="F26" i="5"/>
  <c r="G26" i="5"/>
  <c r="G41" i="5" s="1"/>
  <c r="I26" i="5"/>
  <c r="H28" i="5"/>
  <c r="J28" i="5" s="1"/>
  <c r="H29" i="5"/>
  <c r="H30" i="5"/>
  <c r="J30" i="5" s="1"/>
  <c r="H31" i="5"/>
  <c r="J31" i="5" s="1"/>
  <c r="H32" i="5"/>
  <c r="J32" i="5" s="1"/>
  <c r="H33" i="5"/>
  <c r="J33" i="5" s="1"/>
  <c r="H34" i="5"/>
  <c r="J34" i="5" s="1"/>
  <c r="H35" i="5"/>
  <c r="J35" i="5" s="1"/>
  <c r="H36" i="5"/>
  <c r="J36" i="5" s="1"/>
  <c r="H37" i="5"/>
  <c r="J37" i="5" s="1"/>
  <c r="H38" i="5"/>
  <c r="J38" i="5" s="1"/>
  <c r="E39" i="5"/>
  <c r="F39" i="5"/>
  <c r="G39" i="5"/>
  <c r="I39" i="5"/>
  <c r="E4" i="6"/>
  <c r="I4" i="6"/>
  <c r="L4" i="6"/>
  <c r="N4" i="6"/>
  <c r="H11" i="6"/>
  <c r="J11" i="6" s="1"/>
  <c r="H12" i="6"/>
  <c r="J12" i="6" s="1"/>
  <c r="H13" i="6"/>
  <c r="J13" i="6" s="1"/>
  <c r="H14" i="6"/>
  <c r="J14" i="6" s="1"/>
  <c r="H15" i="6"/>
  <c r="J15" i="6" s="1"/>
  <c r="H16" i="6"/>
  <c r="J16" i="6" s="1"/>
  <c r="H17" i="6"/>
  <c r="J17" i="6" s="1"/>
  <c r="G18" i="6"/>
  <c r="I18" i="6"/>
  <c r="H21" i="6"/>
  <c r="J21" i="6" s="1"/>
  <c r="H22" i="6"/>
  <c r="J22" i="6" s="1"/>
  <c r="H23" i="6"/>
  <c r="J23" i="6" s="1"/>
  <c r="H24" i="6"/>
  <c r="J24" i="6" s="1"/>
  <c r="H25" i="6"/>
  <c r="J25" i="6" s="1"/>
  <c r="H26" i="6"/>
  <c r="J26" i="6" s="1"/>
  <c r="E27" i="6"/>
  <c r="F27" i="6"/>
  <c r="G27" i="6"/>
  <c r="I27" i="6"/>
  <c r="F5" i="7"/>
  <c r="P5" i="7"/>
  <c r="V5" i="7"/>
  <c r="AA5" i="7"/>
  <c r="A11" i="7"/>
  <c r="K13" i="44" s="1"/>
  <c r="F9" i="42" s="1"/>
  <c r="A12" i="7"/>
  <c r="A13" i="7"/>
  <c r="A14" i="7"/>
  <c r="A15" i="7"/>
  <c r="A16" i="7"/>
  <c r="A17" i="7"/>
  <c r="A18" i="7"/>
  <c r="A19" i="7"/>
  <c r="A20" i="7"/>
  <c r="Z20" i="7"/>
  <c r="A21" i="7"/>
  <c r="A22" i="7"/>
  <c r="A23" i="7"/>
  <c r="A24" i="7"/>
  <c r="A25" i="7"/>
  <c r="A26" i="7"/>
  <c r="A27" i="7"/>
  <c r="A28" i="7"/>
  <c r="A29" i="7"/>
  <c r="A30" i="7"/>
  <c r="A31" i="7"/>
  <c r="A32" i="7"/>
  <c r="A33" i="7"/>
  <c r="A34" i="7"/>
  <c r="A35" i="7"/>
  <c r="A36" i="7"/>
  <c r="A37" i="7"/>
  <c r="A38" i="7"/>
  <c r="A39" i="7"/>
  <c r="L41" i="7"/>
  <c r="Z22" i="7" s="1"/>
  <c r="P41" i="7"/>
  <c r="Z42" i="7"/>
  <c r="C6" i="44"/>
  <c r="D7" i="44"/>
  <c r="D8" i="44"/>
  <c r="D9" i="44"/>
  <c r="AG13" i="44"/>
  <c r="AG14" i="44"/>
  <c r="AG15" i="44"/>
  <c r="AG16" i="44"/>
  <c r="AG17" i="44"/>
  <c r="AG18" i="44"/>
  <c r="AG19" i="44"/>
  <c r="AG20" i="44"/>
  <c r="K23" i="44"/>
  <c r="F20" i="42" s="1"/>
  <c r="K31" i="44"/>
  <c r="F29" i="42" s="1"/>
  <c r="K38" i="44"/>
  <c r="F36" i="42" s="1"/>
  <c r="K48" i="44"/>
  <c r="F16" i="43" s="1"/>
  <c r="AG48" i="44"/>
  <c r="K49" i="44"/>
  <c r="F17" i="43" s="1"/>
  <c r="AG49" i="44"/>
  <c r="AG50" i="44"/>
  <c r="AG51" i="44"/>
  <c r="AG52" i="44"/>
  <c r="AG53" i="44"/>
  <c r="AG54" i="44"/>
  <c r="AG55" i="44"/>
  <c r="AG56" i="44"/>
  <c r="F60" i="44"/>
  <c r="F64" i="44" s="1"/>
  <c r="F4" i="8"/>
  <c r="Q4" i="8"/>
  <c r="V4" i="8"/>
  <c r="Y4" i="8"/>
  <c r="Y27" i="8"/>
  <c r="Y28" i="8"/>
  <c r="AB28" i="8" s="1"/>
  <c r="Y29" i="8"/>
  <c r="AB29" i="8" s="1"/>
  <c r="Y30" i="8"/>
  <c r="AB30" i="8" s="1"/>
  <c r="Y31" i="8"/>
  <c r="AB31" i="8" s="1"/>
  <c r="Y32" i="8"/>
  <c r="AB32" i="8"/>
  <c r="Y33" i="8"/>
  <c r="AB33" i="8"/>
  <c r="Y34" i="8"/>
  <c r="AB34" i="8"/>
  <c r="Y35" i="8"/>
  <c r="AB35" i="8"/>
  <c r="Y36" i="8"/>
  <c r="AB36" i="8"/>
  <c r="Y37" i="8"/>
  <c r="AB37" i="8"/>
  <c r="Y38" i="8"/>
  <c r="AB38" i="8"/>
  <c r="Y39" i="8"/>
  <c r="AB39" i="8"/>
  <c r="J40" i="8"/>
  <c r="V40" i="8"/>
  <c r="F4" i="41"/>
  <c r="Q4" i="41"/>
  <c r="V4" i="41"/>
  <c r="Y4" i="41"/>
  <c r="Y16" i="41"/>
  <c r="Y17" i="41"/>
  <c r="AB17" i="41" s="1"/>
  <c r="Y18" i="41"/>
  <c r="AB18" i="41" s="1"/>
  <c r="Y19" i="41"/>
  <c r="AB19" i="41" s="1"/>
  <c r="Y20" i="41"/>
  <c r="AB20" i="41" s="1"/>
  <c r="Y21" i="41"/>
  <c r="AB21" i="41" s="1"/>
  <c r="Y22" i="41"/>
  <c r="AB22" i="41" s="1"/>
  <c r="Y23" i="41"/>
  <c r="AB23" i="41" s="1"/>
  <c r="Y24" i="41"/>
  <c r="AB24" i="41" s="1"/>
  <c r="Y25" i="41"/>
  <c r="AB25" i="41" s="1"/>
  <c r="Y26" i="41"/>
  <c r="AB26" i="41" s="1"/>
  <c r="Y27" i="41"/>
  <c r="AB27" i="41" s="1"/>
  <c r="Y28" i="41"/>
  <c r="AB28" i="41" s="1"/>
  <c r="Y29" i="41"/>
  <c r="AB29" i="41" s="1"/>
  <c r="Y30" i="41"/>
  <c r="AB30" i="41" s="1"/>
  <c r="Y31" i="41"/>
  <c r="AB31" i="41" s="1"/>
  <c r="Y32" i="41"/>
  <c r="AB32" i="41" s="1"/>
  <c r="Y33" i="41"/>
  <c r="AB33" i="41" s="1"/>
  <c r="Y34" i="41"/>
  <c r="AB34" i="41" s="1"/>
  <c r="Y35" i="41"/>
  <c r="AB35" i="41" s="1"/>
  <c r="Y36" i="41"/>
  <c r="AB36" i="41" s="1"/>
  <c r="Y37" i="41"/>
  <c r="AB37" i="41" s="1"/>
  <c r="Y38" i="41"/>
  <c r="AB38" i="41" s="1"/>
  <c r="Y39" i="41"/>
  <c r="AB39" i="41" s="1"/>
  <c r="J40" i="41"/>
  <c r="V40" i="41"/>
  <c r="A48" i="8" s="1"/>
  <c r="F4" i="50"/>
  <c r="Q4" i="50"/>
  <c r="V4" i="50"/>
  <c r="Y4" i="50"/>
  <c r="Y16" i="50"/>
  <c r="Y17" i="50"/>
  <c r="AB17" i="50" s="1"/>
  <c r="Y18" i="50"/>
  <c r="AB18" i="50" s="1"/>
  <c r="Y19" i="50"/>
  <c r="AB19" i="50" s="1"/>
  <c r="Y20" i="50"/>
  <c r="AB20" i="50" s="1"/>
  <c r="Y21" i="50"/>
  <c r="AB21" i="50" s="1"/>
  <c r="Y22" i="50"/>
  <c r="AB22" i="50" s="1"/>
  <c r="Y23" i="50"/>
  <c r="AB23" i="50" s="1"/>
  <c r="Y24" i="50"/>
  <c r="AB24" i="50" s="1"/>
  <c r="Y25" i="50"/>
  <c r="AB25" i="50" s="1"/>
  <c r="Y26" i="50"/>
  <c r="AB26" i="50" s="1"/>
  <c r="Y27" i="50"/>
  <c r="AB27" i="50" s="1"/>
  <c r="Y28" i="50"/>
  <c r="AB28" i="50" s="1"/>
  <c r="Y29" i="50"/>
  <c r="AB29" i="50" s="1"/>
  <c r="Y30" i="50"/>
  <c r="AB30" i="50" s="1"/>
  <c r="Y31" i="50"/>
  <c r="AB31" i="50" s="1"/>
  <c r="Y32" i="50"/>
  <c r="AB32" i="50" s="1"/>
  <c r="Y33" i="50"/>
  <c r="AB33" i="50" s="1"/>
  <c r="Y34" i="50"/>
  <c r="AB34" i="50" s="1"/>
  <c r="Y35" i="50"/>
  <c r="AB35" i="50" s="1"/>
  <c r="Y36" i="50"/>
  <c r="AB36" i="50" s="1"/>
  <c r="Y37" i="50"/>
  <c r="AB37" i="50" s="1"/>
  <c r="Y38" i="50"/>
  <c r="AB38" i="50" s="1"/>
  <c r="Y39" i="50"/>
  <c r="AB39" i="50" s="1"/>
  <c r="J40" i="50"/>
  <c r="V40" i="50"/>
  <c r="A49" i="8" s="1"/>
  <c r="F4" i="49"/>
  <c r="Q4" i="49"/>
  <c r="V4" i="49"/>
  <c r="Y4" i="49"/>
  <c r="Y16" i="49"/>
  <c r="Y17" i="49"/>
  <c r="AB17" i="49" s="1"/>
  <c r="Y18" i="49"/>
  <c r="AB18" i="49" s="1"/>
  <c r="Y19" i="49"/>
  <c r="AB19" i="49" s="1"/>
  <c r="Y20" i="49"/>
  <c r="AB20" i="49" s="1"/>
  <c r="Y21" i="49"/>
  <c r="AB21" i="49" s="1"/>
  <c r="Y22" i="49"/>
  <c r="AB22" i="49" s="1"/>
  <c r="Y23" i="49"/>
  <c r="AB23" i="49" s="1"/>
  <c r="Y24" i="49"/>
  <c r="AB24" i="49" s="1"/>
  <c r="Y25" i="49"/>
  <c r="AB25" i="49" s="1"/>
  <c r="Y26" i="49"/>
  <c r="AB26" i="49" s="1"/>
  <c r="Y27" i="49"/>
  <c r="AB27" i="49" s="1"/>
  <c r="Y28" i="49"/>
  <c r="AB28" i="49" s="1"/>
  <c r="Y29" i="49"/>
  <c r="AB29" i="49" s="1"/>
  <c r="Y30" i="49"/>
  <c r="AB30" i="49" s="1"/>
  <c r="Y31" i="49"/>
  <c r="AB31" i="49" s="1"/>
  <c r="Y32" i="49"/>
  <c r="AB32" i="49" s="1"/>
  <c r="Y33" i="49"/>
  <c r="AB33" i="49" s="1"/>
  <c r="Y34" i="49"/>
  <c r="AB34" i="49" s="1"/>
  <c r="Y35" i="49"/>
  <c r="AB35" i="49" s="1"/>
  <c r="Y36" i="49"/>
  <c r="AB36" i="49" s="1"/>
  <c r="Y37" i="49"/>
  <c r="AB37" i="49" s="1"/>
  <c r="Y38" i="49"/>
  <c r="AB38" i="49" s="1"/>
  <c r="Y39" i="49"/>
  <c r="AB39" i="49" s="1"/>
  <c r="J40" i="49"/>
  <c r="V40" i="49"/>
  <c r="A50" i="8" s="1"/>
  <c r="F4" i="48"/>
  <c r="Q4" i="48"/>
  <c r="V4" i="48"/>
  <c r="Y4" i="48"/>
  <c r="Y16" i="48"/>
  <c r="Y17" i="48"/>
  <c r="AB17" i="48" s="1"/>
  <c r="Y18" i="48"/>
  <c r="AB18" i="48" s="1"/>
  <c r="Y19" i="48"/>
  <c r="AB19" i="48" s="1"/>
  <c r="Y20" i="48"/>
  <c r="AB20" i="48" s="1"/>
  <c r="Y21" i="48"/>
  <c r="AB21" i="48" s="1"/>
  <c r="Y22" i="48"/>
  <c r="AB22" i="48" s="1"/>
  <c r="Y23" i="48"/>
  <c r="AB23" i="48" s="1"/>
  <c r="Y24" i="48"/>
  <c r="AB24" i="48" s="1"/>
  <c r="Y25" i="48"/>
  <c r="AB25" i="48" s="1"/>
  <c r="Y26" i="48"/>
  <c r="AB26" i="48" s="1"/>
  <c r="Y27" i="48"/>
  <c r="AB27" i="48" s="1"/>
  <c r="Y28" i="48"/>
  <c r="AB28" i="48" s="1"/>
  <c r="Y29" i="48"/>
  <c r="AB29" i="48" s="1"/>
  <c r="Y30" i="48"/>
  <c r="AB30" i="48" s="1"/>
  <c r="Y31" i="48"/>
  <c r="AB31" i="48" s="1"/>
  <c r="Y32" i="48"/>
  <c r="AB32" i="48" s="1"/>
  <c r="Y33" i="48"/>
  <c r="AB33" i="48" s="1"/>
  <c r="Y34" i="48"/>
  <c r="AB34" i="48" s="1"/>
  <c r="Y35" i="48"/>
  <c r="AB35" i="48" s="1"/>
  <c r="Y36" i="48"/>
  <c r="AB36" i="48" s="1"/>
  <c r="Y37" i="48"/>
  <c r="AB37" i="48" s="1"/>
  <c r="Y38" i="48"/>
  <c r="AB38" i="48" s="1"/>
  <c r="Y39" i="48"/>
  <c r="AB39" i="48" s="1"/>
  <c r="J40" i="48"/>
  <c r="V40" i="48"/>
  <c r="A51" i="8" s="1"/>
  <c r="F4" i="47"/>
  <c r="Q4" i="47"/>
  <c r="V4" i="47"/>
  <c r="Y4" i="47"/>
  <c r="Y16" i="47"/>
  <c r="Y17" i="47"/>
  <c r="AB17" i="47" s="1"/>
  <c r="Y18" i="47"/>
  <c r="AB18" i="47" s="1"/>
  <c r="Y19" i="47"/>
  <c r="AB19" i="47" s="1"/>
  <c r="Y20" i="47"/>
  <c r="AB20" i="47" s="1"/>
  <c r="Y21" i="47"/>
  <c r="AB21" i="47" s="1"/>
  <c r="Y22" i="47"/>
  <c r="AB22" i="47" s="1"/>
  <c r="Y23" i="47"/>
  <c r="AB23" i="47" s="1"/>
  <c r="Y24" i="47"/>
  <c r="AB24" i="47" s="1"/>
  <c r="Y25" i="47"/>
  <c r="AB25" i="47" s="1"/>
  <c r="Y26" i="47"/>
  <c r="AB26" i="47" s="1"/>
  <c r="Y27" i="47"/>
  <c r="AB27" i="47" s="1"/>
  <c r="Y28" i="47"/>
  <c r="AB28" i="47" s="1"/>
  <c r="Y29" i="47"/>
  <c r="AB29" i="47" s="1"/>
  <c r="Y30" i="47"/>
  <c r="AB30" i="47" s="1"/>
  <c r="Y31" i="47"/>
  <c r="AB31" i="47" s="1"/>
  <c r="Y32" i="47"/>
  <c r="AB32" i="47" s="1"/>
  <c r="Y33" i="47"/>
  <c r="AB33" i="47" s="1"/>
  <c r="Y34" i="47"/>
  <c r="AB34" i="47" s="1"/>
  <c r="Y35" i="47"/>
  <c r="AB35" i="47" s="1"/>
  <c r="Y36" i="47"/>
  <c r="AB36" i="47" s="1"/>
  <c r="Y37" i="47"/>
  <c r="AB37" i="47" s="1"/>
  <c r="Y38" i="47"/>
  <c r="AB38" i="47" s="1"/>
  <c r="Y39" i="47"/>
  <c r="AB39" i="47" s="1"/>
  <c r="J40" i="47"/>
  <c r="V40" i="47"/>
  <c r="A52" i="8" s="1"/>
  <c r="F4" i="46"/>
  <c r="Q4" i="46"/>
  <c r="V4" i="46"/>
  <c r="Y4" i="46"/>
  <c r="Y16" i="46"/>
  <c r="AB16" i="46" s="1"/>
  <c r="Y17" i="46"/>
  <c r="Y18" i="46"/>
  <c r="AB18" i="46" s="1"/>
  <c r="Y19" i="46"/>
  <c r="AB19" i="46" s="1"/>
  <c r="Y20" i="46"/>
  <c r="AB20" i="46" s="1"/>
  <c r="Y21" i="46"/>
  <c r="AB21" i="46" s="1"/>
  <c r="Y22" i="46"/>
  <c r="AB22" i="46" s="1"/>
  <c r="Y23" i="46"/>
  <c r="AB23" i="46" s="1"/>
  <c r="Y24" i="46"/>
  <c r="AB24" i="46" s="1"/>
  <c r="Y25" i="46"/>
  <c r="AB25" i="46" s="1"/>
  <c r="Y26" i="46"/>
  <c r="AB26" i="46" s="1"/>
  <c r="Y27" i="46"/>
  <c r="AB27" i="46" s="1"/>
  <c r="Y28" i="46"/>
  <c r="AB28" i="46" s="1"/>
  <c r="Y29" i="46"/>
  <c r="AB29" i="46" s="1"/>
  <c r="Y30" i="46"/>
  <c r="AB30" i="46" s="1"/>
  <c r="Y31" i="46"/>
  <c r="AB31" i="46" s="1"/>
  <c r="Y32" i="46"/>
  <c r="AB32" i="46" s="1"/>
  <c r="Y33" i="46"/>
  <c r="AB33" i="46" s="1"/>
  <c r="Y34" i="46"/>
  <c r="AB34" i="46" s="1"/>
  <c r="Y35" i="46"/>
  <c r="AB35" i="46" s="1"/>
  <c r="Y36" i="46"/>
  <c r="AB36" i="46" s="1"/>
  <c r="Y37" i="46"/>
  <c r="AB37" i="46" s="1"/>
  <c r="Y38" i="46"/>
  <c r="AB38" i="46" s="1"/>
  <c r="Y39" i="46"/>
  <c r="AB39" i="46" s="1"/>
  <c r="J40" i="46"/>
  <c r="V40" i="46"/>
  <c r="A53" i="8" s="1"/>
  <c r="F4" i="45"/>
  <c r="Q4" i="45"/>
  <c r="V4" i="45"/>
  <c r="Y4" i="45"/>
  <c r="Y16" i="45"/>
  <c r="AB16" i="45" s="1"/>
  <c r="Y17" i="45"/>
  <c r="AB17" i="45" s="1"/>
  <c r="Y18" i="45"/>
  <c r="AB18" i="45" s="1"/>
  <c r="Y19" i="45"/>
  <c r="AB19" i="45" s="1"/>
  <c r="Y20" i="45"/>
  <c r="AB20" i="45" s="1"/>
  <c r="Y21" i="45"/>
  <c r="AB21" i="45" s="1"/>
  <c r="Y22" i="45"/>
  <c r="AB22" i="45" s="1"/>
  <c r="Y23" i="45"/>
  <c r="AB23" i="45" s="1"/>
  <c r="Y24" i="45"/>
  <c r="AB24" i="45" s="1"/>
  <c r="Y25" i="45"/>
  <c r="AB25" i="45" s="1"/>
  <c r="Y26" i="45"/>
  <c r="AB26" i="45" s="1"/>
  <c r="Y27" i="45"/>
  <c r="AB27" i="45" s="1"/>
  <c r="Y28" i="45"/>
  <c r="AB28" i="45" s="1"/>
  <c r="Y29" i="45"/>
  <c r="AB29" i="45" s="1"/>
  <c r="Y30" i="45"/>
  <c r="AB30" i="45" s="1"/>
  <c r="Y31" i="45"/>
  <c r="AB31" i="45" s="1"/>
  <c r="Y32" i="45"/>
  <c r="AB32" i="45" s="1"/>
  <c r="Y33" i="45"/>
  <c r="AB33" i="45" s="1"/>
  <c r="Y34" i="45"/>
  <c r="AB34" i="45" s="1"/>
  <c r="Y35" i="45"/>
  <c r="AB35" i="45" s="1"/>
  <c r="Y36" i="45"/>
  <c r="AB36" i="45" s="1"/>
  <c r="Y37" i="45"/>
  <c r="AB37" i="45" s="1"/>
  <c r="Y38" i="45"/>
  <c r="AB38" i="45" s="1"/>
  <c r="Y39" i="45"/>
  <c r="AB39" i="45" s="1"/>
  <c r="J40" i="45"/>
  <c r="V40" i="45"/>
  <c r="A54" i="8" s="1"/>
  <c r="Y40" i="45"/>
  <c r="F4" i="51"/>
  <c r="Q4" i="51"/>
  <c r="V4" i="51"/>
  <c r="Y4" i="51"/>
  <c r="Y16" i="51"/>
  <c r="AB16" i="51" s="1"/>
  <c r="Y17" i="51"/>
  <c r="Y18" i="51"/>
  <c r="AB18" i="51" s="1"/>
  <c r="Y19" i="51"/>
  <c r="AB19" i="51" s="1"/>
  <c r="Y20" i="51"/>
  <c r="AB20" i="51" s="1"/>
  <c r="Y21" i="51"/>
  <c r="AB21" i="51" s="1"/>
  <c r="Y22" i="51"/>
  <c r="AB22" i="51" s="1"/>
  <c r="Y23" i="51"/>
  <c r="AB23" i="51" s="1"/>
  <c r="Y24" i="51"/>
  <c r="AB24" i="51" s="1"/>
  <c r="Y25" i="51"/>
  <c r="AB25" i="51" s="1"/>
  <c r="Y26" i="51"/>
  <c r="AB26" i="51" s="1"/>
  <c r="Y27" i="51"/>
  <c r="AB27" i="51" s="1"/>
  <c r="Y28" i="51"/>
  <c r="AB28" i="51" s="1"/>
  <c r="Y29" i="51"/>
  <c r="AB29" i="51" s="1"/>
  <c r="Y30" i="51"/>
  <c r="AB30" i="51" s="1"/>
  <c r="Y31" i="51"/>
  <c r="AB31" i="51" s="1"/>
  <c r="Y32" i="51"/>
  <c r="AB32" i="51" s="1"/>
  <c r="Y33" i="51"/>
  <c r="AB33" i="51" s="1"/>
  <c r="Y34" i="51"/>
  <c r="AB34" i="51" s="1"/>
  <c r="Y35" i="51"/>
  <c r="AB35" i="51" s="1"/>
  <c r="Y36" i="51"/>
  <c r="AB36" i="51" s="1"/>
  <c r="Y37" i="51"/>
  <c r="AB37" i="51" s="1"/>
  <c r="Y38" i="51"/>
  <c r="AB38" i="51" s="1"/>
  <c r="Y39" i="51"/>
  <c r="AB39" i="51" s="1"/>
  <c r="J40" i="51"/>
  <c r="V40" i="51"/>
  <c r="A55" i="8" s="1"/>
  <c r="F4" i="52"/>
  <c r="Q4" i="52"/>
  <c r="V4" i="52"/>
  <c r="Y4" i="52"/>
  <c r="Y16" i="52"/>
  <c r="AB16" i="52" s="1"/>
  <c r="Y17" i="52"/>
  <c r="AB17" i="52" s="1"/>
  <c r="Y18" i="52"/>
  <c r="AB18" i="52" s="1"/>
  <c r="Y19" i="52"/>
  <c r="AB19" i="52" s="1"/>
  <c r="Y20" i="52"/>
  <c r="AB20" i="52" s="1"/>
  <c r="Y21" i="52"/>
  <c r="AB21" i="52" s="1"/>
  <c r="Y22" i="52"/>
  <c r="AB22" i="52" s="1"/>
  <c r="Y23" i="52"/>
  <c r="AB23" i="52" s="1"/>
  <c r="Y24" i="52"/>
  <c r="AB24" i="52" s="1"/>
  <c r="Y25" i="52"/>
  <c r="AB25" i="52" s="1"/>
  <c r="Y26" i="52"/>
  <c r="AB26" i="52" s="1"/>
  <c r="Y27" i="52"/>
  <c r="AB27" i="52" s="1"/>
  <c r="Y28" i="52"/>
  <c r="AB28" i="52" s="1"/>
  <c r="Y29" i="52"/>
  <c r="AB29" i="52" s="1"/>
  <c r="Y30" i="52"/>
  <c r="AB30" i="52" s="1"/>
  <c r="Y31" i="52"/>
  <c r="AB31" i="52" s="1"/>
  <c r="Y32" i="52"/>
  <c r="AB32" i="52" s="1"/>
  <c r="Y33" i="52"/>
  <c r="AB33" i="52" s="1"/>
  <c r="Y34" i="52"/>
  <c r="AB34" i="52" s="1"/>
  <c r="Y35" i="52"/>
  <c r="AB35" i="52" s="1"/>
  <c r="Y36" i="52"/>
  <c r="AB36" i="52" s="1"/>
  <c r="Y37" i="52"/>
  <c r="AB37" i="52" s="1"/>
  <c r="Y38" i="52"/>
  <c r="AB38" i="52" s="1"/>
  <c r="Y39" i="52"/>
  <c r="AB39" i="52" s="1"/>
  <c r="J40" i="52"/>
  <c r="V40" i="52"/>
  <c r="A56" i="8" s="1"/>
  <c r="D4" i="9"/>
  <c r="G4" i="9"/>
  <c r="J4" i="9"/>
  <c r="N4" i="9"/>
  <c r="L29" i="9"/>
  <c r="E4" i="10"/>
  <c r="L4" i="10"/>
  <c r="R4" i="10"/>
  <c r="U4" i="10"/>
  <c r="V17" i="10"/>
  <c r="V18" i="10"/>
  <c r="V19" i="10"/>
  <c r="V20" i="10"/>
  <c r="V21" i="10"/>
  <c r="V22" i="10"/>
  <c r="V23" i="10"/>
  <c r="V24" i="10"/>
  <c r="V25" i="10"/>
  <c r="V26" i="10"/>
  <c r="V27" i="10"/>
  <c r="V28" i="10"/>
  <c r="V29" i="10"/>
  <c r="V30" i="10"/>
  <c r="V31" i="10"/>
  <c r="V32" i="10"/>
  <c r="V33" i="10"/>
  <c r="V34" i="10"/>
  <c r="V35" i="10"/>
  <c r="V36" i="10"/>
  <c r="V37" i="10"/>
  <c r="V38" i="10"/>
  <c r="V39" i="10"/>
  <c r="V40" i="10"/>
  <c r="O41" i="10"/>
  <c r="R41" i="10"/>
  <c r="E4" i="61"/>
  <c r="L4" i="61"/>
  <c r="R4" i="61"/>
  <c r="U4" i="61"/>
  <c r="V17" i="61"/>
  <c r="V18" i="61"/>
  <c r="V19" i="61"/>
  <c r="V20" i="61"/>
  <c r="V21" i="61"/>
  <c r="V22" i="61"/>
  <c r="V23" i="61"/>
  <c r="V24" i="61"/>
  <c r="V25" i="61"/>
  <c r="V26" i="61"/>
  <c r="V27" i="61"/>
  <c r="V28" i="61"/>
  <c r="V29" i="61"/>
  <c r="V30" i="61"/>
  <c r="V31" i="61"/>
  <c r="V32" i="61"/>
  <c r="V33" i="61"/>
  <c r="V34" i="61"/>
  <c r="V35" i="61"/>
  <c r="V36" i="61"/>
  <c r="V37" i="61"/>
  <c r="V38" i="61"/>
  <c r="V39" i="61"/>
  <c r="V40" i="61"/>
  <c r="O41" i="61"/>
  <c r="R41" i="61"/>
  <c r="E4" i="60"/>
  <c r="L4" i="60"/>
  <c r="R4" i="60"/>
  <c r="U4" i="60"/>
  <c r="V17" i="60"/>
  <c r="V18" i="60"/>
  <c r="V19" i="60"/>
  <c r="V20" i="60"/>
  <c r="V21" i="60"/>
  <c r="V22" i="60"/>
  <c r="V23" i="60"/>
  <c r="V24" i="60"/>
  <c r="V25" i="60"/>
  <c r="V26" i="60"/>
  <c r="V27" i="60"/>
  <c r="V28" i="60"/>
  <c r="V29" i="60"/>
  <c r="V30" i="60"/>
  <c r="V31" i="60"/>
  <c r="V32" i="60"/>
  <c r="V33" i="60"/>
  <c r="V34" i="60"/>
  <c r="V35" i="60"/>
  <c r="V36" i="60"/>
  <c r="V37" i="60"/>
  <c r="V38" i="60"/>
  <c r="V39" i="60"/>
  <c r="V40" i="60"/>
  <c r="O41" i="60"/>
  <c r="R41" i="60"/>
  <c r="E4" i="59"/>
  <c r="L4" i="59"/>
  <c r="R4" i="59"/>
  <c r="U4" i="59"/>
  <c r="V17" i="59"/>
  <c r="V18" i="59"/>
  <c r="V19" i="59"/>
  <c r="V20" i="59"/>
  <c r="V21" i="59"/>
  <c r="V22" i="59"/>
  <c r="V23" i="59"/>
  <c r="V24" i="59"/>
  <c r="V25" i="59"/>
  <c r="V26" i="59"/>
  <c r="V27" i="59"/>
  <c r="V28" i="59"/>
  <c r="V29" i="59"/>
  <c r="V30" i="59"/>
  <c r="V31" i="59"/>
  <c r="V32" i="59"/>
  <c r="V33" i="59"/>
  <c r="V34" i="59"/>
  <c r="V35" i="59"/>
  <c r="V36" i="59"/>
  <c r="V37" i="59"/>
  <c r="V38" i="59"/>
  <c r="V39" i="59"/>
  <c r="V40" i="59"/>
  <c r="O41" i="59"/>
  <c r="R41" i="59"/>
  <c r="E4" i="58"/>
  <c r="L4" i="58"/>
  <c r="R4" i="58"/>
  <c r="U4" i="58"/>
  <c r="V17" i="58"/>
  <c r="V18" i="58"/>
  <c r="V19" i="58"/>
  <c r="V20" i="58"/>
  <c r="V21" i="58"/>
  <c r="V22" i="58"/>
  <c r="V23" i="58"/>
  <c r="V24" i="58"/>
  <c r="V25" i="58"/>
  <c r="V26" i="58"/>
  <c r="V27" i="58"/>
  <c r="V28" i="58"/>
  <c r="V29" i="58"/>
  <c r="V30" i="58"/>
  <c r="V31" i="58"/>
  <c r="V32" i="58"/>
  <c r="V33" i="58"/>
  <c r="V34" i="58"/>
  <c r="V35" i="58"/>
  <c r="V36" i="58"/>
  <c r="V37" i="58"/>
  <c r="V38" i="58"/>
  <c r="V39" i="58"/>
  <c r="V40" i="58"/>
  <c r="O41" i="58"/>
  <c r="R41" i="58"/>
  <c r="E4" i="57"/>
  <c r="L4" i="57"/>
  <c r="R4" i="57"/>
  <c r="U4" i="57"/>
  <c r="V17" i="57"/>
  <c r="V18" i="57"/>
  <c r="V19" i="57"/>
  <c r="V20" i="57"/>
  <c r="V21" i="57"/>
  <c r="V22" i="57"/>
  <c r="V23" i="57"/>
  <c r="V24" i="57"/>
  <c r="V25" i="57"/>
  <c r="V26" i="57"/>
  <c r="V27" i="57"/>
  <c r="V28" i="57"/>
  <c r="V29" i="57"/>
  <c r="V30" i="57"/>
  <c r="V31" i="57"/>
  <c r="V32" i="57"/>
  <c r="V33" i="57"/>
  <c r="V34" i="57"/>
  <c r="V35" i="57"/>
  <c r="V36" i="57"/>
  <c r="V37" i="57"/>
  <c r="V38" i="57"/>
  <c r="V39" i="57"/>
  <c r="V40" i="57"/>
  <c r="O41" i="57"/>
  <c r="R41" i="57"/>
  <c r="E4" i="56"/>
  <c r="L4" i="56"/>
  <c r="R4" i="56"/>
  <c r="U4" i="56"/>
  <c r="V17" i="56"/>
  <c r="V18" i="56"/>
  <c r="V19" i="56"/>
  <c r="V20" i="56"/>
  <c r="V21" i="56"/>
  <c r="V22" i="56"/>
  <c r="V23" i="56"/>
  <c r="V24" i="56"/>
  <c r="V25" i="56"/>
  <c r="V26" i="56"/>
  <c r="V27" i="56"/>
  <c r="V28" i="56"/>
  <c r="V29" i="56"/>
  <c r="V30" i="56"/>
  <c r="V31" i="56"/>
  <c r="V32" i="56"/>
  <c r="V33" i="56"/>
  <c r="V34" i="56"/>
  <c r="V35" i="56"/>
  <c r="V36" i="56"/>
  <c r="V37" i="56"/>
  <c r="V38" i="56"/>
  <c r="V39" i="56"/>
  <c r="V40" i="56"/>
  <c r="O41" i="56"/>
  <c r="R41" i="56"/>
  <c r="E4" i="55"/>
  <c r="L4" i="55"/>
  <c r="R4" i="55"/>
  <c r="U4" i="55"/>
  <c r="V17" i="55"/>
  <c r="V18" i="55"/>
  <c r="V19" i="55"/>
  <c r="V20" i="55"/>
  <c r="V21" i="55"/>
  <c r="V22" i="55"/>
  <c r="V23" i="55"/>
  <c r="V24" i="55"/>
  <c r="V25" i="55"/>
  <c r="V26" i="55"/>
  <c r="V27" i="55"/>
  <c r="V28" i="55"/>
  <c r="V29" i="55"/>
  <c r="V30" i="55"/>
  <c r="V31" i="55"/>
  <c r="V32" i="55"/>
  <c r="V33" i="55"/>
  <c r="V34" i="55"/>
  <c r="V35" i="55"/>
  <c r="V36" i="55"/>
  <c r="V37" i="55"/>
  <c r="V38" i="55"/>
  <c r="V39" i="55"/>
  <c r="V40" i="55"/>
  <c r="O41" i="55"/>
  <c r="R41" i="55"/>
  <c r="E4" i="54"/>
  <c r="L4" i="54"/>
  <c r="R4" i="54"/>
  <c r="U4" i="54"/>
  <c r="V17" i="54"/>
  <c r="V18" i="54"/>
  <c r="V19" i="54"/>
  <c r="V20" i="54"/>
  <c r="V21" i="54"/>
  <c r="V22" i="54"/>
  <c r="V23" i="54"/>
  <c r="V24" i="54"/>
  <c r="V25" i="54"/>
  <c r="V26" i="54"/>
  <c r="V27" i="54"/>
  <c r="V28" i="54"/>
  <c r="V29" i="54"/>
  <c r="V30" i="54"/>
  <c r="V31" i="54"/>
  <c r="V32" i="54"/>
  <c r="V33" i="54"/>
  <c r="V34" i="54"/>
  <c r="V35" i="54"/>
  <c r="V36" i="54"/>
  <c r="V37" i="54"/>
  <c r="V38" i="54"/>
  <c r="V39" i="54"/>
  <c r="V40" i="54"/>
  <c r="O41" i="54"/>
  <c r="R41" i="54"/>
  <c r="E4" i="53"/>
  <c r="L4" i="53"/>
  <c r="R4" i="53"/>
  <c r="U4" i="53"/>
  <c r="V17" i="53"/>
  <c r="V18" i="53"/>
  <c r="V19" i="53"/>
  <c r="V20" i="53"/>
  <c r="V21" i="53"/>
  <c r="V22" i="53"/>
  <c r="V23" i="53"/>
  <c r="V24" i="53"/>
  <c r="V25" i="53"/>
  <c r="V26" i="53"/>
  <c r="V27" i="53"/>
  <c r="V28" i="53"/>
  <c r="V29" i="53"/>
  <c r="V30" i="53"/>
  <c r="V31" i="53"/>
  <c r="V32" i="53"/>
  <c r="V33" i="53"/>
  <c r="V34" i="53"/>
  <c r="V35" i="53"/>
  <c r="V36" i="53"/>
  <c r="V37" i="53"/>
  <c r="V38" i="53"/>
  <c r="V39" i="53"/>
  <c r="V40" i="53"/>
  <c r="O41" i="53"/>
  <c r="R41" i="53"/>
  <c r="V41" i="53"/>
  <c r="A56" i="10" s="1"/>
  <c r="D4" i="11"/>
  <c r="H4" i="11"/>
  <c r="M4" i="11"/>
  <c r="P4" i="11"/>
  <c r="G25" i="11"/>
  <c r="J25" i="11"/>
  <c r="L25" i="11"/>
  <c r="P25" i="11"/>
  <c r="P34" i="11" s="1"/>
  <c r="G32" i="11"/>
  <c r="J32" i="11"/>
  <c r="L32" i="11"/>
  <c r="P32" i="11"/>
  <c r="E19" i="66"/>
  <c r="M19" i="66"/>
  <c r="L49" i="66"/>
  <c r="O49" i="66"/>
  <c r="A2" i="42"/>
  <c r="E4" i="42"/>
  <c r="K4" i="42"/>
  <c r="O4" i="42"/>
  <c r="Q4" i="42"/>
  <c r="G9" i="42"/>
  <c r="H9" i="42"/>
  <c r="I9" i="42"/>
  <c r="J9" i="42"/>
  <c r="K9" i="42"/>
  <c r="L9" i="42"/>
  <c r="M9" i="42"/>
  <c r="N9" i="42"/>
  <c r="O9" i="42"/>
  <c r="P9" i="42"/>
  <c r="G10" i="42"/>
  <c r="H10" i="42"/>
  <c r="I10" i="42"/>
  <c r="J10" i="42"/>
  <c r="K10" i="42"/>
  <c r="L10" i="42"/>
  <c r="M10" i="42"/>
  <c r="N10" i="42"/>
  <c r="O10" i="42"/>
  <c r="P10" i="42"/>
  <c r="G11" i="42"/>
  <c r="H11" i="42"/>
  <c r="I11" i="42"/>
  <c r="J11" i="42"/>
  <c r="K11" i="42"/>
  <c r="L11" i="42"/>
  <c r="M11" i="42"/>
  <c r="N11" i="42"/>
  <c r="O11" i="42"/>
  <c r="P11" i="42"/>
  <c r="G12" i="42"/>
  <c r="H12" i="42"/>
  <c r="I12" i="42"/>
  <c r="J12" i="42"/>
  <c r="K12" i="42"/>
  <c r="L12" i="42"/>
  <c r="M12" i="42"/>
  <c r="N12" i="42"/>
  <c r="O12" i="42"/>
  <c r="P12" i="42"/>
  <c r="G13" i="42"/>
  <c r="H13" i="42"/>
  <c r="I13" i="42"/>
  <c r="J13" i="42"/>
  <c r="K13" i="42"/>
  <c r="L13" i="42"/>
  <c r="M13" i="42"/>
  <c r="N13" i="42"/>
  <c r="O13" i="42"/>
  <c r="P13" i="42"/>
  <c r="G14" i="42"/>
  <c r="H14" i="42"/>
  <c r="I14" i="42"/>
  <c r="J14" i="42"/>
  <c r="K14" i="42"/>
  <c r="L14" i="42"/>
  <c r="M14" i="42"/>
  <c r="N14" i="42"/>
  <c r="O14" i="42"/>
  <c r="P14" i="42"/>
  <c r="G15" i="42"/>
  <c r="H15" i="42"/>
  <c r="I15" i="42"/>
  <c r="J15" i="42"/>
  <c r="K15" i="42"/>
  <c r="L15" i="42"/>
  <c r="M15" i="42"/>
  <c r="N15" i="42"/>
  <c r="O15" i="42"/>
  <c r="P15" i="42"/>
  <c r="G18" i="42"/>
  <c r="H18" i="42"/>
  <c r="I18" i="42"/>
  <c r="J18" i="42"/>
  <c r="K18" i="42"/>
  <c r="L18" i="42"/>
  <c r="M18" i="42"/>
  <c r="N18" i="42"/>
  <c r="O18" i="42"/>
  <c r="P18" i="42"/>
  <c r="G19" i="42"/>
  <c r="H19" i="42"/>
  <c r="I19" i="42"/>
  <c r="J19" i="42"/>
  <c r="K19" i="42"/>
  <c r="L19" i="42"/>
  <c r="M19" i="42"/>
  <c r="N19" i="42"/>
  <c r="O19" i="42"/>
  <c r="P19" i="42"/>
  <c r="G20" i="42"/>
  <c r="H20" i="42"/>
  <c r="I20" i="42"/>
  <c r="J20" i="42"/>
  <c r="K20" i="42"/>
  <c r="L20" i="42"/>
  <c r="M20" i="42"/>
  <c r="N20" i="42"/>
  <c r="O20" i="42"/>
  <c r="O26" i="42" s="1"/>
  <c r="P20" i="42"/>
  <c r="G21" i="42"/>
  <c r="H21" i="42"/>
  <c r="I21" i="42"/>
  <c r="J21" i="42"/>
  <c r="K21" i="42"/>
  <c r="L21" i="42"/>
  <c r="M21" i="42"/>
  <c r="N21" i="42"/>
  <c r="O21" i="42"/>
  <c r="P21" i="42"/>
  <c r="G22" i="42"/>
  <c r="H22" i="42"/>
  <c r="I22" i="42"/>
  <c r="J22" i="42"/>
  <c r="K22" i="42"/>
  <c r="L22" i="42"/>
  <c r="M22" i="42"/>
  <c r="N22" i="42"/>
  <c r="O22" i="42"/>
  <c r="P22" i="42"/>
  <c r="G23" i="42"/>
  <c r="H23" i="42"/>
  <c r="I23" i="42"/>
  <c r="J23" i="42"/>
  <c r="K23" i="42"/>
  <c r="L23" i="42"/>
  <c r="M23" i="42"/>
  <c r="N23" i="42"/>
  <c r="O23" i="42"/>
  <c r="P23" i="42"/>
  <c r="G24" i="42"/>
  <c r="H24" i="42"/>
  <c r="I24" i="42"/>
  <c r="J24" i="42"/>
  <c r="K24" i="42"/>
  <c r="L24" i="42"/>
  <c r="M24" i="42"/>
  <c r="N24" i="42"/>
  <c r="O24" i="42"/>
  <c r="P24" i="42"/>
  <c r="G25" i="42"/>
  <c r="H25" i="42"/>
  <c r="I25" i="42"/>
  <c r="J25" i="42"/>
  <c r="K25" i="42"/>
  <c r="L25" i="42"/>
  <c r="M25" i="42"/>
  <c r="N25" i="42"/>
  <c r="O25" i="42"/>
  <c r="P25" i="42"/>
  <c r="G28" i="42"/>
  <c r="H28" i="42"/>
  <c r="I28" i="42"/>
  <c r="J28" i="42"/>
  <c r="K28" i="42"/>
  <c r="L28" i="42"/>
  <c r="M28" i="42"/>
  <c r="N28" i="42"/>
  <c r="O28" i="42"/>
  <c r="P28" i="42"/>
  <c r="G29" i="42"/>
  <c r="H29" i="42"/>
  <c r="I29" i="42"/>
  <c r="J29" i="42"/>
  <c r="K29" i="42"/>
  <c r="L29" i="42"/>
  <c r="M29" i="42"/>
  <c r="N29" i="42"/>
  <c r="O29" i="42"/>
  <c r="P29" i="42"/>
  <c r="G30" i="42"/>
  <c r="H30" i="42"/>
  <c r="I30" i="42"/>
  <c r="J30" i="42"/>
  <c r="K30" i="42"/>
  <c r="L30" i="42"/>
  <c r="M30" i="42"/>
  <c r="N30" i="42"/>
  <c r="O30" i="42"/>
  <c r="P30" i="42"/>
  <c r="G31" i="42"/>
  <c r="H31" i="42"/>
  <c r="I31" i="42"/>
  <c r="J31" i="42"/>
  <c r="K31" i="42"/>
  <c r="L31" i="42"/>
  <c r="M31" i="42"/>
  <c r="N31" i="42"/>
  <c r="O31" i="42"/>
  <c r="P31" i="42"/>
  <c r="G32" i="42"/>
  <c r="H32" i="42"/>
  <c r="I32" i="42"/>
  <c r="J32" i="42"/>
  <c r="K32" i="42"/>
  <c r="L32" i="42"/>
  <c r="M32" i="42"/>
  <c r="N32" i="42"/>
  <c r="O32" i="42"/>
  <c r="P32" i="42"/>
  <c r="G33" i="42"/>
  <c r="H33" i="42"/>
  <c r="I33" i="42"/>
  <c r="J33" i="42"/>
  <c r="K33" i="42"/>
  <c r="L33" i="42"/>
  <c r="M33" i="42"/>
  <c r="N33" i="42"/>
  <c r="O33" i="42"/>
  <c r="P33" i="42"/>
  <c r="G34" i="42"/>
  <c r="H34" i="42"/>
  <c r="I34" i="42"/>
  <c r="J34" i="42"/>
  <c r="K34" i="42"/>
  <c r="L34" i="42"/>
  <c r="M34" i="42"/>
  <c r="N34" i="42"/>
  <c r="O34" i="42"/>
  <c r="P34" i="42"/>
  <c r="G35" i="42"/>
  <c r="H35" i="42"/>
  <c r="I35" i="42"/>
  <c r="J35" i="42"/>
  <c r="K35" i="42"/>
  <c r="L35" i="42"/>
  <c r="M35" i="42"/>
  <c r="N35" i="42"/>
  <c r="O35" i="42"/>
  <c r="P35" i="42"/>
  <c r="G36" i="42"/>
  <c r="H36" i="42"/>
  <c r="I36" i="42"/>
  <c r="J36" i="42"/>
  <c r="K36" i="42"/>
  <c r="L36" i="42"/>
  <c r="M36" i="42"/>
  <c r="N36" i="42"/>
  <c r="O36" i="42"/>
  <c r="P36" i="42"/>
  <c r="G37" i="42"/>
  <c r="H37" i="42"/>
  <c r="I37" i="42"/>
  <c r="J37" i="42"/>
  <c r="K37" i="42"/>
  <c r="L37" i="42"/>
  <c r="M37" i="42"/>
  <c r="N37" i="42"/>
  <c r="O37" i="42"/>
  <c r="P37" i="42"/>
  <c r="G38" i="42"/>
  <c r="H38" i="42"/>
  <c r="I38" i="42"/>
  <c r="J38" i="42"/>
  <c r="K38" i="42"/>
  <c r="L38" i="42"/>
  <c r="M38" i="42"/>
  <c r="N38" i="42"/>
  <c r="O38" i="42"/>
  <c r="P38" i="42"/>
  <c r="A2" i="43"/>
  <c r="E4" i="43"/>
  <c r="K4" i="43"/>
  <c r="O4" i="43"/>
  <c r="Q4" i="43"/>
  <c r="G11" i="43"/>
  <c r="H11" i="43"/>
  <c r="I11" i="43"/>
  <c r="J11" i="43"/>
  <c r="K11" i="43"/>
  <c r="L11" i="43"/>
  <c r="M11" i="43"/>
  <c r="N11" i="43"/>
  <c r="O11" i="43"/>
  <c r="P11" i="43"/>
  <c r="G12" i="43"/>
  <c r="H12" i="43"/>
  <c r="I12" i="43"/>
  <c r="J12" i="43"/>
  <c r="K12" i="43"/>
  <c r="L12" i="43"/>
  <c r="M12" i="43"/>
  <c r="N12" i="43"/>
  <c r="O12" i="43"/>
  <c r="P12" i="43"/>
  <c r="G13" i="43"/>
  <c r="H13" i="43"/>
  <c r="I13" i="43"/>
  <c r="J13" i="43"/>
  <c r="K13" i="43"/>
  <c r="L13" i="43"/>
  <c r="M13" i="43"/>
  <c r="N13" i="43"/>
  <c r="O13" i="43"/>
  <c r="P13" i="43"/>
  <c r="G14" i="43"/>
  <c r="H14" i="43"/>
  <c r="I14" i="43"/>
  <c r="J14" i="43"/>
  <c r="K14" i="43"/>
  <c r="L14" i="43"/>
  <c r="M14" i="43"/>
  <c r="N14" i="43"/>
  <c r="O14" i="43"/>
  <c r="P14" i="43"/>
  <c r="G15" i="43"/>
  <c r="H15" i="43"/>
  <c r="I15" i="43"/>
  <c r="J15" i="43"/>
  <c r="K15" i="43"/>
  <c r="L15" i="43"/>
  <c r="M15" i="43"/>
  <c r="N15" i="43"/>
  <c r="O15" i="43"/>
  <c r="P15" i="43"/>
  <c r="G16" i="43"/>
  <c r="H16" i="43"/>
  <c r="I16" i="43"/>
  <c r="J16" i="43"/>
  <c r="K16" i="43"/>
  <c r="L16" i="43"/>
  <c r="M16" i="43"/>
  <c r="N16" i="43"/>
  <c r="O16" i="43"/>
  <c r="P16" i="43"/>
  <c r="G17" i="43"/>
  <c r="H17" i="43"/>
  <c r="I17" i="43"/>
  <c r="J17" i="43"/>
  <c r="K17" i="43"/>
  <c r="L17" i="43"/>
  <c r="M17" i="43"/>
  <c r="N17" i="43"/>
  <c r="O17" i="43"/>
  <c r="P17" i="43"/>
  <c r="G21" i="43"/>
  <c r="H21" i="43"/>
  <c r="I21" i="43"/>
  <c r="J21" i="43"/>
  <c r="K21" i="43"/>
  <c r="L21" i="43"/>
  <c r="M21" i="43"/>
  <c r="N21" i="43"/>
  <c r="O21" i="43"/>
  <c r="P21" i="43"/>
  <c r="G22" i="43"/>
  <c r="H22" i="43"/>
  <c r="I22" i="43"/>
  <c r="J22" i="43"/>
  <c r="K22" i="43"/>
  <c r="L22" i="43"/>
  <c r="M22" i="43"/>
  <c r="N22" i="43"/>
  <c r="O22" i="43"/>
  <c r="P22" i="43"/>
  <c r="G23" i="43"/>
  <c r="H23" i="43"/>
  <c r="I23" i="43"/>
  <c r="J23" i="43"/>
  <c r="K23" i="43"/>
  <c r="L23" i="43"/>
  <c r="M23" i="43"/>
  <c r="N23" i="43"/>
  <c r="O23" i="43"/>
  <c r="P23" i="43"/>
  <c r="G24" i="43"/>
  <c r="H24" i="43"/>
  <c r="I24" i="43"/>
  <c r="J24" i="43"/>
  <c r="K24" i="43"/>
  <c r="L24" i="43"/>
  <c r="M24" i="43"/>
  <c r="N24" i="43"/>
  <c r="O24" i="43"/>
  <c r="P24" i="43"/>
  <c r="G25" i="43"/>
  <c r="H25" i="43"/>
  <c r="I25" i="43"/>
  <c r="J25" i="43"/>
  <c r="K25" i="43"/>
  <c r="L25" i="43"/>
  <c r="M25" i="43"/>
  <c r="N25" i="43"/>
  <c r="O25" i="43"/>
  <c r="P25" i="43"/>
  <c r="G26" i="43"/>
  <c r="H26" i="43"/>
  <c r="I26" i="43"/>
  <c r="J26" i="43"/>
  <c r="K26" i="43"/>
  <c r="L26" i="43"/>
  <c r="M26" i="43"/>
  <c r="N26" i="43"/>
  <c r="O26" i="43"/>
  <c r="P26" i="43"/>
  <c r="J42" i="5"/>
  <c r="Q44" i="7"/>
  <c r="O43" i="81"/>
  <c r="N42" i="41"/>
  <c r="N42" i="49"/>
  <c r="N42" i="47"/>
  <c r="N42" i="45"/>
  <c r="N42" i="52"/>
  <c r="K43" i="10"/>
  <c r="K43" i="60"/>
  <c r="K43" i="58"/>
  <c r="K43" i="56"/>
  <c r="K43" i="54"/>
  <c r="H39" i="11"/>
  <c r="N52" i="13"/>
  <c r="L45" i="65"/>
  <c r="L45" i="63"/>
  <c r="L45" i="75"/>
  <c r="L45" i="76"/>
  <c r="L45" i="78"/>
  <c r="M42" i="16"/>
  <c r="N39" i="18"/>
  <c r="G37" i="20"/>
  <c r="Q44" i="22"/>
  <c r="H48" i="25"/>
  <c r="N42" i="50"/>
  <c r="N42" i="48"/>
  <c r="N42" i="46"/>
  <c r="N42" i="51"/>
  <c r="O43" i="82"/>
  <c r="K43" i="61"/>
  <c r="K43" i="59"/>
  <c r="K43" i="57"/>
  <c r="K43" i="55"/>
  <c r="K43" i="53"/>
  <c r="K44" i="12"/>
  <c r="O46" i="14"/>
  <c r="L45" i="64"/>
  <c r="L45" i="62"/>
  <c r="L45" i="77"/>
  <c r="L45" i="79"/>
  <c r="I43" i="15"/>
  <c r="T43" i="17"/>
  <c r="C43" i="19"/>
  <c r="I47" i="21"/>
  <c r="G39" i="6"/>
  <c r="F38" i="9"/>
  <c r="L41" i="4"/>
  <c r="Q29" i="42" l="1"/>
  <c r="K29" i="5" s="1"/>
  <c r="L10" i="64"/>
  <c r="L43" i="64" s="1"/>
  <c r="L10" i="63" s="1"/>
  <c r="L43" i="63" s="1"/>
  <c r="L10" i="62" s="1"/>
  <c r="L43" i="62" s="1"/>
  <c r="L10" i="75" s="1"/>
  <c r="L43" i="75" s="1"/>
  <c r="L10" i="77" s="1"/>
  <c r="L43" i="77" s="1"/>
  <c r="L10" i="76" s="1"/>
  <c r="L43" i="76" s="1"/>
  <c r="L10" i="79" s="1"/>
  <c r="L43" i="79" s="1"/>
  <c r="L10" i="78" s="1"/>
  <c r="L43" i="78" s="1"/>
  <c r="Y26" i="15" s="1"/>
  <c r="G27" i="43"/>
  <c r="O39" i="42"/>
  <c r="M27" i="43"/>
  <c r="K39" i="42"/>
  <c r="I39" i="42"/>
  <c r="L16" i="42"/>
  <c r="H18" i="43"/>
  <c r="I26" i="42"/>
  <c r="K27" i="43"/>
  <c r="M39" i="42"/>
  <c r="J16" i="42"/>
  <c r="O27" i="43"/>
  <c r="I27" i="43"/>
  <c r="L39" i="42"/>
  <c r="K26" i="42"/>
  <c r="Q20" i="42"/>
  <c r="K20" i="5" s="1"/>
  <c r="L20" i="5" s="1"/>
  <c r="G29" i="6"/>
  <c r="E29" i="6"/>
  <c r="F41" i="5"/>
  <c r="F29" i="6" s="1"/>
  <c r="G39" i="42"/>
  <c r="P39" i="42"/>
  <c r="N39" i="42"/>
  <c r="J39" i="42"/>
  <c r="G26" i="42"/>
  <c r="P16" i="42"/>
  <c r="N18" i="43"/>
  <c r="K44" i="44"/>
  <c r="F12" i="43" s="1"/>
  <c r="Q12" i="43" s="1"/>
  <c r="K12" i="6" s="1"/>
  <c r="L12" i="6" s="1"/>
  <c r="K34" i="44"/>
  <c r="F32" i="42" s="1"/>
  <c r="Q32" i="42" s="1"/>
  <c r="K32" i="5" s="1"/>
  <c r="L32" i="5" s="1"/>
  <c r="K26" i="44"/>
  <c r="F23" i="42" s="1"/>
  <c r="Q23" i="42" s="1"/>
  <c r="K23" i="5" s="1"/>
  <c r="L23" i="5" s="1"/>
  <c r="K15" i="44"/>
  <c r="F11" i="42" s="1"/>
  <c r="Q11" i="42" s="1"/>
  <c r="K11" i="5" s="1"/>
  <c r="L11" i="5" s="1"/>
  <c r="K14" i="44"/>
  <c r="F10" i="42" s="1"/>
  <c r="Q10" i="42" s="1"/>
  <c r="K10" i="5" s="1"/>
  <c r="L10" i="5" s="1"/>
  <c r="H39" i="42"/>
  <c r="M26" i="42"/>
  <c r="AB17" i="51"/>
  <c r="Y40" i="51"/>
  <c r="J18" i="5"/>
  <c r="H26" i="5"/>
  <c r="L18" i="43"/>
  <c r="J18" i="43"/>
  <c r="J26" i="42"/>
  <c r="H26" i="42"/>
  <c r="N16" i="42"/>
  <c r="H16" i="42"/>
  <c r="J34" i="11"/>
  <c r="Y40" i="52"/>
  <c r="AB17" i="46"/>
  <c r="Y40" i="46"/>
  <c r="K21" i="44"/>
  <c r="F18" i="42" s="1"/>
  <c r="Q18" i="42" s="1"/>
  <c r="K18" i="5" s="1"/>
  <c r="L18" i="5" s="1"/>
  <c r="K24" i="44"/>
  <c r="F21" i="42" s="1"/>
  <c r="Q21" i="42" s="1"/>
  <c r="K21" i="5" s="1"/>
  <c r="L21" i="5" s="1"/>
  <c r="K28" i="44"/>
  <c r="F25" i="42" s="1"/>
  <c r="Q25" i="42" s="1"/>
  <c r="K25" i="5" s="1"/>
  <c r="L25" i="5" s="1"/>
  <c r="K32" i="44"/>
  <c r="F30" i="42" s="1"/>
  <c r="Q30" i="42" s="1"/>
  <c r="K30" i="5" s="1"/>
  <c r="L30" i="5" s="1"/>
  <c r="K36" i="44"/>
  <c r="F34" i="42" s="1"/>
  <c r="Q34" i="42" s="1"/>
  <c r="K34" i="5" s="1"/>
  <c r="L34" i="5" s="1"/>
  <c r="K40" i="44"/>
  <c r="F38" i="42" s="1"/>
  <c r="Q38" i="42" s="1"/>
  <c r="K38" i="5" s="1"/>
  <c r="L38" i="5" s="1"/>
  <c r="K46" i="44"/>
  <c r="F14" i="43" s="1"/>
  <c r="Q14" i="43" s="1"/>
  <c r="K14" i="6" s="1"/>
  <c r="L14" i="6" s="1"/>
  <c r="J29" i="5"/>
  <c r="H39" i="5"/>
  <c r="I41" i="5"/>
  <c r="I29" i="6" s="1"/>
  <c r="I30" i="6" s="1"/>
  <c r="L37" i="4"/>
  <c r="V13" i="15"/>
  <c r="L34" i="11"/>
  <c r="V41" i="10"/>
  <c r="N44" i="22"/>
  <c r="Z32" i="18"/>
  <c r="L36" i="17"/>
  <c r="J18" i="6"/>
  <c r="J26" i="5"/>
  <c r="J16" i="5"/>
  <c r="J27" i="6"/>
  <c r="J39" i="5"/>
  <c r="H27" i="43"/>
  <c r="J27" i="43"/>
  <c r="P18" i="43"/>
  <c r="Q16" i="43"/>
  <c r="K16" i="6" s="1"/>
  <c r="L16" i="6" s="1"/>
  <c r="O18" i="43"/>
  <c r="M18" i="43"/>
  <c r="K18" i="43"/>
  <c r="I18" i="43"/>
  <c r="G18" i="43"/>
  <c r="Q36" i="42"/>
  <c r="K36" i="5" s="1"/>
  <c r="L36" i="5" s="1"/>
  <c r="P26" i="42"/>
  <c r="P41" i="42" s="1"/>
  <c r="N26" i="42"/>
  <c r="N41" i="42" s="1"/>
  <c r="L26" i="42"/>
  <c r="L41" i="42" s="1"/>
  <c r="Q9" i="42"/>
  <c r="K9" i="5" s="1"/>
  <c r="L9" i="5" s="1"/>
  <c r="V41" i="54"/>
  <c r="A55" i="10" s="1"/>
  <c r="V41" i="55"/>
  <c r="A54" i="10" s="1"/>
  <c r="V41" i="56"/>
  <c r="A53" i="10" s="1"/>
  <c r="V41" i="57"/>
  <c r="A52" i="10" s="1"/>
  <c r="V41" i="58"/>
  <c r="A51" i="10" s="1"/>
  <c r="V41" i="59"/>
  <c r="A50" i="10" s="1"/>
  <c r="V41" i="60"/>
  <c r="A49" i="10" s="1"/>
  <c r="V41" i="61"/>
  <c r="A48" i="10" s="1"/>
  <c r="W43" i="65"/>
  <c r="O16" i="42"/>
  <c r="O41" i="42" s="1"/>
  <c r="M16" i="42"/>
  <c r="M41" i="42" s="1"/>
  <c r="K16" i="42"/>
  <c r="K41" i="42" s="1"/>
  <c r="I16" i="42"/>
  <c r="I41" i="42" s="1"/>
  <c r="G16" i="42"/>
  <c r="G41" i="42" s="1"/>
  <c r="H27" i="6"/>
  <c r="H18" i="6"/>
  <c r="Y30" i="15"/>
  <c r="Y27" i="15"/>
  <c r="W10" i="64"/>
  <c r="W43" i="64" s="1"/>
  <c r="T43" i="64"/>
  <c r="T10" i="63" s="1"/>
  <c r="W10" i="63" s="1"/>
  <c r="W43" i="63" s="1"/>
  <c r="P27" i="43"/>
  <c r="L27" i="43"/>
  <c r="N27" i="43"/>
  <c r="AB16" i="47"/>
  <c r="Y40" i="47"/>
  <c r="AB16" i="49"/>
  <c r="Y40" i="49"/>
  <c r="AB16" i="41"/>
  <c r="Y40" i="41"/>
  <c r="AB16" i="48"/>
  <c r="Y40" i="48"/>
  <c r="AB16" i="50"/>
  <c r="Y40" i="50"/>
  <c r="AB27" i="8"/>
  <c r="Y40" i="8"/>
  <c r="Q17" i="43"/>
  <c r="K17" i="6" s="1"/>
  <c r="L17" i="6" s="1"/>
  <c r="K16" i="44"/>
  <c r="K17" i="44"/>
  <c r="F13" i="42" s="1"/>
  <c r="Q13" i="42" s="1"/>
  <c r="K13" i="5" s="1"/>
  <c r="L13" i="5" s="1"/>
  <c r="K18" i="44"/>
  <c r="F14" i="42" s="1"/>
  <c r="Q14" i="42" s="1"/>
  <c r="K14" i="5" s="1"/>
  <c r="L14" i="5" s="1"/>
  <c r="K19" i="44"/>
  <c r="F15" i="42" s="1"/>
  <c r="Q15" i="42" s="1"/>
  <c r="K15" i="5" s="1"/>
  <c r="L15" i="5" s="1"/>
  <c r="K22" i="44"/>
  <c r="K25" i="44"/>
  <c r="F22" i="42" s="1"/>
  <c r="Q22" i="42" s="1"/>
  <c r="K22" i="5" s="1"/>
  <c r="L22" i="5" s="1"/>
  <c r="K27" i="44"/>
  <c r="F24" i="42" s="1"/>
  <c r="Q24" i="42" s="1"/>
  <c r="K24" i="5" s="1"/>
  <c r="L24" i="5" s="1"/>
  <c r="K30" i="44"/>
  <c r="K33" i="44"/>
  <c r="F31" i="42" s="1"/>
  <c r="Q31" i="42" s="1"/>
  <c r="K31" i="5" s="1"/>
  <c r="L31" i="5" s="1"/>
  <c r="K35" i="44"/>
  <c r="F33" i="42" s="1"/>
  <c r="Q33" i="42" s="1"/>
  <c r="K33" i="5" s="1"/>
  <c r="L33" i="5" s="1"/>
  <c r="K37" i="44"/>
  <c r="F35" i="42" s="1"/>
  <c r="Q35" i="42" s="1"/>
  <c r="K35" i="5" s="1"/>
  <c r="L35" i="5" s="1"/>
  <c r="K39" i="44"/>
  <c r="F37" i="42" s="1"/>
  <c r="Q37" i="42" s="1"/>
  <c r="K37" i="5" s="1"/>
  <c r="L37" i="5" s="1"/>
  <c r="K43" i="44"/>
  <c r="K45" i="44"/>
  <c r="F13" i="43" s="1"/>
  <c r="Q13" i="43" s="1"/>
  <c r="K13" i="6" s="1"/>
  <c r="L13" i="6" s="1"/>
  <c r="K47" i="44"/>
  <c r="F15" i="43" s="1"/>
  <c r="Q15" i="43" s="1"/>
  <c r="K15" i="6" s="1"/>
  <c r="L15" i="6" s="1"/>
  <c r="K51" i="44"/>
  <c r="K52" i="44"/>
  <c r="F22" i="43" s="1"/>
  <c r="Q22" i="43" s="1"/>
  <c r="K22" i="6" s="1"/>
  <c r="L22" i="6" s="1"/>
  <c r="K53" i="44"/>
  <c r="F23" i="43" s="1"/>
  <c r="Q23" i="43" s="1"/>
  <c r="K23" i="6" s="1"/>
  <c r="L23" i="6" s="1"/>
  <c r="K54" i="44"/>
  <c r="F24" i="43" s="1"/>
  <c r="Q24" i="43" s="1"/>
  <c r="K24" i="6" s="1"/>
  <c r="L24" i="6" s="1"/>
  <c r="K55" i="44"/>
  <c r="F25" i="43" s="1"/>
  <c r="Q25" i="43" s="1"/>
  <c r="K25" i="6" s="1"/>
  <c r="L25" i="6" s="1"/>
  <c r="K56" i="44"/>
  <c r="F26" i="43" s="1"/>
  <c r="Q26" i="43" s="1"/>
  <c r="K26" i="6" s="1"/>
  <c r="L26" i="6" s="1"/>
  <c r="X32" i="18"/>
  <c r="V22" i="15"/>
  <c r="J43" i="23"/>
  <c r="F46" i="21"/>
  <c r="P26" i="21" s="1"/>
  <c r="P30" i="21" s="1"/>
  <c r="I15" i="20" s="1"/>
  <c r="I25" i="20" s="1"/>
  <c r="I33" i="20" s="1"/>
  <c r="S39" i="19" s="1"/>
  <c r="S41" i="19" s="1"/>
  <c r="U35" i="17"/>
  <c r="L29" i="5" l="1"/>
  <c r="J41" i="42"/>
  <c r="J29" i="43" s="1"/>
  <c r="I29" i="43"/>
  <c r="H41" i="5"/>
  <c r="L29" i="43"/>
  <c r="T43" i="63"/>
  <c r="T10" i="62" s="1"/>
  <c r="W10" i="62" s="1"/>
  <c r="W43" i="62" s="1"/>
  <c r="M29" i="43"/>
  <c r="H41" i="42"/>
  <c r="H29" i="43" s="1"/>
  <c r="N29" i="43"/>
  <c r="P29" i="43"/>
  <c r="H29" i="6"/>
  <c r="G29" i="43"/>
  <c r="K29" i="43"/>
  <c r="O29" i="43"/>
  <c r="J41" i="5"/>
  <c r="J29" i="6" s="1"/>
  <c r="K50" i="44"/>
  <c r="F11" i="43"/>
  <c r="F19" i="42"/>
  <c r="K29" i="44"/>
  <c r="F12" i="42"/>
  <c r="K20" i="44"/>
  <c r="K57" i="44"/>
  <c r="F21" i="43"/>
  <c r="K41" i="44"/>
  <c r="F28" i="42"/>
  <c r="T43" i="62" l="1"/>
  <c r="T10" i="75" s="1"/>
  <c r="W10" i="75" s="1"/>
  <c r="W43" i="75" s="1"/>
  <c r="K42" i="44"/>
  <c r="K58" i="44" s="1"/>
  <c r="Q28" i="42"/>
  <c r="F39" i="42"/>
  <c r="Q21" i="43"/>
  <c r="F27" i="43"/>
  <c r="Q11" i="43"/>
  <c r="F18" i="43"/>
  <c r="Q12" i="42"/>
  <c r="F16" i="42"/>
  <c r="Q19" i="42"/>
  <c r="F26" i="42"/>
  <c r="T43" i="75" l="1"/>
  <c r="T10" i="77" s="1"/>
  <c r="T43" i="77" s="1"/>
  <c r="T10" i="76" s="1"/>
  <c r="F41" i="42"/>
  <c r="F29" i="43" s="1"/>
  <c r="K19" i="5"/>
  <c r="Q26" i="42"/>
  <c r="K12" i="5"/>
  <c r="Q16" i="42"/>
  <c r="Q18" i="43"/>
  <c r="K11" i="6"/>
  <c r="K21" i="6"/>
  <c r="Q27" i="43"/>
  <c r="K28" i="5"/>
  <c r="Q39" i="42"/>
  <c r="W10" i="77" l="1"/>
  <c r="W43" i="77" s="1"/>
  <c r="K18" i="6"/>
  <c r="L11" i="6"/>
  <c r="L18" i="6" s="1"/>
  <c r="Q41" i="42"/>
  <c r="Q29" i="43" s="1"/>
  <c r="L28" i="5"/>
  <c r="L39" i="5" s="1"/>
  <c r="K39" i="5"/>
  <c r="L21" i="6"/>
  <c r="L27" i="6" s="1"/>
  <c r="K27" i="6"/>
  <c r="T43" i="76"/>
  <c r="T10" i="79" s="1"/>
  <c r="W10" i="76"/>
  <c r="W43" i="76" s="1"/>
  <c r="L12" i="5"/>
  <c r="L16" i="5" s="1"/>
  <c r="K16" i="5"/>
  <c r="L19" i="5"/>
  <c r="L26" i="5" s="1"/>
  <c r="K26" i="5"/>
  <c r="K41" i="5" l="1"/>
  <c r="K29" i="6" s="1"/>
  <c r="L41" i="5"/>
  <c r="L29" i="6" s="1"/>
  <c r="T43" i="79"/>
  <c r="T10" i="78" s="1"/>
  <c r="W10" i="79"/>
  <c r="W43" i="79" s="1"/>
  <c r="T43" i="78" l="1"/>
  <c r="Y28" i="15" s="1"/>
  <c r="W10" i="78"/>
  <c r="W43" i="78" s="1"/>
  <c r="Y29" i="15" s="1"/>
  <c r="L22" i="4"/>
  <c r="H40" i="4" s="1"/>
  <c r="K22" i="4"/>
  <c r="D22" i="4"/>
</calcChain>
</file>

<file path=xl/sharedStrings.xml><?xml version="1.0" encoding="utf-8"?>
<sst xmlns="http://schemas.openxmlformats.org/spreadsheetml/2006/main" count="4308" uniqueCount="1437">
  <si>
    <r>
      <t xml:space="preserve">Note: You may hide this page, but do </t>
    </r>
    <r>
      <rPr>
        <i/>
        <sz val="12"/>
        <rFont val="Arial"/>
        <family val="2"/>
      </rPr>
      <t>NOT</t>
    </r>
    <r>
      <rPr>
        <sz val="12"/>
        <rFont val="Arial"/>
        <family val="2"/>
      </rPr>
      <t xml:space="preserve"> delete this page from the file.</t>
    </r>
  </si>
  <si>
    <t>Date:</t>
  </si>
  <si>
    <t>To:</t>
  </si>
  <si>
    <t>Administrator/Cost Report Preparer</t>
  </si>
  <si>
    <t>From:</t>
  </si>
  <si>
    <t>Bureau of Health Finance</t>
  </si>
  <si>
    <t>Re:</t>
  </si>
  <si>
    <t>2025 Supportive Living Facility Cost Report and Instructions</t>
  </si>
  <si>
    <t>Email:</t>
  </si>
  <si>
    <t>HFS.HealthFinance@illinois.gov</t>
  </si>
  <si>
    <t>Web Site:</t>
  </si>
  <si>
    <t>https://hfs.illinois.gov/medicalprograms/slf/costreport.html</t>
  </si>
  <si>
    <t>The Print macros have been removed due to security concerns</t>
  </si>
  <si>
    <t xml:space="preserve">To print the entire report, click on Pg1,
</t>
  </si>
  <si>
    <t xml:space="preserve">hold down shift, then click Pg22.  </t>
  </si>
  <si>
    <t>This will select every page to print.</t>
  </si>
  <si>
    <t xml:space="preserve">Then select the Print command. </t>
  </si>
  <si>
    <t>You may review the Print Preview</t>
  </si>
  <si>
    <t>to ensure the pages are printing properly.</t>
  </si>
  <si>
    <t xml:space="preserve">In order to Ungroup the Worksheet pages, 
</t>
  </si>
  <si>
    <t>Right-click on one of the worksheet tabs</t>
  </si>
  <si>
    <t>and select "Ungroup Sheets".</t>
  </si>
  <si>
    <t>To prevent pages from printing, hide the page</t>
  </si>
  <si>
    <t>by Right-Clicking on the applicable page and select "Hide".</t>
  </si>
  <si>
    <t>Beginning:</t>
  </si>
  <si>
    <t>Ending:</t>
  </si>
  <si>
    <t>IF YOU WOULD LIKE  THE NOTE, " SEE</t>
  </si>
  <si>
    <t>ACCOUNTANTS' PREPARATION REPORT"</t>
  </si>
  <si>
    <t>AT THE BOTTOM OF EVERY PAGE, ENTER</t>
  </si>
  <si>
    <t>THE NUMBER 1 IN CELL E4.</t>
  </si>
  <si>
    <t>To edit the Note that will be displayed on each page, you may change the formula in Cell A9 above</t>
  </si>
  <si>
    <t xml:space="preserve">In order to not print the Summay A and Summary B sheets, you must hide them by Right-Clicking the </t>
  </si>
  <si>
    <t>worksheet tab, then Select "Hide".</t>
  </si>
  <si>
    <t>FOR BHF USE</t>
  </si>
  <si>
    <t>IMPORTANT NOTICE</t>
  </si>
  <si>
    <t>LL1</t>
  </si>
  <si>
    <t>SUPPORTIVE LIVING FACILITY</t>
  </si>
  <si>
    <t xml:space="preserve">       THIS AGENCY IS REQUESTING DISCLOSURE OF INFORMATION</t>
  </si>
  <si>
    <t xml:space="preserve">       THAT IS NECESSARY TO ACCOMPLISH THE STATUTORY</t>
  </si>
  <si>
    <t xml:space="preserve">       PURPOSE AS OUTLINED IN SECTION 146.265 F)2).  DISCLOSURE</t>
  </si>
  <si>
    <t>STATE OF ILLINOIS</t>
  </si>
  <si>
    <t xml:space="preserve">       OF THIS INFORMATION IS MANDATORY.  FAILURE TO PROVIDE</t>
  </si>
  <si>
    <t xml:space="preserve">DEPARTMENT OF HEALTHCARE AND FAMILY SERVICES </t>
  </si>
  <si>
    <t xml:space="preserve">       ANY INFORMATION ON OR BEFORE THE DUE DATE WILL</t>
  </si>
  <si>
    <t>FINANCIAL AND STATISTICAL REPORT (COST REPORT)</t>
  </si>
  <si>
    <t xml:space="preserve">       RESULT IN CESSATION OF PROGRAM PAYMENTS.  THIS FORM </t>
  </si>
  <si>
    <t xml:space="preserve"> FOR SUPPORTIVE LIVING FACILITIES</t>
  </si>
  <si>
    <t xml:space="preserve">       HAS BEEN APPROVED BY THE  FORMS MANAGEMENT CENTER.</t>
  </si>
  <si>
    <t>(FISCAL YEAR 2025)</t>
  </si>
  <si>
    <t xml:space="preserve">  I.</t>
  </si>
  <si>
    <t>Building ID:</t>
  </si>
  <si>
    <t xml:space="preserve">  II.</t>
  </si>
  <si>
    <t>CERTIFICATION BY AUTHORIZED FACILITY OFFICER</t>
  </si>
  <si>
    <t>Facility Name:</t>
  </si>
  <si>
    <t xml:space="preserve">     I have examined the contents of the accompanying report to the</t>
  </si>
  <si>
    <t>Address:</t>
  </si>
  <si>
    <t>State of Illinois, for the period from</t>
  </si>
  <si>
    <t>to</t>
  </si>
  <si>
    <t>Number</t>
  </si>
  <si>
    <t>City</t>
  </si>
  <si>
    <t>Zip Code</t>
  </si>
  <si>
    <t>and certify to the best of my knowledge and belief that the said contents</t>
  </si>
  <si>
    <t>are true, accurate and complete statements in accordance with</t>
  </si>
  <si>
    <t>County:</t>
  </si>
  <si>
    <t>applicable instructions.  Declaration of preparer (other than provider)</t>
  </si>
  <si>
    <t>is based on all information of which preparer has any knowledge.</t>
  </si>
  <si>
    <t>Telephone Number:</t>
  </si>
  <si>
    <t xml:space="preserve">(            )  </t>
  </si>
  <si>
    <t>Fax #</t>
  </si>
  <si>
    <t>(            )</t>
  </si>
  <si>
    <t xml:space="preserve">     Intentional misrepresentation or falsification of any information</t>
  </si>
  <si>
    <t>HFS ID Number:</t>
  </si>
  <si>
    <t>in this cost report may be punishable by fine and/or imprisonment.</t>
  </si>
  <si>
    <t>Date of Initial Enrollment for Current Owners:</t>
  </si>
  <si>
    <t>(Signed)</t>
  </si>
  <si>
    <t>Officer or</t>
  </si>
  <si>
    <t>(Date)</t>
  </si>
  <si>
    <t>Type of Ownership:</t>
  </si>
  <si>
    <t>Administrator</t>
  </si>
  <si>
    <t>(Type or Print Name)</t>
  </si>
  <si>
    <t>of Provider</t>
  </si>
  <si>
    <t xml:space="preserve">  VOLUNTARY,NON-PROFIT</t>
  </si>
  <si>
    <t xml:space="preserve">  PROPRIETARY</t>
  </si>
  <si>
    <t xml:space="preserve">  GOVERNMENTAL</t>
  </si>
  <si>
    <t>(Title)</t>
  </si>
  <si>
    <t>Charitable Corp.</t>
  </si>
  <si>
    <t>Individual</t>
  </si>
  <si>
    <t>State</t>
  </si>
  <si>
    <t>Trust</t>
  </si>
  <si>
    <t>Partnership</t>
  </si>
  <si>
    <t>County</t>
  </si>
  <si>
    <t>IRS Exemption Code</t>
  </si>
  <si>
    <t>Corporation</t>
  </si>
  <si>
    <t>Other</t>
  </si>
  <si>
    <t>"Sub-S" Corp.</t>
  </si>
  <si>
    <t>Paid</t>
  </si>
  <si>
    <t>(Print Name</t>
  </si>
  <si>
    <t>Limited Liability Co.</t>
  </si>
  <si>
    <t>Preparer</t>
  </si>
  <si>
    <t>and Title)</t>
  </si>
  <si>
    <t>Limited Liability Partnership</t>
  </si>
  <si>
    <t>(Firm Name</t>
  </si>
  <si>
    <t>&amp; Address)</t>
  </si>
  <si>
    <t>(Telephone)</t>
  </si>
  <si>
    <t>(              )</t>
  </si>
  <si>
    <t>Fax # (         )</t>
  </si>
  <si>
    <t xml:space="preserve">     MAIL TO: BUREAU OF HEALTH FINANCE</t>
  </si>
  <si>
    <t>In the event there are further questions about this report, please contact:</t>
  </si>
  <si>
    <t xml:space="preserve">     ILLINOIS DEPT OF HEALTHCARE AND FAMILY SERVICES</t>
  </si>
  <si>
    <t>Name:</t>
  </si>
  <si>
    <t xml:space="preserve">       Telephone Number:</t>
  </si>
  <si>
    <t xml:space="preserve">     2200 Churchill Rd.</t>
  </si>
  <si>
    <t xml:space="preserve">       Email Address:</t>
  </si>
  <si>
    <t xml:space="preserve">     Springfield, IL 62702-3406</t>
  </si>
  <si>
    <t>Phone #  (217) 782-1630</t>
  </si>
  <si>
    <t>Page 2</t>
  </si>
  <si>
    <t>Facility Name</t>
  </si>
  <si>
    <t>#</t>
  </si>
  <si>
    <t>Report Period Beginning:</t>
  </si>
  <si>
    <t xml:space="preserve">  Ending:</t>
  </si>
  <si>
    <t>III.</t>
  </si>
  <si>
    <t>STATISTICAL DATA</t>
  </si>
  <si>
    <t>D. Indicate the number of paid bed-hold days the SLF had during this year.</t>
  </si>
  <si>
    <t>A. Certified Units; enter number of units and unit days,</t>
  </si>
  <si>
    <t xml:space="preserve">   Date of change in certified units</t>
  </si>
  <si>
    <t>Also, indicate the number of unpaid bed-hold days the SLF had during this year.</t>
  </si>
  <si>
    <t>(Do not include bed reserve days in Section B.)</t>
  </si>
  <si>
    <t xml:space="preserve">   1</t>
  </si>
  <si>
    <t>2</t>
  </si>
  <si>
    <t>3</t>
  </si>
  <si>
    <t>4</t>
  </si>
  <si>
    <t>E. Do pages 3 &amp; 4 include expenses for services or investments not directly related</t>
  </si>
  <si>
    <t xml:space="preserve">    Units at</t>
  </si>
  <si>
    <t xml:space="preserve">   Units at</t>
  </si>
  <si>
    <t>Unit Days</t>
  </si>
  <si>
    <t xml:space="preserve">     to SLF services?</t>
  </si>
  <si>
    <t xml:space="preserve">  Beginning of</t>
  </si>
  <si>
    <t xml:space="preserve">   End of</t>
  </si>
  <si>
    <t>During</t>
  </si>
  <si>
    <t>YES</t>
  </si>
  <si>
    <t>NO</t>
  </si>
  <si>
    <t xml:space="preserve"> Report Period</t>
  </si>
  <si>
    <t>Type of Apartment</t>
  </si>
  <si>
    <t xml:space="preserve">   Report</t>
  </si>
  <si>
    <t>Report</t>
  </si>
  <si>
    <t xml:space="preserve">   Period</t>
  </si>
  <si>
    <t xml:space="preserve"> Period</t>
  </si>
  <si>
    <t>F. Does the BALANCE SHEET (page 17) reflect any non-SLF assets?</t>
  </si>
  <si>
    <t>1</t>
  </si>
  <si>
    <t>Single Unit Apartment</t>
  </si>
  <si>
    <t>Double Unit Apartment</t>
  </si>
  <si>
    <t>Memory Care</t>
  </si>
  <si>
    <t>G. List all services provided by your facility for non-residents.</t>
  </si>
  <si>
    <t>Physical Disabilities 22-64</t>
  </si>
  <si>
    <t xml:space="preserve">   (E.g., day care, "meals on wheels", outpatient therapy)</t>
  </si>
  <si>
    <t>5</t>
  </si>
  <si>
    <t>6</t>
  </si>
  <si>
    <t>IV. ACCOUNTING BASIS</t>
  </si>
  <si>
    <t>7</t>
  </si>
  <si>
    <t>TOTALS</t>
  </si>
  <si>
    <t>MODIFIED</t>
  </si>
  <si>
    <t xml:space="preserve"> ACCRUAL</t>
  </si>
  <si>
    <t>CASH*</t>
  </si>
  <si>
    <t xml:space="preserve">B. Census-For the entire report period. </t>
  </si>
  <si>
    <t xml:space="preserve">  Is your fiscal year identical to your tax year?</t>
  </si>
  <si>
    <t xml:space="preserve">  NO</t>
  </si>
  <si>
    <t>Resident Days by Unit Type and Primary Source of Payment</t>
  </si>
  <si>
    <t xml:space="preserve">    Tax Year:</t>
  </si>
  <si>
    <t>Fiscal Year:</t>
  </si>
  <si>
    <t>Type of Unit</t>
  </si>
  <si>
    <t>Medicaid</t>
  </si>
  <si>
    <t>* All facilities other than governmental must report on the accrual basis.</t>
  </si>
  <si>
    <t>Fee for</t>
  </si>
  <si>
    <t>Managed</t>
  </si>
  <si>
    <t>Private</t>
  </si>
  <si>
    <t>(Specify)</t>
  </si>
  <si>
    <t>Service</t>
  </si>
  <si>
    <t>Care</t>
  </si>
  <si>
    <t>Pay</t>
  </si>
  <si>
    <t>Total</t>
  </si>
  <si>
    <t>J. Does the facility have any Illinois Housing Development Authority Loans</t>
  </si>
  <si>
    <t xml:space="preserve"> 8</t>
  </si>
  <si>
    <t>Single Unit</t>
  </si>
  <si>
    <t>8</t>
  </si>
  <si>
    <t>outstanding?</t>
  </si>
  <si>
    <t>If yes, did the facility make all of the required payments of</t>
  </si>
  <si>
    <t xml:space="preserve"> 9</t>
  </si>
  <si>
    <t>Double Unit</t>
  </si>
  <si>
    <t>9</t>
  </si>
  <si>
    <t xml:space="preserve">interest and principal? </t>
  </si>
  <si>
    <t>If no, explain:</t>
  </si>
  <si>
    <t>10</t>
  </si>
  <si>
    <t>11</t>
  </si>
  <si>
    <t>Phys. Dis. 22-64</t>
  </si>
  <si>
    <t>K. Does the facility have any loans from the Federal Home Loan Bank outstanding?</t>
  </si>
  <si>
    <t>12</t>
  </si>
  <si>
    <t>13</t>
  </si>
  <si>
    <t>14</t>
  </si>
  <si>
    <t>L. Does the facility have any loans from the IL Dept of Commerce and Economic</t>
  </si>
  <si>
    <t>Opportunity outstanding?</t>
  </si>
  <si>
    <t>If yes, did the facility make all of the required</t>
  </si>
  <si>
    <t xml:space="preserve">C. Percent Occupancy. (Column 9, line 14 divided by total </t>
  </si>
  <si>
    <t>payments of interest and principal?</t>
  </si>
  <si>
    <t xml:space="preserve">     unit days on column 4, line 7.)</t>
  </si>
  <si>
    <t>See Below for additional descriptions of columns 2 through 8</t>
  </si>
  <si>
    <t>Column</t>
  </si>
  <si>
    <t>Medicaid Fee for Service - Under Fee For Service, Medicaid pays providers directly for each service they provide. Beneficiaries can receive services from any Medicaid-certified provider.</t>
  </si>
  <si>
    <t>Medicaid Managed Care - Medicaid Managed Long Term Services and Supports (MLTSS) Waiver Program is a 1915(b) Managed Care Waiver. It is part of the state’s managed care program, HealthChoice Illinois.</t>
  </si>
  <si>
    <t>Private Pay - The patient is responsible for the payment of the in-patient care they receive.</t>
  </si>
  <si>
    <t>Other payment sources not listed.  Please specify the payment source in cell J29.</t>
  </si>
  <si>
    <t>Other payment sources not listed.  Please specify the payment source in cell K29.</t>
  </si>
  <si>
    <t>Page 3</t>
  </si>
  <si>
    <t xml:space="preserve">  Report Period Beginning:</t>
  </si>
  <si>
    <t xml:space="preserve">    Ending:</t>
  </si>
  <si>
    <t>V. COST CENTER EXPENSES (throughout the report, please round to the nearest dollar)</t>
  </si>
  <si>
    <t xml:space="preserve">                        Costs Per General Ledger</t>
  </si>
  <si>
    <t>Reclass-</t>
  </si>
  <si>
    <t>Reclassified</t>
  </si>
  <si>
    <t>Adjust-</t>
  </si>
  <si>
    <t>Adjusted</t>
  </si>
  <si>
    <t>FOR BHF</t>
  </si>
  <si>
    <t>USE ONLY</t>
  </si>
  <si>
    <t xml:space="preserve">      Operating Expenses</t>
  </si>
  <si>
    <t>Salary/Wage</t>
  </si>
  <si>
    <t>Supplies</t>
  </si>
  <si>
    <t>ification</t>
  </si>
  <si>
    <t>ments</t>
  </si>
  <si>
    <t>A. General Services</t>
  </si>
  <si>
    <t xml:space="preserve"> Dietary</t>
  </si>
  <si>
    <t xml:space="preserve"> Food Purchase</t>
  </si>
  <si>
    <t xml:space="preserve"> Housekeeping</t>
  </si>
  <si>
    <t xml:space="preserve"> Laundry</t>
  </si>
  <si>
    <t xml:space="preserve"> Heat and Other Utilities</t>
  </si>
  <si>
    <t xml:space="preserve"> Maintenance</t>
  </si>
  <si>
    <t xml:space="preserve"> Other (specify):*</t>
  </si>
  <si>
    <t xml:space="preserve"> TOTAL General Services</t>
  </si>
  <si>
    <t>B. Health Care and Programs</t>
  </si>
  <si>
    <t xml:space="preserve"> Medical Director</t>
  </si>
  <si>
    <t xml:space="preserve"> Nursing/Personal Care</t>
  </si>
  <si>
    <t xml:space="preserve"> 10a</t>
  </si>
  <si>
    <t xml:space="preserve"> Therapy</t>
  </si>
  <si>
    <t xml:space="preserve"> Activities</t>
  </si>
  <si>
    <t xml:space="preserve"> Social Services</t>
  </si>
  <si>
    <t xml:space="preserve"> Medical Records</t>
  </si>
  <si>
    <t xml:space="preserve"> Program Transportation</t>
  </si>
  <si>
    <t>TOTAL Health Care and Programs</t>
  </si>
  <si>
    <t>C. General Administration</t>
  </si>
  <si>
    <t xml:space="preserve"> Administrative</t>
  </si>
  <si>
    <t xml:space="preserve"> Directors Fees</t>
  </si>
  <si>
    <t xml:space="preserve"> Professional Services</t>
  </si>
  <si>
    <t xml:space="preserve"> Dues, Fees, Subscriptions &amp; Promotions</t>
  </si>
  <si>
    <t xml:space="preserve"> Clerical &amp; General Office Expenses</t>
  </si>
  <si>
    <t xml:space="preserve"> Employee Benefits &amp; Payroll Taxes</t>
  </si>
  <si>
    <t xml:space="preserve"> Inservice Training &amp; Education</t>
  </si>
  <si>
    <t xml:space="preserve"> Travel and Seminar</t>
  </si>
  <si>
    <t xml:space="preserve"> Other Admin. Staff Transportation</t>
  </si>
  <si>
    <t xml:space="preserve"> Insurance-Prop.Liab.Malpractice</t>
  </si>
  <si>
    <t>TOTAL General Administration</t>
  </si>
  <si>
    <t>TOTAL Operating Expense</t>
  </si>
  <si>
    <t>(sum of lines 8, 16 &amp; 28)</t>
  </si>
  <si>
    <t>*Attach a schedule if more than one type of cost is included on this line, or if the total exceeds $1000.</t>
  </si>
  <si>
    <t>NOTE: Include a separate schedule detailing the reclassifications made in column 5.  Be sure to include a detailed explanation of each reclassification.</t>
  </si>
  <si>
    <t>Page 4</t>
  </si>
  <si>
    <t>V. COST CENTER EXPENSES (continued)</t>
  </si>
  <si>
    <t>Cost Per General Ledger</t>
  </si>
  <si>
    <t xml:space="preserve">    Capital Expense</t>
  </si>
  <si>
    <t>D. Ownership</t>
  </si>
  <si>
    <t xml:space="preserve"> Depreciation</t>
  </si>
  <si>
    <t xml:space="preserve"> Amortization of Pre-Op. &amp; Org.</t>
  </si>
  <si>
    <t xml:space="preserve"> Interest</t>
  </si>
  <si>
    <t xml:space="preserve"> Real Estate Taxes</t>
  </si>
  <si>
    <t xml:space="preserve"> Rent-Facility &amp; Grounds</t>
  </si>
  <si>
    <t xml:space="preserve"> Rent-Equipment &amp; Vehicles</t>
  </si>
  <si>
    <t>TOTAL Ownership</t>
  </si>
  <si>
    <t xml:space="preserve">    Ancillary Expense</t>
  </si>
  <si>
    <t>E. Special Cost Centers</t>
  </si>
  <si>
    <t xml:space="preserve"> Medically Necessary Transportation</t>
  </si>
  <si>
    <t xml:space="preserve"> Ancillary Service Centers</t>
  </si>
  <si>
    <t xml:space="preserve"> Barber and Beauty Shops</t>
  </si>
  <si>
    <t xml:space="preserve"> Coffee and Gift Shops</t>
  </si>
  <si>
    <t>TOTAL Special Cost Centers</t>
  </si>
  <si>
    <t>GRAND TOTAL COST</t>
  </si>
  <si>
    <t>(sum of lines 29, 37 &amp; 44)</t>
  </si>
  <si>
    <t>FOR LINES 1 THRU 28 AND 31 THRU 33, ENTER ONLY ONE LINE REFERENCE PER ROW.  IF</t>
  </si>
  <si>
    <t xml:space="preserve">SIMILAR ADJUSTMENTS ARE MADE TO MORE THAN ONE LINE, ENTER THE ADDITIONAL </t>
  </si>
  <si>
    <t>ADJUSTMENTS ON LINES 29 OR 35 OF THIS SCHEDULE AND DETAIL THEM ON PAGE 5A.</t>
  </si>
  <si>
    <t>Page 5</t>
  </si>
  <si>
    <t>VI. ADJUSTMENT DETAIL</t>
  </si>
  <si>
    <t xml:space="preserve"> A. The expenses indicated below are non-allowable and should be adjusted out of Schedule V, pages 3 or 4 via column 7.</t>
  </si>
  <si>
    <t xml:space="preserve">      In column 2 below, reference the line on which the particular cost was included. (See instructions.)</t>
  </si>
  <si>
    <t xml:space="preserve">    1</t>
  </si>
  <si>
    <t xml:space="preserve">      3</t>
  </si>
  <si>
    <t xml:space="preserve"> Refer-</t>
  </si>
  <si>
    <t xml:space="preserve">    BHF USE</t>
  </si>
  <si>
    <t>B. If there are expenses experienced by the facility which do not appear in the</t>
  </si>
  <si>
    <t>Reference</t>
  </si>
  <si>
    <t xml:space="preserve">     NON-ALLOWABLE EXPENSES</t>
  </si>
  <si>
    <t>Amount</t>
  </si>
  <si>
    <t xml:space="preserve">  ence</t>
  </si>
  <si>
    <t xml:space="preserve">       ONLY</t>
  </si>
  <si>
    <t xml:space="preserve">    general ledger, they should be entered below.(See instructions.)</t>
  </si>
  <si>
    <t xml:space="preserve"> Day Care</t>
  </si>
  <si>
    <t>$</t>
  </si>
  <si>
    <t xml:space="preserve"> Other Care for Non-Residents</t>
  </si>
  <si>
    <t xml:space="preserve"> Governmental Sponsored Special Programs</t>
  </si>
  <si>
    <t xml:space="preserve"> Non-Paid Workers-Attach Schedule*</t>
  </si>
  <si>
    <t xml:space="preserve"> Non-Resident Meals</t>
  </si>
  <si>
    <t xml:space="preserve"> Donated Goods-Attach Schedule*</t>
  </si>
  <si>
    <t xml:space="preserve"> Telephone, TV &amp; Radio in Resident Rooms</t>
  </si>
  <si>
    <t xml:space="preserve"> Amortization of Organization &amp;</t>
  </si>
  <si>
    <t xml:space="preserve"> Rented Facility Space</t>
  </si>
  <si>
    <t xml:space="preserve"> Pre-Operating Expense</t>
  </si>
  <si>
    <t xml:space="preserve"> Sale of Supplies to Non-Residents</t>
  </si>
  <si>
    <t xml:space="preserve"> Adjustments for Related Organization</t>
  </si>
  <si>
    <t xml:space="preserve"> Laundry for Non-Residents</t>
  </si>
  <si>
    <t xml:space="preserve"> Costs (Schedule VII)</t>
  </si>
  <si>
    <t xml:space="preserve"> Non-Straightline Depreciation</t>
  </si>
  <si>
    <t xml:space="preserve"> Other- Attach Schedule</t>
  </si>
  <si>
    <t xml:space="preserve"> Interest and Other Investment Income</t>
  </si>
  <si>
    <t>SUBTOTAL (B): (sum of lines 31-35)</t>
  </si>
  <si>
    <t xml:space="preserve"> Discounts, Allowances, Rebates &amp; Refunds</t>
  </si>
  <si>
    <t>(sum of SUBTOTALS</t>
  </si>
  <si>
    <t xml:space="preserve"> Non-Working Officer's or Owner's Salary</t>
  </si>
  <si>
    <t>TOTAL ADJUSTMENTS     (A) and (B) )</t>
  </si>
  <si>
    <t xml:space="preserve"> Sales Tax</t>
  </si>
  <si>
    <t xml:space="preserve"> Non-Care Related Interest</t>
  </si>
  <si>
    <t xml:space="preserve">  *These costs are only allowable if they are necessary to meet minimum</t>
  </si>
  <si>
    <t xml:space="preserve"> Non-Care Related Owner's Transactions</t>
  </si>
  <si>
    <t xml:space="preserve">   licensing standards.  Attach a schedule detailing the items included</t>
  </si>
  <si>
    <t xml:space="preserve"> Personal Expenses (Including Transportation)</t>
  </si>
  <si>
    <t xml:space="preserve">   on these lines.</t>
  </si>
  <si>
    <t xml:space="preserve"> Non-Service Related Fees</t>
  </si>
  <si>
    <t xml:space="preserve"> Fines and Penalties</t>
  </si>
  <si>
    <t>C. Are the following expenses included in Sections A to D of pages 3</t>
  </si>
  <si>
    <t xml:space="preserve"> Entertainment</t>
  </si>
  <si>
    <t xml:space="preserve">   and 4?  If so, they should be reclassified into Section E.  Please </t>
  </si>
  <si>
    <t xml:space="preserve"> Contributions</t>
  </si>
  <si>
    <t xml:space="preserve">   reference the line on which they appear before reclassification.</t>
  </si>
  <si>
    <t xml:space="preserve"> Owner or Key-Man Insurance</t>
  </si>
  <si>
    <t xml:space="preserve">   (See instructions.)</t>
  </si>
  <si>
    <t xml:space="preserve"> Special Legal Fees &amp; Legal Retainers</t>
  </si>
  <si>
    <t>Yes</t>
  </si>
  <si>
    <t>No</t>
  </si>
  <si>
    <t xml:space="preserve"> Malpractice Insurance for Individuals</t>
  </si>
  <si>
    <t xml:space="preserve"> Medically Necessary Transport.</t>
  </si>
  <si>
    <t xml:space="preserve"> Bad Debt</t>
  </si>
  <si>
    <t xml:space="preserve"> Fund Raising, Advertising and Promotional</t>
  </si>
  <si>
    <t xml:space="preserve"> Gift and Coffee Shops</t>
  </si>
  <si>
    <t xml:space="preserve"> Income Taxes and Illinois Personal</t>
  </si>
  <si>
    <t xml:space="preserve">  Property Replacement Tax</t>
  </si>
  <si>
    <t xml:space="preserve"> Laboratory and Radiology</t>
  </si>
  <si>
    <t xml:space="preserve"> Yellow Page Advertising</t>
  </si>
  <si>
    <t xml:space="preserve"> Prescription Drugs</t>
  </si>
  <si>
    <t xml:space="preserve"> Other-Attach Schedule</t>
  </si>
  <si>
    <t xml:space="preserve"> SUBTOTAL (A): (Sum of lines 1-29)</t>
  </si>
  <si>
    <t xml:space="preserve"> TOTAL (C): (sum of lines 38-46)</t>
  </si>
  <si>
    <t>BHF USE ONLY</t>
  </si>
  <si>
    <t>Detail lines 29 and 35 of Page 5 starting in C12.</t>
  </si>
  <si>
    <t>DO NOT DRAG AND DROP CELLS.</t>
  </si>
  <si>
    <t>The amounts in column F will transfer to the Adj. Summary column automatically.</t>
  </si>
  <si>
    <t>The amounts in the Adj. Summary column are linked to pages Summary A and B.</t>
  </si>
  <si>
    <t>Page 5A</t>
  </si>
  <si>
    <t>ID#</t>
  </si>
  <si>
    <t>Sch. V Line</t>
  </si>
  <si>
    <t>See Page 22, #3.</t>
  </si>
  <si>
    <t>Political Action Committee Payments</t>
  </si>
  <si>
    <t>20</t>
  </si>
  <si>
    <t>Sch V</t>
  </si>
  <si>
    <t>Adj. Summary</t>
  </si>
  <si>
    <t>Other Expenses Related to Lobbying Activities</t>
  </si>
  <si>
    <t>Line 1</t>
  </si>
  <si>
    <t>Line 2</t>
  </si>
  <si>
    <t>Line 3</t>
  </si>
  <si>
    <t>Line 4</t>
  </si>
  <si>
    <t>Line 5</t>
  </si>
  <si>
    <t>Line 6</t>
  </si>
  <si>
    <t>Line 7</t>
  </si>
  <si>
    <t>Line 8</t>
  </si>
  <si>
    <t>Line 9</t>
  </si>
  <si>
    <t>Line 10</t>
  </si>
  <si>
    <t>Line 10a</t>
  </si>
  <si>
    <t>Line 11</t>
  </si>
  <si>
    <t>Line 12</t>
  </si>
  <si>
    <t>Line 13</t>
  </si>
  <si>
    <t>Line 14</t>
  </si>
  <si>
    <t>Line 15</t>
  </si>
  <si>
    <t>Line 16</t>
  </si>
  <si>
    <t>Line 17</t>
  </si>
  <si>
    <t>Line 18</t>
  </si>
  <si>
    <t>Line 19</t>
  </si>
  <si>
    <t>Line 20</t>
  </si>
  <si>
    <t>Line 21</t>
  </si>
  <si>
    <t>Line 22</t>
  </si>
  <si>
    <t>Line 23</t>
  </si>
  <si>
    <t>Line 24</t>
  </si>
  <si>
    <t>Line 25</t>
  </si>
  <si>
    <t>Line 26</t>
  </si>
  <si>
    <t>Line 27</t>
  </si>
  <si>
    <t>Line 28</t>
  </si>
  <si>
    <t>Line 29</t>
  </si>
  <si>
    <t>Line 30</t>
  </si>
  <si>
    <t>Line 31</t>
  </si>
  <si>
    <t>Line 32</t>
  </si>
  <si>
    <t>Line 33</t>
  </si>
  <si>
    <t>Line 34</t>
  </si>
  <si>
    <t>10a</t>
  </si>
  <si>
    <t>15</t>
  </si>
  <si>
    <t>17</t>
  </si>
  <si>
    <t>18</t>
  </si>
  <si>
    <t>19</t>
  </si>
  <si>
    <t>21</t>
  </si>
  <si>
    <t>22</t>
  </si>
  <si>
    <t>23</t>
  </si>
  <si>
    <t>24</t>
  </si>
  <si>
    <t>25</t>
  </si>
  <si>
    <t>26</t>
  </si>
  <si>
    <t>27</t>
  </si>
  <si>
    <t>30</t>
  </si>
  <si>
    <t>31</t>
  </si>
  <si>
    <t>32</t>
  </si>
  <si>
    <t>33</t>
  </si>
  <si>
    <t>34</t>
  </si>
  <si>
    <t>35</t>
  </si>
  <si>
    <t>36</t>
  </si>
  <si>
    <t>38</t>
  </si>
  <si>
    <t>39</t>
  </si>
  <si>
    <t>40</t>
  </si>
  <si>
    <t>41</t>
  </si>
  <si>
    <t>42</t>
  </si>
  <si>
    <t>43</t>
  </si>
  <si>
    <t>Line 35</t>
  </si>
  <si>
    <t>Line 36</t>
  </si>
  <si>
    <t>Line 37</t>
  </si>
  <si>
    <t>Line 38</t>
  </si>
  <si>
    <t>Line 39</t>
  </si>
  <si>
    <t>Line 40</t>
  </si>
  <si>
    <t>Line 41</t>
  </si>
  <si>
    <t>Line 42</t>
  </si>
  <si>
    <t>Line 43</t>
  </si>
  <si>
    <t>Line 44</t>
  </si>
  <si>
    <t>Line 45</t>
  </si>
  <si>
    <t>SEE THE PROCEDURES AT THE BOTTOM OF THE WORKSHEET.</t>
  </si>
  <si>
    <t>IF THESE ARE NOT FOLLOWED, THE FORMULAS WILL NOT FUNCTION PROPERLY.</t>
  </si>
  <si>
    <t>Summary A</t>
  </si>
  <si>
    <t>SUMMARY OF PAGES 5, 5A, 6, 6A, 6B, 6C, 6D, 6E, 6F, 6G, 6H AND 6I</t>
  </si>
  <si>
    <t>SUMMARY</t>
  </si>
  <si>
    <t>PAGES</t>
  </si>
  <si>
    <t>PAGE</t>
  </si>
  <si>
    <t>5 &amp; 5A</t>
  </si>
  <si>
    <t>6A</t>
  </si>
  <si>
    <t>6B</t>
  </si>
  <si>
    <t>6C</t>
  </si>
  <si>
    <t>6D</t>
  </si>
  <si>
    <t>6E</t>
  </si>
  <si>
    <t>6F</t>
  </si>
  <si>
    <t>6G</t>
  </si>
  <si>
    <t>6H</t>
  </si>
  <si>
    <t>6I</t>
  </si>
  <si>
    <t>(to Sch V, col.7)</t>
  </si>
  <si>
    <t xml:space="preserve"> Nursing and Medical Records</t>
  </si>
  <si>
    <t xml:space="preserve"> CNA Training</t>
  </si>
  <si>
    <t xml:space="preserve"> Fees, Subscriptions &amp; Promotions</t>
  </si>
  <si>
    <t>(sum of lines 8,16 &amp; 28)</t>
  </si>
  <si>
    <t>DO NOT USE DRAG &amp; DROP, CUT OR MOVE COMMANDS.  THEY WILL RUIN THE FORMULAS.</t>
  </si>
  <si>
    <t>1.</t>
  </si>
  <si>
    <t>Enter the information on pages 5 and 5A.</t>
  </si>
  <si>
    <t>2.</t>
  </si>
  <si>
    <t>For pages 6 thru 6I, the information you enter does not need to be sorted by line reference.</t>
  </si>
  <si>
    <t>3.</t>
  </si>
  <si>
    <t>For pages 6 thru 6I, a line can be referenced as many times as needed per page.</t>
  </si>
  <si>
    <t>4.</t>
  </si>
  <si>
    <t>For pages 6 thru 6I, related organization costs for therapy must be referenced as line number 10a.</t>
  </si>
  <si>
    <t>5.</t>
  </si>
  <si>
    <t>The amounts in the column Q are linked to page 3.</t>
  </si>
  <si>
    <t>Summary B</t>
  </si>
  <si>
    <t>The amounts in the column Q are linked to page 4.</t>
  </si>
  <si>
    <t>Extra sheets for pages 6, 8 and 12 have been included in the file.  Click Format-Sheet-Unhide to see the sheets available.</t>
  </si>
  <si>
    <t>Page 6</t>
  </si>
  <si>
    <t xml:space="preserve">         Report Period Beginning:</t>
  </si>
  <si>
    <t>VII. RELATED PARTIES</t>
  </si>
  <si>
    <t xml:space="preserve">  A.</t>
  </si>
  <si>
    <t>Enter below the names of ALL owners and related organizations (parties) as defined in the instructions. Use Page 6-Supplemental as necessary.</t>
  </si>
  <si>
    <t xml:space="preserve">           1</t>
  </si>
  <si>
    <t xml:space="preserve">   OWNERS</t>
  </si>
  <si>
    <t>RELATED SUPPORTIVE LIVING FACILITIES</t>
  </si>
  <si>
    <t>OTHER RELATED BUSINESS ENTITIES</t>
  </si>
  <si>
    <t xml:space="preserve">  Name</t>
  </si>
  <si>
    <t xml:space="preserve"> Ownership %</t>
  </si>
  <si>
    <t xml:space="preserve"> Type of Business</t>
  </si>
  <si>
    <t>See Below</t>
  </si>
  <si>
    <t xml:space="preserve">  B.</t>
  </si>
  <si>
    <t>Are any costs included in this report which are a result of transactions with related organizations? This includes rent,</t>
  </si>
  <si>
    <t>management fees, purchase of supplies, and so forth.</t>
  </si>
  <si>
    <t xml:space="preserve"> YES</t>
  </si>
  <si>
    <t xml:space="preserve"> NO</t>
  </si>
  <si>
    <t>If yes, costs incurred as a result of transactions with related organizations must be fully itemized in accordance with</t>
  </si>
  <si>
    <t>the instructions for determining costs as specified for this form.</t>
  </si>
  <si>
    <t xml:space="preserve">    3    Cost Per General Ledger</t>
  </si>
  <si>
    <t xml:space="preserve">   5    Cost to Related Organization</t>
  </si>
  <si>
    <t xml:space="preserve">    8  Difference:</t>
  </si>
  <si>
    <t>Percent</t>
  </si>
  <si>
    <t>Operating Cost</t>
  </si>
  <si>
    <t xml:space="preserve"> Adjustments for</t>
  </si>
  <si>
    <t xml:space="preserve"> Schedule V</t>
  </si>
  <si>
    <t>Line</t>
  </si>
  <si>
    <t>Item</t>
  </si>
  <si>
    <t>Name of Related Organization</t>
  </si>
  <si>
    <t>of</t>
  </si>
  <si>
    <t>of Related</t>
  </si>
  <si>
    <t>Related Organization</t>
  </si>
  <si>
    <t>Sum_6</t>
  </si>
  <si>
    <t>Ownership</t>
  </si>
  <si>
    <t>Organization</t>
  </si>
  <si>
    <t>Costs (7 minus 4)</t>
  </si>
  <si>
    <t>V</t>
  </si>
  <si>
    <t>*</t>
  </si>
  <si>
    <t>* Total must agree with the amount recorded on line 34 of Schedule VI.</t>
  </si>
  <si>
    <t>NOTE</t>
  </si>
  <si>
    <t xml:space="preserve">Non-Profit and Government-owned facilities may continue to use Page 6 to report ownership details.  For-Profit facilities are required to use the new Ownership-1 and Ownership-2 pages </t>
  </si>
  <si>
    <t>to provide ownership details of the facility operations. The related facilities should continue to be reported on the PG6-Supp pages as necessary. On the Ownership Listing pages, enter</t>
  </si>
  <si>
    <t xml:space="preserve">the names of all individuals having ownership in the supportive living facility (even those with less than 5% interest).  On the Page 6 Supplemental pages, enter the names of all related </t>
  </si>
  <si>
    <t>supportive living facilities and/or organizations.</t>
  </si>
  <si>
    <t>Page 6A</t>
  </si>
  <si>
    <t>Page 6B</t>
  </si>
  <si>
    <t>Page 6C</t>
  </si>
  <si>
    <t>Page 6D</t>
  </si>
  <si>
    <t>Page 6E</t>
  </si>
  <si>
    <t>Page 6F</t>
  </si>
  <si>
    <t>Page 6G</t>
  </si>
  <si>
    <t>Page 6H</t>
  </si>
  <si>
    <t>Page 6I</t>
  </si>
  <si>
    <t>Page 6-Supp</t>
  </si>
  <si>
    <t>Page 6-Supp (2)</t>
  </si>
  <si>
    <t>SEE THE PROCEDURES AT THE BOTTOM OF THE WORKSHEET.  IF THESE ARE NOT</t>
  </si>
  <si>
    <t>FOLLOWED, THE FORMULAS ON THE SUMMARY PAGES WILL NOT FUNCTION PROPERLY.</t>
  </si>
  <si>
    <t xml:space="preserve">           Report Period Beginning:</t>
  </si>
  <si>
    <t>VII. RELATED PARTIES (continued)</t>
  </si>
  <si>
    <t>Sum_6A</t>
  </si>
  <si>
    <t/>
  </si>
  <si>
    <t>The adjustments entered on this page will automatically transfer to the summary pages.</t>
  </si>
  <si>
    <t>Facility Name &amp; ID Number</t>
  </si>
  <si>
    <t>Sum_6B</t>
  </si>
  <si>
    <t>Sum_6C</t>
  </si>
  <si>
    <t>Sum_6D</t>
  </si>
  <si>
    <t>Sum_6E</t>
  </si>
  <si>
    <t>Sum_6F</t>
  </si>
  <si>
    <t>Sum_6G</t>
  </si>
  <si>
    <t>Sum_6H</t>
  </si>
  <si>
    <t>Sum_6I</t>
  </si>
  <si>
    <t>Enter Ownership Names, Residency (City &amp; State) and Ownership Percentages</t>
  </si>
  <si>
    <t>Building Company Entity Name:</t>
  </si>
  <si>
    <t>Ownership Listing-1</t>
  </si>
  <si>
    <t>Management Company/Home Office Entity Name:</t>
  </si>
  <si>
    <t>*Enter N/A in yellow cells above if facility does not have a separate Building Company or separate Management Company/Home Office</t>
  </si>
  <si>
    <t>-Names of individual owners must be listed.  (Full legal name (no nicknames) and middle initial)</t>
  </si>
  <si>
    <t>Management</t>
  </si>
  <si>
    <t>-Owners of companies must be listed instead of company names.</t>
  </si>
  <si>
    <t>Operator/Licensee</t>
  </si>
  <si>
    <t>Building Co.</t>
  </si>
  <si>
    <t>Co. /Home Office</t>
  </si>
  <si>
    <t>-Names of trust beneficiaries must be listed.</t>
  </si>
  <si>
    <t>Place of Residence</t>
  </si>
  <si>
    <t>First Name</t>
  </si>
  <si>
    <t>M.I.</t>
  </si>
  <si>
    <t>Last Name</t>
  </si>
  <si>
    <t>Percentage</t>
  </si>
  <si>
    <t>Total Ownership Percentage</t>
  </si>
  <si>
    <t>must equal 100 %.</t>
  </si>
  <si>
    <t>Total Operator/Licensee Ownership amount entered</t>
  </si>
  <si>
    <t>Total Building Ownership amount entered</t>
  </si>
  <si>
    <t>Total Management Co. Ownership amount entered</t>
  </si>
  <si>
    <t>This message will change to "COMPLETE" once 100% of the ownership is entered.</t>
  </si>
  <si>
    <t>on Page 1</t>
  </si>
  <si>
    <t>Ownership Listing-2</t>
  </si>
  <si>
    <t>Pages 1 &amp; 2 Combined</t>
  </si>
  <si>
    <t>IF THIS PAGE IS NOT NEEDED, YOU MAY HIDE IT SO IT WILL NOT PRINT. Right-Click on Worksheet tab to get Pg6-Supp2 if needed.</t>
  </si>
  <si>
    <t>Page 6-Supplemental</t>
  </si>
  <si>
    <t xml:space="preserve">    Report Period Beginning:</t>
  </si>
  <si>
    <t xml:space="preserve">  A. (Continued)</t>
  </si>
  <si>
    <t>Enter below the names of ALL related supportive living facilities and related organizations (parties) as defined in the instructions.</t>
  </si>
  <si>
    <t>RELATED NURSING HOMES</t>
  </si>
  <si>
    <t xml:space="preserve">  Facility Name</t>
  </si>
  <si>
    <t>City, State</t>
  </si>
  <si>
    <t>IF THIS PAGE IS NOT NEEDED, YOU MAY HIDE IT SO IT WILL NOT PRINT</t>
  </si>
  <si>
    <t>Page 6-Supplemental (2)</t>
  </si>
  <si>
    <t>Enter below the names of ALL related providers and related organizations (parties) as defined in the instructions.</t>
  </si>
  <si>
    <t>RELATED FACILITIES</t>
  </si>
  <si>
    <t>Page 7</t>
  </si>
  <si>
    <t xml:space="preserve">Report Period Beginning: </t>
  </si>
  <si>
    <t>C. Statement of Compensation and Other Payments to Owners, Relatives and Members of Board of Directors.</t>
  </si>
  <si>
    <t xml:space="preserve">   NOTE: ALL owners ( even those with less than 5% ownership) and their relatives who receive any type of compensation from this home </t>
  </si>
  <si>
    <t xml:space="preserve">               must be listed on this schedule.</t>
  </si>
  <si>
    <t>Average Hours Per Work</t>
  </si>
  <si>
    <t>Compensation</t>
  </si>
  <si>
    <t>Week Devoted to this</t>
  </si>
  <si>
    <t xml:space="preserve">    Compensation Included</t>
  </si>
  <si>
    <t>Schedule V.</t>
  </si>
  <si>
    <t>Received</t>
  </si>
  <si>
    <t>Facility and % of Total</t>
  </si>
  <si>
    <t xml:space="preserve">           in Costs for this</t>
  </si>
  <si>
    <t>Line &amp;</t>
  </si>
  <si>
    <t>From Other</t>
  </si>
  <si>
    <t>Work Week</t>
  </si>
  <si>
    <t xml:space="preserve">          Reporting Period**</t>
  </si>
  <si>
    <t>Name</t>
  </si>
  <si>
    <t>Title</t>
  </si>
  <si>
    <t>Function</t>
  </si>
  <si>
    <t>Interest</t>
  </si>
  <si>
    <t>Providers*</t>
  </si>
  <si>
    <t>Hours</t>
  </si>
  <si>
    <t>Description</t>
  </si>
  <si>
    <t>TOTAL</t>
  </si>
  <si>
    <t>If the owner(s) of this facility or any other related parties listed above have received compensation from other facilities, attach a schedule detailing the name(s)</t>
  </si>
  <si>
    <t>of the facility or facilities as well as the amount paid.  THIS AMOUNT MUST AGREE TO THE AMOUNTS CLAIMED ON THE THE OTHER RELATED COST REPORTS.</t>
  </si>
  <si>
    <t>**</t>
  </si>
  <si>
    <t>This must include all forms of compensation paid by related entities and allocated to Schedule V of this report (i.e., management fees).</t>
  </si>
  <si>
    <t>FAILURE TO PROPERLY COMPLETE THIS SCHEDULE INDICATING ALL FORMS OF COMPENSATION RECEIVED FROM THIS FACILITY,</t>
  </si>
  <si>
    <t>ALL OTHER FACILITIES AND MANAGEMENT COMPANIES MAY RESULT IN THE DISALLOWANCE OF SUCH COMPENSATION.</t>
  </si>
  <si>
    <t>Page 8</t>
  </si>
  <si>
    <t>VIII. ALLOCATION OF INDIRECT COSTS</t>
  </si>
  <si>
    <t xml:space="preserve">            Name of Related Organization</t>
  </si>
  <si>
    <t xml:space="preserve">      A. Are there any costs included in this report which were derived from allocations of central office</t>
  </si>
  <si>
    <t xml:space="preserve">            Street Address</t>
  </si>
  <si>
    <t xml:space="preserve">           or parent organization costs? (See instructions.)</t>
  </si>
  <si>
    <t xml:space="preserve">              NO</t>
  </si>
  <si>
    <t xml:space="preserve">            City / State / Zip Code</t>
  </si>
  <si>
    <t xml:space="preserve">            Phone Number</t>
  </si>
  <si>
    <t>(</t>
  </si>
  <si>
    <t xml:space="preserve">         )</t>
  </si>
  <si>
    <t xml:space="preserve">      B. Show the allocation of costs below.  If necessary, please attach worksheets.</t>
  </si>
  <si>
    <t xml:space="preserve">            Fax Number</t>
  </si>
  <si>
    <t>Schedule V</t>
  </si>
  <si>
    <t>Unit of Allocation</t>
  </si>
  <si>
    <t xml:space="preserve"> </t>
  </si>
  <si>
    <t xml:space="preserve">Number of </t>
  </si>
  <si>
    <t>Total Indirect</t>
  </si>
  <si>
    <t>Amount of Salary</t>
  </si>
  <si>
    <t>(i.e.,Days, Direct Cost,</t>
  </si>
  <si>
    <t>Subunits Being</t>
  </si>
  <si>
    <t>Cost Being</t>
  </si>
  <si>
    <t>Cost Contained</t>
  </si>
  <si>
    <t>Facility</t>
  </si>
  <si>
    <t>Allocation</t>
  </si>
  <si>
    <t>Square Feet)</t>
  </si>
  <si>
    <t>Total Units</t>
  </si>
  <si>
    <t>Allocated Among</t>
  </si>
  <si>
    <t>Allocated</t>
  </si>
  <si>
    <t>in Column 6</t>
  </si>
  <si>
    <t>Units</t>
  </si>
  <si>
    <t>(col.8/col.4)x col.6</t>
  </si>
  <si>
    <t>Page 8A</t>
  </si>
  <si>
    <t>Page 8B</t>
  </si>
  <si>
    <t>Page 8C</t>
  </si>
  <si>
    <t>Page 8D</t>
  </si>
  <si>
    <t>Page 8E</t>
  </si>
  <si>
    <t>Page 8F</t>
  </si>
  <si>
    <t>Page 8G</t>
  </si>
  <si>
    <t>Page 8H</t>
  </si>
  <si>
    <t>Page 8I</t>
  </si>
  <si>
    <t xml:space="preserve">          Page 9</t>
  </si>
  <si>
    <t>IX. INTEREST EXPENSE AND REAL ESTATE TAX EXPENSE</t>
  </si>
  <si>
    <t xml:space="preserve">      A. Interest: (Complete details must be provided for each loan - attach a separate schedule if necessary.)</t>
  </si>
  <si>
    <t>Reporting</t>
  </si>
  <si>
    <t>Monthly</t>
  </si>
  <si>
    <t>Maturity</t>
  </si>
  <si>
    <t>Period</t>
  </si>
  <si>
    <t>Name of Lender</t>
  </si>
  <si>
    <t xml:space="preserve"> Related**</t>
  </si>
  <si>
    <t>Purpose of Loan</t>
  </si>
  <si>
    <t>Payment</t>
  </si>
  <si>
    <t>Date of</t>
  </si>
  <si>
    <t>Amount of Note</t>
  </si>
  <si>
    <t>Date</t>
  </si>
  <si>
    <t>Rate</t>
  </si>
  <si>
    <t>Required</t>
  </si>
  <si>
    <t>Note</t>
  </si>
  <si>
    <t>Original</t>
  </si>
  <si>
    <t>Balance</t>
  </si>
  <si>
    <t>(4 Digits)</t>
  </si>
  <si>
    <t>Expense</t>
  </si>
  <si>
    <t>A. Directly Facility Related</t>
  </si>
  <si>
    <t xml:space="preserve">   Long-Term</t>
  </si>
  <si>
    <t xml:space="preserve">   Working Capital</t>
  </si>
  <si>
    <t xml:space="preserve"> TOTAL Facility Related</t>
  </si>
  <si>
    <t>B. Non-Facility Related*</t>
  </si>
  <si>
    <t>TOTAL Non-Facility Related</t>
  </si>
  <si>
    <t xml:space="preserve"> TOTALS (line 9+line14)</t>
  </si>
  <si>
    <t>16)</t>
  </si>
  <si>
    <t>Please indicate the total amount of mortgage insurance expense and the location of this expense on Sch. V.</t>
  </si>
  <si>
    <t>Line #</t>
  </si>
  <si>
    <t>Any interest expense reported in this section should be adjusted out on page 5, line 14 and, consequently, page 4, col. 7.</t>
  </si>
  <si>
    <t>(See instructions.)</t>
  </si>
  <si>
    <t>If there is ANY overlap in ownership between the facility and the lender, this must be indicated in column 2.</t>
  </si>
  <si>
    <t>Page 10</t>
  </si>
  <si>
    <t>IX. INTEREST EXPENSE AND REAL ESTATE TAX EXPENSE (continued)</t>
  </si>
  <si>
    <t xml:space="preserve">     B. Real Estate Taxes</t>
  </si>
  <si>
    <t>Important, please see the next worksheet, "RE_Tax".  The real estate tax</t>
  </si>
  <si>
    <t xml:space="preserve"> 1. Real Estate Tax accrual used on 2024 report.</t>
  </si>
  <si>
    <t>statement and bill must accompany the cost report.</t>
  </si>
  <si>
    <t xml:space="preserve"> 2. Real Estate Taxes paid during the year: (Indicate the tax year to which this payment applies. If payment covers more than one year, detail below.)</t>
  </si>
  <si>
    <t xml:space="preserve"> 3. Under or (over) accrual (line 2 minus line 1).</t>
  </si>
  <si>
    <t xml:space="preserve"> 4. Real Estate Tax accrual used for 2025 report.  (Detail and explain your calculation of this accrual on the lines below.) </t>
  </si>
  <si>
    <t xml:space="preserve"> 5. Real Estate Tax expense reported on Schedule V, line 33.  This should be a combination of lines 3 and 4.</t>
  </si>
  <si>
    <t xml:space="preserve"> 6. Record any refund of real estate taxes.</t>
  </si>
  <si>
    <t xml:space="preserve">          TOTAL REFUND    $</t>
  </si>
  <si>
    <t>For</t>
  </si>
  <si>
    <t xml:space="preserve">  Tax Year.</t>
  </si>
  <si>
    <t>(Attach a copy of the real estate tax appeal board's decision.)</t>
  </si>
  <si>
    <t xml:space="preserve"> 7. Direct costs of an appeal of tax assessments which has NOT been included in professional fees or other general operating costs on Schedule V, sections A, B or C.</t>
  </si>
  <si>
    <t xml:space="preserve">   (Describe appeal cost below.  Attach copies of invoices to support the cost and a copy of the appeal filed with the county.)</t>
  </si>
  <si>
    <t>Assessed Value from Real Estate Tax Bill:</t>
  </si>
  <si>
    <t>Real Estate Tax Bill for Calendar Year:</t>
  </si>
  <si>
    <t xml:space="preserve">   FOR BHF USE ONLY</t>
  </si>
  <si>
    <t xml:space="preserve">  FROM R. E. TAX STATEMENT FOR  2024</t>
  </si>
  <si>
    <t>NOTES:</t>
  </si>
  <si>
    <t xml:space="preserve">  Please indicate a negative number by use of brackets(  ).  Deduct any overaccrual of</t>
  </si>
  <si>
    <t xml:space="preserve">   taxes from prior year.</t>
  </si>
  <si>
    <t xml:space="preserve">  If facility is a non-profit which pays real estate taxes, you should attach a denial of an </t>
  </si>
  <si>
    <t xml:space="preserve">  application for real estate tax exemption unless the building is rented from a for-profit entity.</t>
  </si>
  <si>
    <t xml:space="preserve"> This denial should be no more than four years old at the time the cost report is filed.</t>
  </si>
  <si>
    <t>2024 SUPPORTIVE LIVING REAL ESTATE TAX STATEMENT</t>
  </si>
  <si>
    <t>FACILITY NAME</t>
  </si>
  <si>
    <t>COUNTY</t>
  </si>
  <si>
    <t>BUILDING ID:</t>
  </si>
  <si>
    <t xml:space="preserve">CONTACT PERSON REGARDING THIS REPORT                                                                                                         </t>
  </si>
  <si>
    <t xml:space="preserve">TELEPHONE                                                               </t>
  </si>
  <si>
    <t>(           )</t>
  </si>
  <si>
    <t>FAX #:</t>
  </si>
  <si>
    <t xml:space="preserve">(           ) </t>
  </si>
  <si>
    <t>A.</t>
  </si>
  <si>
    <t>Summary of Real Estate Tax Cost</t>
  </si>
  <si>
    <t>Enter the tax index number and real estate tax assessed for 2024 on the lines provided below.  Enter only the portion of the</t>
  </si>
  <si>
    <t>cost that applies to the operation of the supportive living facility in Column D.  Real estate tax applicable to any portion of the</t>
  </si>
  <si>
    <t>SLF property which is vacant, rented to other organizations, or used for purposes other than supportive living care must not</t>
  </si>
  <si>
    <t>be entered in Column D.  Do not include cost for any period other than calendar year 2024.</t>
  </si>
  <si>
    <t xml:space="preserve">                </t>
  </si>
  <si>
    <t>(A)</t>
  </si>
  <si>
    <t>(B)</t>
  </si>
  <si>
    <t>(C)</t>
  </si>
  <si>
    <t>(D)</t>
  </si>
  <si>
    <t xml:space="preserve">Tax </t>
  </si>
  <si>
    <t xml:space="preserve">  </t>
  </si>
  <si>
    <t>Applicable</t>
  </si>
  <si>
    <t xml:space="preserve">     </t>
  </si>
  <si>
    <t xml:space="preserve"> Applicable to   </t>
  </si>
  <si>
    <t>Tax Index Number</t>
  </si>
  <si>
    <t xml:space="preserve">        Property Description </t>
  </si>
  <si>
    <t xml:space="preserve">    Total Tax</t>
  </si>
  <si>
    <t xml:space="preserve">             Nursing Home</t>
  </si>
  <si>
    <t>Property Description</t>
  </si>
  <si>
    <t>Total Tax</t>
  </si>
  <si>
    <t>to SLF</t>
  </si>
  <si>
    <t>6.</t>
  </si>
  <si>
    <t>7.</t>
  </si>
  <si>
    <t>8.</t>
  </si>
  <si>
    <t>9.</t>
  </si>
  <si>
    <t>10.</t>
  </si>
  <si>
    <t xml:space="preserve">B.  </t>
  </si>
  <si>
    <t>Real Estate Tax Cost Allocations</t>
  </si>
  <si>
    <t>Does any portion of the tax bill apply to more than one supportive living facility, vacant property, or property which is not</t>
  </si>
  <si>
    <t>directly used for SLF services?</t>
  </si>
  <si>
    <t>If YES, attach an explanation and a schedule which shows the calculation of the cost allocated to the supportive living facility.</t>
  </si>
  <si>
    <t>(Generally the real estate tax cost must be allocated to the supportive living facility based upon sq. ft. of space used.)</t>
  </si>
  <si>
    <t xml:space="preserve">C.  </t>
  </si>
  <si>
    <t>Tax Bills</t>
  </si>
  <si>
    <t>Attach copies of the original 2024 tax bills which were listed in Section A to this statement.  Be sure to use the 2024</t>
  </si>
  <si>
    <t>tax bill which is normally paid during 2025.</t>
  </si>
  <si>
    <r>
      <t>PLEASE NOTE:</t>
    </r>
    <r>
      <rPr>
        <sz val="14"/>
        <rFont val="Times New Roman"/>
        <family val="1"/>
      </rPr>
      <t xml:space="preserve">  </t>
    </r>
    <r>
      <rPr>
        <b/>
        <i/>
        <sz val="14"/>
        <rFont val="Times New Roman"/>
        <family val="1"/>
      </rPr>
      <t xml:space="preserve">Payment information from the Internet </t>
    </r>
    <r>
      <rPr>
        <sz val="14"/>
        <rFont val="Times New Roman"/>
        <family val="1"/>
      </rPr>
      <t xml:space="preserve">or otherwise is </t>
    </r>
    <r>
      <rPr>
        <b/>
        <i/>
        <sz val="14"/>
        <rFont val="Times New Roman"/>
        <family val="1"/>
      </rPr>
      <t>not considered acceptable tax bill</t>
    </r>
  </si>
  <si>
    <r>
      <t>documentation</t>
    </r>
    <r>
      <rPr>
        <sz val="14"/>
        <rFont val="Times New Roman"/>
        <family val="1"/>
      </rPr>
      <t xml:space="preserve">.  Facilities located in Cook County are required to provide </t>
    </r>
    <r>
      <rPr>
        <u/>
        <sz val="14"/>
        <rFont val="Times New Roman"/>
        <family val="1"/>
      </rPr>
      <t>copies</t>
    </r>
    <r>
      <rPr>
        <sz val="14"/>
        <rFont val="Times New Roman"/>
        <family val="1"/>
      </rPr>
      <t xml:space="preserve"> of their original </t>
    </r>
    <r>
      <rPr>
        <b/>
        <sz val="14"/>
        <rFont val="Times New Roman"/>
        <family val="1"/>
      </rPr>
      <t xml:space="preserve">second </t>
    </r>
  </si>
  <si>
    <r>
      <t>installment</t>
    </r>
    <r>
      <rPr>
        <sz val="12"/>
        <rFont val="Times New Roman"/>
        <family val="1"/>
      </rPr>
      <t xml:space="preserve"> </t>
    </r>
    <r>
      <rPr>
        <sz val="14"/>
        <rFont val="Times New Roman"/>
        <family val="1"/>
      </rPr>
      <t>tax bill.</t>
    </r>
  </si>
  <si>
    <t>Page 10A</t>
  </si>
  <si>
    <t>Does any portion of the tax bill apply to more than one supportive living facility, vacant property, or property which is not directly</t>
  </si>
  <si>
    <t>used for nursing home services?</t>
  </si>
  <si>
    <t>Page 10B</t>
  </si>
  <si>
    <t>Page 11</t>
  </si>
  <si>
    <t>X. BUILDING AND GENERAL INFORMATION:</t>
  </si>
  <si>
    <t>Square Feet:</t>
  </si>
  <si>
    <t>B. General Construction Type:</t>
  </si>
  <si>
    <t xml:space="preserve">     Exterior</t>
  </si>
  <si>
    <t xml:space="preserve">  Frame</t>
  </si>
  <si>
    <t xml:space="preserve">      Number of Stories</t>
  </si>
  <si>
    <t xml:space="preserve">  C.</t>
  </si>
  <si>
    <t>Does the Operating Entity?</t>
  </si>
  <si>
    <t>(a) Own the Facility</t>
  </si>
  <si>
    <t>(b) Rent from a Related Organization.</t>
  </si>
  <si>
    <t>(c) Rent from Completely Unrelated</t>
  </si>
  <si>
    <t xml:space="preserve">     Organization.</t>
  </si>
  <si>
    <t>(Facilities checking (a) or (b) must complete Schedule XI. Those checking (c) may complete Schedule XI or Schedule XII-A. See instructions.)</t>
  </si>
  <si>
    <t xml:space="preserve">  D.</t>
  </si>
  <si>
    <t>(a) Own the Equipment</t>
  </si>
  <si>
    <t>(b) Rent equipment from a Related Organization.</t>
  </si>
  <si>
    <t>(c) Rent equipment from Completely</t>
  </si>
  <si>
    <t xml:space="preserve">     Unrelated Organization.</t>
  </si>
  <si>
    <t>(Facilities checking (a) or (b) must complete Schedule XI-C. Those checking (c) may complete Schedule XI-C or Schedule XII-B. See instructions.)</t>
  </si>
  <si>
    <t xml:space="preserve">  E.</t>
  </si>
  <si>
    <t>List all other business entities owned by this operating entity or related to the operating entity that are located on or adjacent to this supportive living facility's grounds</t>
  </si>
  <si>
    <t>(such as, but not limited to, other apartments, assisted living facilities, day training facilities, day care, independent living facilities, etc.)</t>
  </si>
  <si>
    <t>List entity name, type of business, square footage, and number of beds/units available (where applicable).</t>
  </si>
  <si>
    <t xml:space="preserve">  F.</t>
  </si>
  <si>
    <t>List the unit capacity for the building if it differs from the certified total.</t>
  </si>
  <si>
    <t xml:space="preserve">  G.</t>
  </si>
  <si>
    <t>Have you properly capitalized all major repairs and equipment purchases?</t>
  </si>
  <si>
    <t xml:space="preserve">  H.</t>
  </si>
  <si>
    <t>Are you presently operating under a sale and leaseback arrangement?</t>
  </si>
  <si>
    <t>If YES, give effective date of lease.</t>
  </si>
  <si>
    <t>Are you presently operating under a sublease agreement?</t>
  </si>
  <si>
    <t xml:space="preserve">  J.</t>
  </si>
  <si>
    <t>Was this SLF previously operated by a related party (as is defined in the instructions for Schedule VII)?</t>
  </si>
  <si>
    <t xml:space="preserve">       If YES, please indicate name of the facility,</t>
  </si>
  <si>
    <t>Related party information and the date the present owners took over.</t>
  </si>
  <si>
    <t xml:space="preserve">  K.</t>
  </si>
  <si>
    <t>Does this cost report reflect any organization or pre-operating costs which are being amortized?</t>
  </si>
  <si>
    <t xml:space="preserve">      YES</t>
  </si>
  <si>
    <t xml:space="preserve">    NO</t>
  </si>
  <si>
    <t>If so, please complete the following:</t>
  </si>
  <si>
    <t xml:space="preserve">      1. Total Amount Incurred:</t>
  </si>
  <si>
    <t>2. Number of Years Over Which it is Being Amortized:</t>
  </si>
  <si>
    <t xml:space="preserve">      3. Current Period Amortization:</t>
  </si>
  <si>
    <t>4. Dates Incurred:</t>
  </si>
  <si>
    <t>Nature of Costs:</t>
  </si>
  <si>
    <t>(Attach a complete schedule detailing the total amount of organization and pre-operating costs.)</t>
  </si>
  <si>
    <t>XI. OWNERSHIP COSTS:</t>
  </si>
  <si>
    <t xml:space="preserve">       2</t>
  </si>
  <si>
    <t xml:space="preserve">     3</t>
  </si>
  <si>
    <t xml:space="preserve">      4</t>
  </si>
  <si>
    <t>A. Land.</t>
  </si>
  <si>
    <t xml:space="preserve">         Use</t>
  </si>
  <si>
    <t xml:space="preserve">    Square Feet</t>
  </si>
  <si>
    <t xml:space="preserve">  Year Acquired</t>
  </si>
  <si>
    <t xml:space="preserve">   Cost</t>
  </si>
  <si>
    <t>Page 12</t>
  </si>
  <si>
    <t xml:space="preserve">Ending: </t>
  </si>
  <si>
    <t>XI. OWNERSHIP COSTS (continued)</t>
  </si>
  <si>
    <t xml:space="preserve">      B. Building and Improvement Costs-Including Fixed Equipment. (See instructions.) Round all numbers to nearest dollar.</t>
  </si>
  <si>
    <t xml:space="preserve">           FOR BHF USE ONLY</t>
  </si>
  <si>
    <t>Year</t>
  </si>
  <si>
    <t>Current Book</t>
  </si>
  <si>
    <t>Life</t>
  </si>
  <si>
    <t>Straight Line</t>
  </si>
  <si>
    <t>Accumulated</t>
  </si>
  <si>
    <t>Units*</t>
  </si>
  <si>
    <t>Acquired</t>
  </si>
  <si>
    <t>Constructed</t>
  </si>
  <si>
    <t>Cost</t>
  </si>
  <si>
    <t>Depreciation</t>
  </si>
  <si>
    <t>in Years</t>
  </si>
  <si>
    <t>Adjustments</t>
  </si>
  <si>
    <t xml:space="preserve">           Improvement Type**</t>
  </si>
  <si>
    <t xml:space="preserve"> *Total beds on this schedule must agree with page 2.</t>
  </si>
  <si>
    <t>See Page 12A, Line 70 for total</t>
  </si>
  <si>
    <t>**Improvement type must be detailed in order for the cost report to be considered complete.</t>
  </si>
  <si>
    <t>Page 12A</t>
  </si>
  <si>
    <t>Page 12B</t>
  </si>
  <si>
    <t>Page 12C</t>
  </si>
  <si>
    <t>Page 12D</t>
  </si>
  <si>
    <t>Page 12E</t>
  </si>
  <si>
    <t>Page 12F</t>
  </si>
  <si>
    <t>Page 12G</t>
  </si>
  <si>
    <t>Page 12H</t>
  </si>
  <si>
    <t>Page 12I</t>
  </si>
  <si>
    <t>TOTAL (lines 4 thru 69)</t>
  </si>
  <si>
    <t>Totals from Page 12A, Carried Forward</t>
  </si>
  <si>
    <t>TOTAL (lines 1 thru 33)</t>
  </si>
  <si>
    <t>Totals from Page 12B, Carried Forward</t>
  </si>
  <si>
    <t>Totals from Page 12C, Carried Forward</t>
  </si>
  <si>
    <t>Totals from Page 12D, Carried Forward</t>
  </si>
  <si>
    <t>Totals from Page 12E, Carried Forward</t>
  </si>
  <si>
    <t>Totals from Page 12F, Carried Forward</t>
  </si>
  <si>
    <t>Totals from Page 12G, Carried Forward</t>
  </si>
  <si>
    <t>Totals from Page 12H, Carried Forward</t>
  </si>
  <si>
    <t>Page 13</t>
  </si>
  <si>
    <t xml:space="preserve">               Report Period Beginning:</t>
  </si>
  <si>
    <t>C. Equipment Costs-Excluding Transportation. (See instructions.)</t>
  </si>
  <si>
    <t xml:space="preserve">    Category of</t>
  </si>
  <si>
    <t xml:space="preserve">   Current Book</t>
  </si>
  <si>
    <t xml:space="preserve">  Straight Line</t>
  </si>
  <si>
    <t>Component</t>
  </si>
  <si>
    <t xml:space="preserve">  Accumulated</t>
  </si>
  <si>
    <t xml:space="preserve">     Equipment</t>
  </si>
  <si>
    <t xml:space="preserve">   Depreciation    2</t>
  </si>
  <si>
    <t xml:space="preserve">  Depreciation   3</t>
  </si>
  <si>
    <t xml:space="preserve">  Adjustments</t>
  </si>
  <si>
    <t>Life       5</t>
  </si>
  <si>
    <t xml:space="preserve">  Depreciation   6</t>
  </si>
  <si>
    <t xml:space="preserve">    Purchased in Prior Years</t>
  </si>
  <si>
    <t xml:space="preserve">    Current Year Purchases</t>
  </si>
  <si>
    <t xml:space="preserve">    Fully Depreciated Assets</t>
  </si>
  <si>
    <t xml:space="preserve">    TOTALS</t>
  </si>
  <si>
    <t>D. Vehicle Costs. (See instructions.)*</t>
  </si>
  <si>
    <t xml:space="preserve">1   </t>
  </si>
  <si>
    <t>Model, Make</t>
  </si>
  <si>
    <t xml:space="preserve">      Year</t>
  </si>
  <si>
    <t xml:space="preserve"> Current Book</t>
  </si>
  <si>
    <t xml:space="preserve">  Life in</t>
  </si>
  <si>
    <t xml:space="preserve">   Use</t>
  </si>
  <si>
    <t xml:space="preserve">   and Year      2</t>
  </si>
  <si>
    <t xml:space="preserve">  Acquired    3</t>
  </si>
  <si>
    <t xml:space="preserve"> Depreciation    5</t>
  </si>
  <si>
    <t xml:space="preserve">  Years     8</t>
  </si>
  <si>
    <t xml:space="preserve">  Depreciation   9</t>
  </si>
  <si>
    <t>E. Summary of Care-Related Assets</t>
  </si>
  <si>
    <t xml:space="preserve">      2</t>
  </si>
  <si>
    <t xml:space="preserve">    Total Historical Cost</t>
  </si>
  <si>
    <t>(line 3, col.4 + line 70, col.4 + line 75, col.1 + line 80, col.4) + (Pages 12B thru 12I, if applicable)</t>
  </si>
  <si>
    <t xml:space="preserve">    Current Book Depreciation</t>
  </si>
  <si>
    <t>(line 70, col.5 + line 75, col.2 + line 80, col.5) + (Pages 12B thru 12I, if applicable)</t>
  </si>
  <si>
    <t xml:space="preserve">    Straight Line Depreciation</t>
  </si>
  <si>
    <t>(line 70, col.7 + line 75, col.3 + line 80, col.6) + (Pages 12B thru 12I, if applicable)</t>
  </si>
  <si>
    <t xml:space="preserve">    Adjustments</t>
  </si>
  <si>
    <t>(line 70, col.8 + line 75, col.4 + line 80, col.7) + (Pages 12B thru 12I, if applicable)</t>
  </si>
  <si>
    <t xml:space="preserve">    Accumulated Depreciation</t>
  </si>
  <si>
    <t>(line 70, col.9 + line 75, col.6 + line 80, col.9) + (Pages 12B thru 12I, if applicable)</t>
  </si>
  <si>
    <t>F. Depreciable Non-Care Assets Included in General Ledger. (See instructions.)</t>
  </si>
  <si>
    <t>G. Construction-in-Progress</t>
  </si>
  <si>
    <t xml:space="preserve">  Current Book</t>
  </si>
  <si>
    <t>Description &amp; Year Acquired</t>
  </si>
  <si>
    <t xml:space="preserve">  Depreciation     3</t>
  </si>
  <si>
    <t xml:space="preserve">  Depreciation   4 </t>
  </si>
  <si>
    <t>Vehicles used to transport residents to &amp; from</t>
  </si>
  <si>
    <t>day training must be recorded in XI-F, not XI-D.</t>
  </si>
  <si>
    <t>This must agree with Schedule V line 30, column 8.</t>
  </si>
  <si>
    <t>Page 14</t>
  </si>
  <si>
    <t>XII. RENTAL COSTS</t>
  </si>
  <si>
    <t>A. Building and Fixed Equipment (See instructions.)</t>
  </si>
  <si>
    <t xml:space="preserve">  1. Name of Party Holding Lease:</t>
  </si>
  <si>
    <t xml:space="preserve">  2. Does the facility also pay real estate taxes in addition to rental amount shown below on line 7, column 4?</t>
  </si>
  <si>
    <t xml:space="preserve">      If NO, see instructions.</t>
  </si>
  <si>
    <t>Rental</t>
  </si>
  <si>
    <t>Total Years</t>
  </si>
  <si>
    <t>of Units</t>
  </si>
  <si>
    <t>Lease Date</t>
  </si>
  <si>
    <t>of Lease</t>
  </si>
  <si>
    <t>Renewal Option*</t>
  </si>
  <si>
    <t>10. Effective dates of current rental agreement:</t>
  </si>
  <si>
    <t>Building:</t>
  </si>
  <si>
    <t xml:space="preserve">    Beginning</t>
  </si>
  <si>
    <t>Additions</t>
  </si>
  <si>
    <t xml:space="preserve">    Ending</t>
  </si>
  <si>
    <t>11. Rent to be paid in future years under the current</t>
  </si>
  <si>
    <t xml:space="preserve">      rental agreement:</t>
  </si>
  <si>
    <t xml:space="preserve">     **</t>
  </si>
  <si>
    <t xml:space="preserve">  8. List separately any amortization of lease expense included on page 4, line 34.</t>
  </si>
  <si>
    <t xml:space="preserve">    Fiscal Year Ending</t>
  </si>
  <si>
    <t>Annual Rent</t>
  </si>
  <si>
    <t xml:space="preserve">      This amount was calculated by dividing the total amount to be amortized</t>
  </si>
  <si>
    <t xml:space="preserve">       by the length of the lease</t>
  </si>
  <si>
    <t>.</t>
  </si>
  <si>
    <t>12.</t>
  </si>
  <si>
    <t>/2026</t>
  </si>
  <si>
    <t>13.</t>
  </si>
  <si>
    <t>/2027</t>
  </si>
  <si>
    <t xml:space="preserve">  9. Option to Buy: </t>
  </si>
  <si>
    <t>Terms:</t>
  </si>
  <si>
    <t>14.</t>
  </si>
  <si>
    <t>/2028</t>
  </si>
  <si>
    <t>B. Equipment-Excluding Transportation and Fixed Equipment. (See instructions.)</t>
  </si>
  <si>
    <t xml:space="preserve">  15. Is Movable equipment rental included in building rental?</t>
  </si>
  <si>
    <t xml:space="preserve">  YES</t>
  </si>
  <si>
    <t xml:space="preserve">  16. Rental Amount for movable equipment:     $</t>
  </si>
  <si>
    <t>Description:</t>
  </si>
  <si>
    <t>(Attach a schedule detailing the breakdown of movable equipment)</t>
  </si>
  <si>
    <t>C. Vehicle Rental (See instructions.)</t>
  </si>
  <si>
    <t>Model Year</t>
  </si>
  <si>
    <t>Monthly Lease</t>
  </si>
  <si>
    <t>Rental Expense</t>
  </si>
  <si>
    <t>Use</t>
  </si>
  <si>
    <t>and Make</t>
  </si>
  <si>
    <t>for this Period</t>
  </si>
  <si>
    <t>If there is an option to buy the building,</t>
  </si>
  <si>
    <t>please provide complete details on attached</t>
  </si>
  <si>
    <t>schedule.</t>
  </si>
  <si>
    <t>This amount plus any amortization of lease</t>
  </si>
  <si>
    <t>expense must agree with page 4, line 34.</t>
  </si>
  <si>
    <t>Page 15</t>
  </si>
  <si>
    <t xml:space="preserve">Report Period Beginning:  </t>
  </si>
  <si>
    <t>XIII. BALANCE SHEET - Unrestricted Operating Fund.</t>
  </si>
  <si>
    <t>As of</t>
  </si>
  <si>
    <t>(last day of reporting year)</t>
  </si>
  <si>
    <t xml:space="preserve">                    This report must be completed even if financial statements are attached.</t>
  </si>
  <si>
    <t xml:space="preserve">  1</t>
  </si>
  <si>
    <t xml:space="preserve">  2     After</t>
  </si>
  <si>
    <t xml:space="preserve">  2   After</t>
  </si>
  <si>
    <t xml:space="preserve">    Operating</t>
  </si>
  <si>
    <t>Consolidation*</t>
  </si>
  <si>
    <t xml:space="preserve"> A. Current Assets</t>
  </si>
  <si>
    <t xml:space="preserve"> C. Current Liabilities</t>
  </si>
  <si>
    <t xml:space="preserve">  Cash on Hand and in Banks</t>
  </si>
  <si>
    <t xml:space="preserve">  Accounts Payable</t>
  </si>
  <si>
    <t xml:space="preserve">  Cash-Resident Deposits</t>
  </si>
  <si>
    <t xml:space="preserve">  Officer's Accounts Payable</t>
  </si>
  <si>
    <t xml:space="preserve">  Accounts &amp; Short-Term Notes Receivable-</t>
  </si>
  <si>
    <t xml:space="preserve">  Accounts Payable-Resident Deposits</t>
  </si>
  <si>
    <t xml:space="preserve">  Residents (less allowance </t>
  </si>
  <si>
    <t>)</t>
  </si>
  <si>
    <t xml:space="preserve">  Short-Term Notes Payable</t>
  </si>
  <si>
    <t xml:space="preserve">  Supply Inventory (priced at</t>
  </si>
  <si>
    <t xml:space="preserve">  Accrued Salaries Payable</t>
  </si>
  <si>
    <t xml:space="preserve">  Short-Term Investments</t>
  </si>
  <si>
    <t xml:space="preserve">  Accrued Taxes Payable</t>
  </si>
  <si>
    <t xml:space="preserve">  Prepaid Insurance</t>
  </si>
  <si>
    <t xml:space="preserve">  (excluding real estate taxes)</t>
  </si>
  <si>
    <t xml:space="preserve">  Other Prepaid Expenses</t>
  </si>
  <si>
    <t xml:space="preserve">  Accrued Real Estate Taxes(Sch.IX-B)</t>
  </si>
  <si>
    <t xml:space="preserve">  Accounts Receivable (owners or related parties)</t>
  </si>
  <si>
    <t xml:space="preserve">  Accrued Interest Payable</t>
  </si>
  <si>
    <t xml:space="preserve">  Other(specify):</t>
  </si>
  <si>
    <t xml:space="preserve">  Deferred Compensation</t>
  </si>
  <si>
    <t xml:space="preserve">  TOTAL Current Assets</t>
  </si>
  <si>
    <t xml:space="preserve">  Federal and State Income Taxes</t>
  </si>
  <si>
    <t xml:space="preserve">  (sum of lines 1 thru 9)</t>
  </si>
  <si>
    <t xml:space="preserve">  Other Current Liabilities(specify):</t>
  </si>
  <si>
    <t xml:space="preserve"> B. Long-Term Assets</t>
  </si>
  <si>
    <t xml:space="preserve">  Long-Term Notes Receivable</t>
  </si>
  <si>
    <t xml:space="preserve">  Long-Term Investments</t>
  </si>
  <si>
    <t xml:space="preserve">  TOTAL Current Liabilities</t>
  </si>
  <si>
    <t xml:space="preserve">  Land</t>
  </si>
  <si>
    <t xml:space="preserve">  (sum of lines 26 thru 37)</t>
  </si>
  <si>
    <t xml:space="preserve">  Buildings, at Historical Cost</t>
  </si>
  <si>
    <t xml:space="preserve"> D. Long-Term Liabilities</t>
  </si>
  <si>
    <t xml:space="preserve">  Leasehold Improvements, at Historical Cost</t>
  </si>
  <si>
    <t xml:space="preserve">  Long-Term Notes Payable</t>
  </si>
  <si>
    <t xml:space="preserve">  Equipment, at Historical Cost</t>
  </si>
  <si>
    <t xml:space="preserve">  Mortgage Payable</t>
  </si>
  <si>
    <t xml:space="preserve">  Accumulated Depreciation (book methods)</t>
  </si>
  <si>
    <t xml:space="preserve">  Bonds Payable</t>
  </si>
  <si>
    <t xml:space="preserve">  Deferred Charges</t>
  </si>
  <si>
    <t xml:space="preserve">  Organization &amp; Pre-Operating Costs</t>
  </si>
  <si>
    <t xml:space="preserve">  Other Long-Term Liabilities(specify):</t>
  </si>
  <si>
    <t xml:space="preserve">  Accumulated Amortization -</t>
  </si>
  <si>
    <t xml:space="preserve">  Restricted Funds</t>
  </si>
  <si>
    <t xml:space="preserve">  TOTAL Long-Term Liabilities</t>
  </si>
  <si>
    <t xml:space="preserve">  Other Long-Term Assets (specify):</t>
  </si>
  <si>
    <t xml:space="preserve">  (sum of lines 39 thru 44)</t>
  </si>
  <si>
    <t xml:space="preserve">  TOTAL LIABILITIES</t>
  </si>
  <si>
    <t xml:space="preserve">  TOTAL Long-Term Assets</t>
  </si>
  <si>
    <t xml:space="preserve">  (sum of lines 38 and 45)</t>
  </si>
  <si>
    <t xml:space="preserve">  (sum of lines 11 thru 23)</t>
  </si>
  <si>
    <t xml:space="preserve">  TOTAL EQUITY(page 16, line 24)</t>
  </si>
  <si>
    <t>TOTAL ASSETS</t>
  </si>
  <si>
    <t xml:space="preserve">  TOTAL LIABILITIES AND EQUITY</t>
  </si>
  <si>
    <t>(sum of lines 10 and 24)</t>
  </si>
  <si>
    <t xml:space="preserve">  (sum of lines 46 and 47)</t>
  </si>
  <si>
    <t>*(See instructions.)</t>
  </si>
  <si>
    <t>Page 16</t>
  </si>
  <si>
    <t>XIV. STATEMENT OF CHANGES IN EQUITY</t>
  </si>
  <si>
    <t xml:space="preserve"> Balance at Beginning of Year, as Previously Reported</t>
  </si>
  <si>
    <t xml:space="preserve"> Restatements (describe):</t>
  </si>
  <si>
    <t xml:space="preserve"> Balance at Beginning of Year, as Restated (sum of lines 1-5)</t>
  </si>
  <si>
    <t>A. Additions (deductions):</t>
  </si>
  <si>
    <t xml:space="preserve"> NET Income (Loss) (from page 17, line 43)</t>
  </si>
  <si>
    <t xml:space="preserve"> Aquisitions of Pooled Companies</t>
  </si>
  <si>
    <t xml:space="preserve"> Proceeds from Sale of Stock</t>
  </si>
  <si>
    <t xml:space="preserve"> Stock Options Exercised</t>
  </si>
  <si>
    <t xml:space="preserve"> Contributions and Grants</t>
  </si>
  <si>
    <t xml:space="preserve"> Expenditures for Specific Purposes</t>
  </si>
  <si>
    <t xml:space="preserve"> Dividends Paid or Other Distributions to Owners</t>
  </si>
  <si>
    <t xml:space="preserve"> Donated Property, Plant, and Equipment</t>
  </si>
  <si>
    <t xml:space="preserve"> Other (describe)</t>
  </si>
  <si>
    <t>TOTAL Additions (deductions) (sum of lines 7-16)</t>
  </si>
  <si>
    <t>B. Transfers (Itemize):</t>
  </si>
  <si>
    <t>TOTAL Transfers (sum of lines 18-22)</t>
  </si>
  <si>
    <t>BALANCE AT END OF YEAR (sum of lines 6 + 17 + 23)</t>
  </si>
  <si>
    <t>* This must agree with page 17, line 47.</t>
  </si>
  <si>
    <t>Page 17</t>
  </si>
  <si>
    <t xml:space="preserve">Ending:  </t>
  </si>
  <si>
    <t>XV. INCOME STATEMENT (attach any explanatory footnotes necessary to reconcile this schedule to Schedules V and VI.) All required</t>
  </si>
  <si>
    <t xml:space="preserve">          classifications of revenue and expense must be provided on this form, even if financial statements are attached.</t>
  </si>
  <si>
    <t xml:space="preserve">         Note: This schedule should show gross revenue and expenses.  Do not net revenue against expense.</t>
  </si>
  <si>
    <t>I.  Revenue</t>
  </si>
  <si>
    <t>II.  Expenses</t>
  </si>
  <si>
    <t>A.  Resident Care</t>
  </si>
  <si>
    <t>A.  Operating Expenses</t>
  </si>
  <si>
    <t xml:space="preserve"> Gross Revenue -- All Levels of Care</t>
  </si>
  <si>
    <t xml:space="preserve"> General Services</t>
  </si>
  <si>
    <t xml:space="preserve"> Discounts and Allowances for all Levels</t>
  </si>
  <si>
    <t xml:space="preserve"> Health Care</t>
  </si>
  <si>
    <t>SUBTOTAL Resident Care (line 1 minus line 2)</t>
  </si>
  <si>
    <t xml:space="preserve"> General Administration</t>
  </si>
  <si>
    <t>B.  Ancillary Revenue</t>
  </si>
  <si>
    <t>B.  Capital Expense</t>
  </si>
  <si>
    <t xml:space="preserve"> Ownership</t>
  </si>
  <si>
    <t xml:space="preserve"> Other Care (Specify)</t>
  </si>
  <si>
    <t>C.  Ancillary Expense</t>
  </si>
  <si>
    <t xml:space="preserve"> Special Cost Centers</t>
  </si>
  <si>
    <t xml:space="preserve"> Oxygen</t>
  </si>
  <si>
    <t xml:space="preserve"> Other-(specify)</t>
  </si>
  <si>
    <t>SUBTOTAL  Ancillary Revenue (lines 4 thru 7)</t>
  </si>
  <si>
    <t>D.  Other Expenses (specify):</t>
  </si>
  <si>
    <t>C.  Other Operating Revenue</t>
  </si>
  <si>
    <t xml:space="preserve"> Payments for Education</t>
  </si>
  <si>
    <t xml:space="preserve"> Other Government Grants</t>
  </si>
  <si>
    <t xml:space="preserve"> CNA Training Reimbursements</t>
  </si>
  <si>
    <t xml:space="preserve"> Gift and Coffee Shop</t>
  </si>
  <si>
    <t>TOTAL EXPENSES (sum of lines 31 thru 39)*</t>
  </si>
  <si>
    <t xml:space="preserve"> Barber and Beauty Care</t>
  </si>
  <si>
    <t xml:space="preserve"> Non-Patient Meals</t>
  </si>
  <si>
    <t>Income before Income Taxes (line 30 minus line 40)**</t>
  </si>
  <si>
    <t xml:space="preserve"> Telephone, Television and Radio</t>
  </si>
  <si>
    <t xml:space="preserve"> Rental of Facility Space</t>
  </si>
  <si>
    <t>Income Taxes</t>
  </si>
  <si>
    <t xml:space="preserve"> Sale of Drugs</t>
  </si>
  <si>
    <t xml:space="preserve"> Sale of Supplies to Non-Patients</t>
  </si>
  <si>
    <t>NET INCOME OR LOSS FOR THE YEAR (line 41 minus line 42)</t>
  </si>
  <si>
    <t xml:space="preserve"> Laboratory</t>
  </si>
  <si>
    <t xml:space="preserve"> Radiology and X-Ray</t>
  </si>
  <si>
    <t>III. Net Resident Revenue detailed by Payer Source for each line</t>
  </si>
  <si>
    <t>NOTE:</t>
  </si>
  <si>
    <t xml:space="preserve"> Other Medical Services</t>
  </si>
  <si>
    <t xml:space="preserve">  Medicaid Fee for Service</t>
  </si>
  <si>
    <t xml:space="preserve">Please detail the Resident Revenue by the </t>
  </si>
  <si>
    <t xml:space="preserve">  Medicaid Managed Care</t>
  </si>
  <si>
    <t>resident day census detail entered on Page 2</t>
  </si>
  <si>
    <t>SUBTOTAL Other Operating Revenue (lines 9 thru 22)</t>
  </si>
  <si>
    <t xml:space="preserve">  Medicaid Memory Care</t>
  </si>
  <si>
    <t>of the cost report.</t>
  </si>
  <si>
    <t>D.  Non-Operating Revenue</t>
  </si>
  <si>
    <t xml:space="preserve">  Private Pay</t>
  </si>
  <si>
    <t xml:space="preserve">  Private Pay (Memory Care)</t>
  </si>
  <si>
    <t xml:space="preserve"> Interest and Other Investment Income***</t>
  </si>
  <si>
    <t xml:space="preserve">  Physical Disabilities 22-64 (Medicaid)</t>
  </si>
  <si>
    <t>SUBTOTAL Non-Operating Revenue (lines 24 and 25)</t>
  </si>
  <si>
    <t xml:space="preserve">  Physical Disabilities 22-64 (Private Pay)</t>
  </si>
  <si>
    <t>E.  Other Revenue (specify):****</t>
  </si>
  <si>
    <t xml:space="preserve"> Settlement Income (Insurance, Legal, Etc.)</t>
  </si>
  <si>
    <t xml:space="preserve"> 28a</t>
  </si>
  <si>
    <t>SUBTOTAL Other Revenue (lines 27, 28 and 28a)</t>
  </si>
  <si>
    <t>TOTAL REVENUE (sum of lines 3, 8, 23, 26 and 29)</t>
  </si>
  <si>
    <t>TOTAL Resident Care Revenue (This total must agree to Line 3)</t>
  </si>
  <si>
    <t>This must agree with page 4, line 45, column 4.</t>
  </si>
  <si>
    <t>Does this agree with taxable income (loss) per Federal Income</t>
  </si>
  <si>
    <t>Tax Return?</t>
  </si>
  <si>
    <t>If no, see page 20, Question 15</t>
  </si>
  <si>
    <t>***</t>
  </si>
  <si>
    <t>See the instructions. If this total amount has not been offset against interest</t>
  </si>
  <si>
    <t>expense on Schedule V, line 32, please include a detailed explanation.</t>
  </si>
  <si>
    <t>****Provide a detailed breakdown of "Other Revenue" on an attached sheet.</t>
  </si>
  <si>
    <t>Page 18</t>
  </si>
  <si>
    <t xml:space="preserve">            Report Period Beginning:</t>
  </si>
  <si>
    <t>XVI.  A.  STAFFING AND SALARY COSTS (Please report each line separately.)</t>
  </si>
  <si>
    <t xml:space="preserve">                  (This schedule must cover the entire reporting period.)</t>
  </si>
  <si>
    <t>B. CONSULTANT SERVICES</t>
  </si>
  <si>
    <t>2**</t>
  </si>
  <si>
    <t># of Hrs.</t>
  </si>
  <si>
    <t>Reporting Period</t>
  </si>
  <si>
    <t>Average</t>
  </si>
  <si>
    <t>Total Consultant</t>
  </si>
  <si>
    <t>Actually</t>
  </si>
  <si>
    <t>Paid and</t>
  </si>
  <si>
    <t>Total Salaries,</t>
  </si>
  <si>
    <t>Hourly</t>
  </si>
  <si>
    <t xml:space="preserve"> of Hrs.</t>
  </si>
  <si>
    <t>Cost for</t>
  </si>
  <si>
    <t>Worked</t>
  </si>
  <si>
    <t>Accrued</t>
  </si>
  <si>
    <t>Wages</t>
  </si>
  <si>
    <t>Wage</t>
  </si>
  <si>
    <t>Paid &amp;</t>
  </si>
  <si>
    <t>Director of Nursing</t>
  </si>
  <si>
    <t>Assistant Director of Nursing</t>
  </si>
  <si>
    <t>Dietary Consultant</t>
  </si>
  <si>
    <t>Registered Nurses</t>
  </si>
  <si>
    <t>Medical Director</t>
  </si>
  <si>
    <t>Licensed Practical Nurses</t>
  </si>
  <si>
    <t>Medical Records Consultant</t>
  </si>
  <si>
    <t>CNAs &amp; Orderlies</t>
  </si>
  <si>
    <t>Nurse Consultant</t>
  </si>
  <si>
    <t>CNA Trainees</t>
  </si>
  <si>
    <t>Pharmacist Consultant</t>
  </si>
  <si>
    <t>Licensed Therapist</t>
  </si>
  <si>
    <t>Physical Therapy Consultant</t>
  </si>
  <si>
    <t>Rehab/Therapy Aides</t>
  </si>
  <si>
    <t>Occupational Therapy Consultant</t>
  </si>
  <si>
    <t>Activity Director</t>
  </si>
  <si>
    <t>Respiratory Therapy Consultant</t>
  </si>
  <si>
    <t>Activity Assistants</t>
  </si>
  <si>
    <t>Speech Therapy Consultant</t>
  </si>
  <si>
    <t>Social Service Workers</t>
  </si>
  <si>
    <t>Activity Consultant</t>
  </si>
  <si>
    <t>Dietician</t>
  </si>
  <si>
    <t>Social Service Consultant</t>
  </si>
  <si>
    <t>Food Service Supervisor</t>
  </si>
  <si>
    <t>Other (specify)</t>
  </si>
  <si>
    <t>Head Cook</t>
  </si>
  <si>
    <t>Cook Helpers/Assistants</t>
  </si>
  <si>
    <t>Dishwashers</t>
  </si>
  <si>
    <t>Maintenance Workers</t>
  </si>
  <si>
    <t>TOTAL (lines 35 - 48)</t>
  </si>
  <si>
    <t>Housekeepers</t>
  </si>
  <si>
    <t>Laundry</t>
  </si>
  <si>
    <t>Assistant Administrator</t>
  </si>
  <si>
    <t>C. CONTRACT NURSES</t>
  </si>
  <si>
    <t>Other Administrative</t>
  </si>
  <si>
    <t>Office Manager</t>
  </si>
  <si>
    <t>Clerical</t>
  </si>
  <si>
    <t>Vocational Instruction</t>
  </si>
  <si>
    <t>Contract</t>
  </si>
  <si>
    <t>Academic Instruction</t>
  </si>
  <si>
    <t>Resident Services Coordinator</t>
  </si>
  <si>
    <t>Habilitation Aides</t>
  </si>
  <si>
    <t>Certified Nurse Assistants/Aides</t>
  </si>
  <si>
    <t>Medical Records</t>
  </si>
  <si>
    <t>Other Health Care (specify)</t>
  </si>
  <si>
    <t>TOTAL (lines 50 - 52)</t>
  </si>
  <si>
    <t>TOTAL (lines 1 - 33)</t>
  </si>
  <si>
    <t>This total must agree with page 4, column 1, line 45.</t>
  </si>
  <si>
    <t>** See instructions.</t>
  </si>
  <si>
    <t>Page 19</t>
  </si>
  <si>
    <t>XVII. SUPPORT SCHEDULES</t>
  </si>
  <si>
    <t xml:space="preserve"> A. Administrative Salaries</t>
  </si>
  <si>
    <t xml:space="preserve"> D. Employee Benefits and Payroll Taxes</t>
  </si>
  <si>
    <t xml:space="preserve"> F. Dues, Fees, Subscriptions and Promotions</t>
  </si>
  <si>
    <t>%</t>
  </si>
  <si>
    <t xml:space="preserve"> Workers' Compensation Insurance</t>
  </si>
  <si>
    <t xml:space="preserve"> Unemployment Compensation Insurance</t>
  </si>
  <si>
    <t xml:space="preserve"> Advertising: Employee Recruitment</t>
  </si>
  <si>
    <t xml:space="preserve"> FICA Taxes</t>
  </si>
  <si>
    <t xml:space="preserve"> Health Care Worker Background Check</t>
  </si>
  <si>
    <t xml:space="preserve"> Employee Health Insurance</t>
  </si>
  <si>
    <t xml:space="preserve"> (Indicate # of checks performed</t>
  </si>
  <si>
    <t xml:space="preserve"> Employee Meals</t>
  </si>
  <si>
    <t>Resident Background Checks</t>
  </si>
  <si>
    <t xml:space="preserve"> Illinois Municipal Retirement Fund (IMRF)*</t>
  </si>
  <si>
    <t>Association Dues (total from pg 20, #4)</t>
  </si>
  <si>
    <t>See Page 20, questions #2, #3 and #4</t>
  </si>
  <si>
    <t>for detailing of the LTC Association dues.</t>
  </si>
  <si>
    <t>TOTAL (agree to Schedule V, line 17, col. 1)</t>
  </si>
  <si>
    <t>(List each administrator separately.)</t>
  </si>
  <si>
    <t>Complete the questions on Page 20</t>
  </si>
  <si>
    <t>B. Administrative  - Other</t>
  </si>
  <si>
    <t>before completing Section F on this page.</t>
  </si>
  <si>
    <t xml:space="preserve"> Less:   Public Relations Expense</t>
  </si>
  <si>
    <t xml:space="preserve">*** The total payments and adjustments on </t>
  </si>
  <si>
    <t xml:space="preserve">           Description</t>
  </si>
  <si>
    <t xml:space="preserve">            PAC and Lobbying payments</t>
  </si>
  <si>
    <t>Page 20 are linked to Section F and Page 5A.</t>
  </si>
  <si>
    <t xml:space="preserve">            All non-allowable advertising</t>
  </si>
  <si>
    <t xml:space="preserve">  TOTAL (agree to Schedule V,</t>
  </si>
  <si>
    <t>TOTAL (agree to Sch. V,</t>
  </si>
  <si>
    <t xml:space="preserve">                   line 22, col.8)</t>
  </si>
  <si>
    <t xml:space="preserve">              line 20, col. 8)</t>
  </si>
  <si>
    <t>TOTAL (agree to Schedule V, line 17, col. 3)</t>
  </si>
  <si>
    <t xml:space="preserve"> E. Schedule of Non-Cash Compensation Paid</t>
  </si>
  <si>
    <t xml:space="preserve"> G. Schedule of Travel and Seminar**</t>
  </si>
  <si>
    <t>(Attach a copy of any management service agreement)</t>
  </si>
  <si>
    <t xml:space="preserve">      to Owners or Employees</t>
  </si>
  <si>
    <t>C. Professional Services</t>
  </si>
  <si>
    <t xml:space="preserve">     Vendor/Payee</t>
  </si>
  <si>
    <t xml:space="preserve">      Type</t>
  </si>
  <si>
    <t xml:space="preserve">    Description</t>
  </si>
  <si>
    <t xml:space="preserve"> Out-of-State Travel</t>
  </si>
  <si>
    <t xml:space="preserve"> In-State Travel</t>
  </si>
  <si>
    <t xml:space="preserve"> Seminar Expense</t>
  </si>
  <si>
    <t xml:space="preserve"> Entertainment Expense</t>
  </si>
  <si>
    <t>TOTAL (agree to Schedule V, line 19, column 3)</t>
  </si>
  <si>
    <t xml:space="preserve">     TOTAL</t>
  </si>
  <si>
    <t xml:space="preserve">         (agree to Sch. V,</t>
  </si>
  <si>
    <t>(For legal fee disclosure, see page 31 of instructions)</t>
  </si>
  <si>
    <t xml:space="preserve">           line 24, col. 8)</t>
  </si>
  <si>
    <t>* Attach copy of IMRF notifications</t>
  </si>
  <si>
    <t>**See instructions.</t>
  </si>
  <si>
    <t>Page 20</t>
  </si>
  <si>
    <t>XVIII. GENERAL INFORMATION:</t>
  </si>
  <si>
    <t>(1)</t>
  </si>
  <si>
    <t>Are nursing employees (RN,LPN,NA) represented by a union?</t>
  </si>
  <si>
    <t>(9)</t>
  </si>
  <si>
    <t>Have costs for all supplies and services which are of the type that can be billed to</t>
  </si>
  <si>
    <t>the Department, in addition to the daily rate, been properly classified</t>
  </si>
  <si>
    <t>(2)</t>
  </si>
  <si>
    <t>Please list the ALLOWABLE PAYMENTS OR dues paid to provider associations on the lines below.</t>
  </si>
  <si>
    <t>in the Ancillary Section of Schedule V?</t>
  </si>
  <si>
    <t>Question #2,</t>
  </si>
  <si>
    <t>Use the drop down list to identify the association.</t>
  </si>
  <si>
    <t>See notes</t>
  </si>
  <si>
    <t>Association Name</t>
  </si>
  <si>
    <t>(10)</t>
  </si>
  <si>
    <t>Is a portion of the building used for any function other than supportive care services for</t>
  </si>
  <si>
    <t xml:space="preserve">below in </t>
  </si>
  <si>
    <t>the resident census listed on page 2, Section B?</t>
  </si>
  <si>
    <t>For example,</t>
  </si>
  <si>
    <t>Cell C52</t>
  </si>
  <si>
    <t>is a portion of the building used for rental, a pharmacy, day care, etc.)  If YES, attach</t>
  </si>
  <si>
    <t xml:space="preserve">and </t>
  </si>
  <si>
    <t>a schedule which explains how all related costs were allocated to these functions.</t>
  </si>
  <si>
    <t>following.</t>
  </si>
  <si>
    <t>(11)</t>
  </si>
  <si>
    <t>Indicate the cost of employee meals that has been reclassified to employee benefits</t>
  </si>
  <si>
    <t>(3)</t>
  </si>
  <si>
    <t>List the amount of NON-ALLOWABLE payments OR DUES made to PROVIDER ASSOCIATIONS</t>
  </si>
  <si>
    <t>on Schedule V.           $</t>
  </si>
  <si>
    <t>Has any meal income been offset against</t>
  </si>
  <si>
    <t>OR political action organizations.</t>
  </si>
  <si>
    <t>related costs?</t>
  </si>
  <si>
    <t>Indicate the amount.</t>
  </si>
  <si>
    <t>The total amount for Question #3 will be adjusted out of the cost report on Page 5A, Line 1.</t>
  </si>
  <si>
    <t>(12)</t>
  </si>
  <si>
    <t>Travel and Transportation</t>
  </si>
  <si>
    <t>a. Are there costs included for out-of-state travel?</t>
  </si>
  <si>
    <t xml:space="preserve">    If YES, attach a complete explanation.</t>
  </si>
  <si>
    <t>b. Do you have a separate contract with the Department to provide medical transportation for</t>
  </si>
  <si>
    <t xml:space="preserve">    residents?</t>
  </si>
  <si>
    <t xml:space="preserve">    If YES, please indicate the amount of income earned from such a</t>
  </si>
  <si>
    <t xml:space="preserve">    program during this reporting period.       $</t>
  </si>
  <si>
    <t>(4)</t>
  </si>
  <si>
    <t>EXHIBIT: Total payments OR DUES TO EACH ORGANIZATION LISTED ABOVE</t>
  </si>
  <si>
    <t>c. What percent of all travel expense relates to transportation of nurses and residents?</t>
  </si>
  <si>
    <t>(2 and 3 combined)</t>
  </si>
  <si>
    <t>d. Have vehicle usage logs been maintained?</t>
  </si>
  <si>
    <t>e. Are all vehicles stored at the supportive living facility during the night and all other</t>
  </si>
  <si>
    <t xml:space="preserve">    times when not in use?</t>
  </si>
  <si>
    <t>f. Has the cost for commuting or other personal use of autos been adjusted</t>
  </si>
  <si>
    <t xml:space="preserve">    out of the cost report?</t>
  </si>
  <si>
    <t>g. Does the facility transport residents to and from day training?</t>
  </si>
  <si>
    <t xml:space="preserve">    Indicate the amount of income earned from providing such</t>
  </si>
  <si>
    <t>(5)</t>
  </si>
  <si>
    <t>Indicate the total amount of both disposable and non-disposable incontinent expense</t>
  </si>
  <si>
    <t xml:space="preserve">    transportation during this reporting period.</t>
  </si>
  <si>
    <t>and the location of this expense on Sch. V.            $</t>
  </si>
  <si>
    <t>(13)</t>
  </si>
  <si>
    <t>Has an audit been performed by an independent certified public accounting firm?</t>
  </si>
  <si>
    <t>(6)</t>
  </si>
  <si>
    <t>Have all costs reported on this form been determined using accounting procedures</t>
  </si>
  <si>
    <t>Firm Name:</t>
  </si>
  <si>
    <t>consistent with prior reports?</t>
  </si>
  <si>
    <t>If NO, attach a complete explanation.</t>
  </si>
  <si>
    <t>(14)</t>
  </si>
  <si>
    <t>Have all costs which do not relate to the provision of supportive care been adjusted out</t>
  </si>
  <si>
    <t>(7)</t>
  </si>
  <si>
    <t>Are there any salary costs which have been allocated to more than one line on Schedule V</t>
  </si>
  <si>
    <t>out of Schedule V?</t>
  </si>
  <si>
    <t>for an individual employee?</t>
  </si>
  <si>
    <t xml:space="preserve"> If YES, attach an explanation of the allocation.</t>
  </si>
  <si>
    <t>(15)</t>
  </si>
  <si>
    <t>If taxable income does not agree with line 41 of page 17, please attach a reconciliation</t>
  </si>
  <si>
    <t>See page 31 of the instructions for details.</t>
  </si>
  <si>
    <t>Attach invoices and a summary of services for all architect and appraisal fees.</t>
  </si>
  <si>
    <t>The possible selections from the Drop Down list for question #2 start in cell D58.</t>
  </si>
  <si>
    <t>If you must select the "Other" option, use the third line available for question #2</t>
  </si>
  <si>
    <t>and specify in Cell F13 any organization listed as “other” in Cell D13</t>
  </si>
  <si>
    <t>Column1</t>
  </si>
  <si>
    <t>ALLIANCE FOR LIVING</t>
  </si>
  <si>
    <t>HEALTH CARE COUNCIL OF IL (HCCI)</t>
  </si>
  <si>
    <t>IL HEALTHCARE ASSOCIATION (IHCA)</t>
  </si>
  <si>
    <t>ILLINOIS ASSOC OF REHABILITATION FACILITIES (IARF)</t>
  </si>
  <si>
    <t>LEADING AGE</t>
  </si>
  <si>
    <t>LIFE SERVICES NETWORK (LSN)</t>
  </si>
  <si>
    <t>AFFORDABLE ASSISTED LIVING COALITION (AALC)</t>
  </si>
  <si>
    <t>Other, please specify</t>
  </si>
  <si>
    <t xml:space="preserve">     Page 16</t>
  </si>
  <si>
    <t xml:space="preserve">   XIV. SPECIAL SERVICES (Direct Cost)   (See instructions.)</t>
  </si>
  <si>
    <t xml:space="preserve">   8</t>
  </si>
  <si>
    <t>Staff</t>
  </si>
  <si>
    <t>Outside Practitioner</t>
  </si>
  <si>
    <t>Line &amp; Column</t>
  </si>
  <si>
    <t>Units of</t>
  </si>
  <si>
    <t>(other than consultant)</t>
  </si>
  <si>
    <t>(Actual or)</t>
  </si>
  <si>
    <t>Total Cost</t>
  </si>
  <si>
    <t>Allocated)</t>
  </si>
  <si>
    <t>(Column 2 + 4)</t>
  </si>
  <si>
    <t>(Col. 3 + 5 + 6)</t>
  </si>
  <si>
    <t xml:space="preserve"> Licensed Occupational Therapist</t>
  </si>
  <si>
    <t>hrs</t>
  </si>
  <si>
    <t xml:space="preserve"> Licensed Speech and Language</t>
  </si>
  <si>
    <t xml:space="preserve">      Development Therapist</t>
  </si>
  <si>
    <t xml:space="preserve"> Licensed Recreational Therapist</t>
  </si>
  <si>
    <t xml:space="preserve"> Licensed Physical Therapist</t>
  </si>
  <si>
    <t xml:space="preserve"> Physician Care</t>
  </si>
  <si>
    <t>visits</t>
  </si>
  <si>
    <t xml:space="preserve"> Dental Care</t>
  </si>
  <si>
    <t xml:space="preserve"> Work Related Program</t>
  </si>
  <si>
    <t xml:space="preserve"> Habilitation</t>
  </si>
  <si>
    <t># of</t>
  </si>
  <si>
    <t xml:space="preserve"> Pharmacy</t>
  </si>
  <si>
    <t>prescrpts</t>
  </si>
  <si>
    <t xml:space="preserve"> Psychological Services</t>
  </si>
  <si>
    <t xml:space="preserve">  (Evaluation and Diagnosis/</t>
  </si>
  <si>
    <t xml:space="preserve">   Behavior Modification)</t>
  </si>
  <si>
    <t xml:space="preserve"> Academic Education</t>
  </si>
  <si>
    <t xml:space="preserve"> Other (specify):</t>
  </si>
  <si>
    <t xml:space="preserve"> TOTAL</t>
  </si>
  <si>
    <t>NOTE: This schedule should include fees (other than consultant fees) paid to licensed practitioners. Consultant fees should be detailed on</t>
  </si>
  <si>
    <t xml:space="preserve">              Schedule XVIII-B. Salaries of unlicensed practitioners, such as CNAs, who help with the above activities should not be listed</t>
  </si>
  <si>
    <t xml:space="preserve">              on this schedule.</t>
  </si>
  <si>
    <t>XIII. EXPENSES RELATING TO CERTIFIED NURSE AIDE (CNA) TRAINING PROGRAMS (See instructions.)</t>
  </si>
  <si>
    <t>A. TYPE OF TRAINING PROGRAM (If CNAs are trained in another facility program, attach a schedule listing the facility name, address and cost per CNA trained in that facility.)</t>
  </si>
  <si>
    <t>1.   HAVE YOU TRAINED CNAs</t>
  </si>
  <si>
    <t>CLASSROOM PORTION:</t>
  </si>
  <si>
    <t>CLINICAL PORTION:</t>
  </si>
  <si>
    <t xml:space="preserve">      DURING THIS REPORT</t>
  </si>
  <si>
    <t xml:space="preserve">      PERIOD?</t>
  </si>
  <si>
    <t>IN-HOUSE PROGRAM</t>
  </si>
  <si>
    <t>IN OTHER FACILITY</t>
  </si>
  <si>
    <t xml:space="preserve">      If "yes", please complete the remainder</t>
  </si>
  <si>
    <t xml:space="preserve">      of this schedule. If "no", provide an</t>
  </si>
  <si>
    <t>COMMUNITY COLLEGE</t>
  </si>
  <si>
    <t>HOURS PER CNA</t>
  </si>
  <si>
    <t xml:space="preserve">      explanation as to why this training was</t>
  </si>
  <si>
    <t xml:space="preserve">      not necessary.</t>
  </si>
  <si>
    <t>B. EXPENSES</t>
  </si>
  <si>
    <t>C. CONTRACTUAL INCOME</t>
  </si>
  <si>
    <t xml:space="preserve">ALLOCATION OF COSTS </t>
  </si>
  <si>
    <t xml:space="preserve"> (d)</t>
  </si>
  <si>
    <t>In the box below record the amount of income your</t>
  </si>
  <si>
    <t>facility received training CNAs from other facilities.</t>
  </si>
  <si>
    <t xml:space="preserve">                 Facility</t>
  </si>
  <si>
    <t>Drop-outs</t>
  </si>
  <si>
    <t xml:space="preserve">  Completed</t>
  </si>
  <si>
    <t xml:space="preserve">     Contract</t>
  </si>
  <si>
    <t xml:space="preserve">     Total</t>
  </si>
  <si>
    <t>Community College Tuition</t>
  </si>
  <si>
    <t>Books and Supplies</t>
  </si>
  <si>
    <t>D. NUMBER OF CNAs TRAINED</t>
  </si>
  <si>
    <t>Classroom Wages</t>
  </si>
  <si>
    <t>(a)</t>
  </si>
  <si>
    <t>Clinical Wages</t>
  </si>
  <si>
    <t>(b)</t>
  </si>
  <si>
    <t xml:space="preserve">       COMPLETED</t>
  </si>
  <si>
    <t>In-House Trainer Wages</t>
  </si>
  <si>
    <t>(c)</t>
  </si>
  <si>
    <t>1. From this facility</t>
  </si>
  <si>
    <t>Transportation</t>
  </si>
  <si>
    <t>2. From other facilities   (f)</t>
  </si>
  <si>
    <t>Contractual Payments</t>
  </si>
  <si>
    <t xml:space="preserve">       DROP-OUTS</t>
  </si>
  <si>
    <t>CNA Competency Tests</t>
  </si>
  <si>
    <t>SUM OF line 9, col. 1 and 2</t>
  </si>
  <si>
    <t>(e)</t>
  </si>
  <si>
    <t xml:space="preserve">      TOTAL TRAINED</t>
  </si>
  <si>
    <t>(a) Include wages paid during the classroom portion of training. Do not include fringe benefits.</t>
  </si>
  <si>
    <t>(e) The total amount of Drop-out and Completed Costs for</t>
  </si>
  <si>
    <t>(b) Include wages paid during the clinical portion of training. Do not include fringe benefits.</t>
  </si>
  <si>
    <t xml:space="preserve">     your own CNAs must agree with Sch. V, line 13, col. 8.</t>
  </si>
  <si>
    <t>(c) For in-house training programs only. Do not include fringe benefits.</t>
  </si>
  <si>
    <t>(f) Attach a schedule of the facility names and addresses</t>
  </si>
  <si>
    <t>(d) Allocate based on if the CNA is from your facility or is being contracted to be trained in</t>
  </si>
  <si>
    <t xml:space="preserve">     of those facilities for which you trained CNAs.</t>
  </si>
  <si>
    <t xml:space="preserve">     your facility. Drop-out costs can only be for costs incurred by your own CNAs.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</si>
</sst>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7" formatCode="&quot;$&quot;#,##0.00_);\(&quot;$&quot;#,##0.00\)"/>
    <numFmt numFmtId="164" formatCode="mm/dd/yy_)"/>
    <numFmt numFmtId="165" formatCode="0_)"/>
    <numFmt numFmtId="166" formatCode="0.00_)"/>
    <numFmt numFmtId="167" formatCode="mm/dd/yy"/>
    <numFmt numFmtId="168" formatCode="0.0000"/>
    <numFmt numFmtId="169" formatCode="0_);\(0\)"/>
    <numFmt numFmtId="170" formatCode="0.00000"/>
    <numFmt numFmtId="171" formatCode="m/d/yyyy;@"/>
    <numFmt numFmtId="172" formatCode="&quot;$&quot;#,##0;\-&quot;$&quot;#,##0;"/>
  </numFmts>
  <fonts count="91">
    <font>
      <sz val="12"/>
      <name val="Arial"/>
    </font>
    <font>
      <b/>
      <sz val="12"/>
      <name val="Arial"/>
      <family val="2"/>
    </font>
    <font>
      <sz val="12"/>
      <name val="Arial"/>
      <family val="2"/>
    </font>
    <font>
      <sz val="12"/>
      <color indexed="9"/>
      <name val="Times New Roman"/>
      <family val="1"/>
    </font>
    <font>
      <b/>
      <sz val="12"/>
      <color indexed="12"/>
      <name val="Times New Roman"/>
      <family val="1"/>
    </font>
    <font>
      <sz val="11"/>
      <color indexed="8"/>
      <name val="Times New Roman"/>
      <family val="1"/>
    </font>
    <font>
      <b/>
      <sz val="11"/>
      <color indexed="8"/>
      <name val="Times New Roman"/>
      <family val="1"/>
    </font>
    <font>
      <sz val="8"/>
      <color indexed="8"/>
      <name val="Times New Roman"/>
      <family val="1"/>
    </font>
    <font>
      <b/>
      <sz val="14"/>
      <color indexed="8"/>
      <name val="Arial"/>
      <family val="2"/>
    </font>
    <font>
      <b/>
      <sz val="11"/>
      <color indexed="12"/>
      <name val="Times New Roman"/>
      <family val="1"/>
    </font>
    <font>
      <b/>
      <sz val="10"/>
      <color indexed="8"/>
      <name val="Arial"/>
      <family val="2"/>
    </font>
    <font>
      <b/>
      <sz val="11"/>
      <color indexed="8"/>
      <name val="Arial"/>
      <family val="2"/>
    </font>
    <font>
      <sz val="11"/>
      <color indexed="8"/>
      <name val="Arial"/>
      <family val="2"/>
    </font>
    <font>
      <b/>
      <sz val="11"/>
      <color indexed="12"/>
      <name val="Arial"/>
      <family val="2"/>
    </font>
    <font>
      <b/>
      <sz val="10"/>
      <color indexed="12"/>
      <name val="Times New Roman"/>
      <family val="1"/>
    </font>
    <font>
      <b/>
      <sz val="10"/>
      <color indexed="8"/>
      <name val="Times New Roman"/>
      <family val="1"/>
    </font>
    <font>
      <sz val="12"/>
      <color indexed="8"/>
      <name val="Times New Roman"/>
      <family val="1"/>
    </font>
    <font>
      <b/>
      <sz val="12"/>
      <color indexed="8"/>
      <name val="Times New Roman"/>
      <family val="1"/>
    </font>
    <font>
      <b/>
      <sz val="9"/>
      <color indexed="8"/>
      <name val="Times New Roman"/>
      <family val="1"/>
    </font>
    <font>
      <b/>
      <sz val="12"/>
      <color indexed="8"/>
      <name val="Arial"/>
      <family val="2"/>
    </font>
    <font>
      <b/>
      <sz val="11"/>
      <name val="Times New Roman"/>
      <family val="1"/>
    </font>
    <font>
      <b/>
      <sz val="12"/>
      <color indexed="10"/>
      <name val="Arial"/>
      <family val="2"/>
    </font>
    <font>
      <sz val="11"/>
      <name val="Times New Roman"/>
      <family val="1"/>
    </font>
    <font>
      <b/>
      <sz val="11"/>
      <color indexed="10"/>
      <name val="Times New Roman"/>
      <family val="1"/>
    </font>
    <font>
      <b/>
      <sz val="11"/>
      <color indexed="10"/>
      <name val="Arial"/>
      <family val="2"/>
    </font>
    <font>
      <b/>
      <u/>
      <sz val="11"/>
      <name val="Times New Roman"/>
      <family val="1"/>
    </font>
    <font>
      <sz val="11"/>
      <color indexed="12"/>
      <name val="Times New Roman"/>
      <family val="1"/>
    </font>
    <font>
      <sz val="12"/>
      <name val="Times New Roman"/>
      <family val="1"/>
    </font>
    <font>
      <b/>
      <sz val="10"/>
      <name val="CentSchbook BT"/>
      <family val="1"/>
    </font>
    <font>
      <b/>
      <sz val="10"/>
      <name val="Times New Roman"/>
      <family val="1"/>
    </font>
    <font>
      <b/>
      <sz val="11"/>
      <name val="CentSchbook BT"/>
      <family val="1"/>
    </font>
    <font>
      <sz val="10"/>
      <color indexed="8"/>
      <name val="Arial"/>
      <family val="2"/>
    </font>
    <font>
      <b/>
      <sz val="10"/>
      <color indexed="12"/>
      <name val="CentSchbook BT"/>
      <family val="1"/>
    </font>
    <font>
      <b/>
      <sz val="10"/>
      <color indexed="10"/>
      <name val="Swis721 Blk BT"/>
      <family val="2"/>
    </font>
    <font>
      <b/>
      <u/>
      <sz val="11"/>
      <color indexed="8"/>
      <name val="Times New Roman"/>
      <family val="1"/>
    </font>
    <font>
      <b/>
      <sz val="9"/>
      <color indexed="12"/>
      <name val="Times New Roman"/>
      <family val="1"/>
    </font>
    <font>
      <b/>
      <sz val="8"/>
      <color indexed="12"/>
      <name val="Times New Roman"/>
      <family val="1"/>
    </font>
    <font>
      <b/>
      <sz val="12"/>
      <color indexed="10"/>
      <name val="Times New Roman"/>
      <family val="1"/>
    </font>
    <font>
      <sz val="14"/>
      <name val="Times New Roman"/>
      <family val="1"/>
    </font>
    <font>
      <b/>
      <sz val="10"/>
      <color indexed="9"/>
      <name val="CentSchbook BT"/>
    </font>
    <font>
      <b/>
      <sz val="10"/>
      <name val="CentSchbook BT"/>
    </font>
    <font>
      <b/>
      <sz val="12"/>
      <name val="Times New Roman"/>
      <family val="1"/>
    </font>
    <font>
      <sz val="10"/>
      <color indexed="12"/>
      <name val="Courier"/>
      <family val="3"/>
    </font>
    <font>
      <b/>
      <sz val="11"/>
      <color indexed="9"/>
      <name val="Times New Roman"/>
      <family val="1"/>
    </font>
    <font>
      <sz val="12"/>
      <color indexed="9"/>
      <name val="Arial"/>
      <family val="2"/>
    </font>
    <font>
      <sz val="9"/>
      <name val="Arial"/>
      <family val="2"/>
    </font>
    <font>
      <sz val="14"/>
      <color indexed="8"/>
      <name val="Arial"/>
      <family val="2"/>
    </font>
    <font>
      <b/>
      <sz val="10.45"/>
      <name val="Arial"/>
      <family val="2"/>
    </font>
    <font>
      <u/>
      <sz val="12"/>
      <color indexed="12"/>
      <name val="Arial"/>
      <family val="2"/>
    </font>
    <font>
      <b/>
      <sz val="17"/>
      <name val="Times New Roman"/>
      <family val="1"/>
    </font>
    <font>
      <sz val="13"/>
      <name val="Times New Roman"/>
      <family val="1"/>
    </font>
    <font>
      <sz val="13"/>
      <name val="Arial"/>
      <family val="2"/>
    </font>
    <font>
      <b/>
      <u/>
      <sz val="13"/>
      <name val="Times New Roman"/>
      <family val="1"/>
    </font>
    <font>
      <b/>
      <sz val="13"/>
      <name val="Times New Roman"/>
      <family val="1"/>
    </font>
    <font>
      <sz val="10"/>
      <color indexed="8"/>
      <name val="Arial Black"/>
      <family val="2"/>
    </font>
    <font>
      <b/>
      <sz val="10"/>
      <color indexed="8"/>
      <name val="Arial Black"/>
      <family val="2"/>
    </font>
    <font>
      <b/>
      <sz val="12"/>
      <name val="Comic Sans MS"/>
      <family val="4"/>
    </font>
    <font>
      <sz val="8"/>
      <name val="Arial"/>
      <family val="2"/>
    </font>
    <font>
      <sz val="12"/>
      <color indexed="10"/>
      <name val="Arial"/>
      <family val="2"/>
    </font>
    <font>
      <b/>
      <sz val="14"/>
      <name val="Times New Roman"/>
      <family val="1"/>
    </font>
    <font>
      <u/>
      <sz val="14"/>
      <name val="Times New Roman"/>
      <family val="1"/>
    </font>
    <font>
      <b/>
      <i/>
      <sz val="14"/>
      <name val="Times New Roman"/>
      <family val="1"/>
    </font>
    <font>
      <sz val="14"/>
      <name val="Arial"/>
      <family val="2"/>
    </font>
    <font>
      <b/>
      <sz val="16"/>
      <name val="Arial"/>
      <family val="2"/>
    </font>
    <font>
      <b/>
      <sz val="13"/>
      <name val="Arial"/>
      <family val="2"/>
    </font>
    <font>
      <sz val="12"/>
      <name val="Arial Unicode MS"/>
      <family val="2"/>
    </font>
    <font>
      <b/>
      <u/>
      <sz val="12"/>
      <color indexed="12"/>
      <name val="Arial"/>
      <family val="2"/>
    </font>
    <font>
      <b/>
      <sz val="18"/>
      <color rgb="FFFF0000"/>
      <name val="Arial"/>
      <family val="2"/>
    </font>
    <font>
      <b/>
      <sz val="13"/>
      <color theme="1"/>
      <name val="Arial"/>
      <family val="2"/>
    </font>
    <font>
      <sz val="12"/>
      <color rgb="FFC00000"/>
      <name val="Arial"/>
      <family val="2"/>
    </font>
    <font>
      <sz val="12"/>
      <color theme="0"/>
      <name val="Arial"/>
      <family val="2"/>
    </font>
    <font>
      <i/>
      <sz val="12"/>
      <name val="Arial"/>
      <family val="2"/>
    </font>
    <font>
      <sz val="12"/>
      <color theme="1"/>
      <name val="Cambria"/>
      <family val="1"/>
    </font>
    <font>
      <sz val="12"/>
      <color theme="1"/>
      <name val="Times New Roman"/>
      <family val="1"/>
    </font>
    <font>
      <b/>
      <sz val="11"/>
      <color rgb="FFFF0000"/>
      <name val="Times New Roman"/>
      <family val="1"/>
    </font>
    <font>
      <u/>
      <sz val="11"/>
      <color rgb="FF000000"/>
      <name val="Times New Roman"/>
      <family val="1"/>
    </font>
    <font>
      <sz val="12"/>
      <color rgb="FFFF0000"/>
      <name val="Arial"/>
      <family val="2"/>
    </font>
    <font>
      <b/>
      <sz val="12"/>
      <color theme="1"/>
      <name val="Cambria"/>
      <family val="1"/>
    </font>
    <font>
      <b/>
      <sz val="12"/>
      <color theme="1"/>
      <name val="Times New Roman"/>
      <family val="1"/>
    </font>
    <font>
      <b/>
      <sz val="12"/>
      <color rgb="FFC00000"/>
      <name val="Cambria"/>
      <family val="1"/>
    </font>
    <font>
      <sz val="10"/>
      <color rgb="FFC00000"/>
      <name val="Cambria"/>
      <family val="1"/>
    </font>
    <font>
      <sz val="12"/>
      <color rgb="FFC00000"/>
      <name val="Cambria"/>
      <family val="1"/>
    </font>
    <font>
      <b/>
      <sz val="18"/>
      <color rgb="FFC00000"/>
      <name val="Cambria"/>
      <family val="1"/>
    </font>
    <font>
      <b/>
      <sz val="12"/>
      <color rgb="FFFF0000"/>
      <name val="Arial"/>
      <family val="2"/>
    </font>
    <font>
      <b/>
      <sz val="12"/>
      <color rgb="FFC00000"/>
      <name val="Arial"/>
      <family val="2"/>
    </font>
    <font>
      <sz val="12"/>
      <color rgb="FF0000FF"/>
      <name val="Times New Roman"/>
      <family val="1"/>
    </font>
    <font>
      <b/>
      <sz val="12"/>
      <color rgb="FF0000FF"/>
      <name val="Times New Roman"/>
      <family val="1"/>
    </font>
    <font>
      <b/>
      <u/>
      <sz val="12"/>
      <color rgb="FF0000FF"/>
      <name val="Arial"/>
      <family val="2"/>
    </font>
    <font>
      <sz val="10"/>
      <name val="Times New Roman"/>
      <family val="1"/>
    </font>
    <font>
      <b/>
      <sz val="12"/>
      <color rgb="FFFF0000"/>
      <name val="Times New Roman"/>
      <family val="1"/>
    </font>
    <font>
      <sz val="11"/>
      <color rgb="FF00B0F0"/>
      <name val="Times New Roman"/>
      <family val="1"/>
    </font>
  </fonts>
  <fills count="12">
    <fill>
      <patternFill patternType="none"/>
    </fill>
    <fill>
      <patternFill patternType="gray125"/>
    </fill>
    <fill>
      <patternFill patternType="solid">
        <fgColor indexed="22"/>
      </patternFill>
    </fill>
    <fill>
      <patternFill patternType="solid">
        <fgColor indexed="23"/>
      </patternFill>
    </fill>
    <fill>
      <patternFill patternType="solid">
        <fgColor indexed="9"/>
        <bgColor indexed="9"/>
      </patternFill>
    </fill>
    <fill>
      <patternFill patternType="solid">
        <fgColor indexed="26"/>
        <bgColor indexed="26"/>
      </patternFill>
    </fill>
    <fill>
      <patternFill patternType="solid">
        <fgColor indexed="47"/>
        <bgColor indexed="47"/>
      </patternFill>
    </fill>
    <fill>
      <patternFill patternType="solid">
        <fgColor indexed="31"/>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34998626667073579"/>
        <bgColor indexed="64"/>
      </patternFill>
    </fill>
  </fills>
  <borders count="103">
    <border>
      <left/>
      <right/>
      <top/>
      <bottom/>
      <diagonal/>
    </border>
    <border>
      <left/>
      <right/>
      <top/>
      <bottom style="medium">
        <color indexed="8"/>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top/>
      <bottom style="thin">
        <color indexed="10"/>
      </bottom>
      <diagonal/>
    </border>
    <border>
      <left style="thin">
        <color indexed="8"/>
      </left>
      <right/>
      <top/>
      <bottom style="double">
        <color indexed="8"/>
      </bottom>
      <diagonal/>
    </border>
    <border>
      <left style="thin">
        <color indexed="10"/>
      </left>
      <right/>
      <top/>
      <bottom style="thin">
        <color indexed="10"/>
      </bottom>
      <diagonal/>
    </border>
    <border>
      <left/>
      <right/>
      <top/>
      <bottom style="double">
        <color indexed="10"/>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right style="thin">
        <color indexed="10"/>
      </right>
      <top/>
      <bottom style="thin">
        <color indexed="10"/>
      </bottom>
      <diagonal/>
    </border>
    <border>
      <left style="thin">
        <color indexed="8"/>
      </left>
      <right/>
      <top/>
      <bottom style="thin">
        <color indexed="10"/>
      </bottom>
      <diagonal/>
    </border>
    <border>
      <left/>
      <right/>
      <top/>
      <bottom style="double">
        <color indexed="8"/>
      </bottom>
      <diagonal/>
    </border>
    <border>
      <left style="thin">
        <color indexed="8"/>
      </left>
      <right style="thin">
        <color indexed="8"/>
      </right>
      <top/>
      <bottom style="double">
        <color indexed="8"/>
      </bottom>
      <diagonal/>
    </border>
    <border>
      <left/>
      <right/>
      <top/>
      <bottom style="thin">
        <color indexed="64"/>
      </bottom>
      <diagonal/>
    </border>
    <border>
      <left style="thin">
        <color indexed="64"/>
      </left>
      <right/>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64"/>
      </right>
      <top/>
      <bottom style="thin">
        <color indexed="8"/>
      </bottom>
      <diagonal/>
    </border>
    <border>
      <left/>
      <right style="double">
        <color indexed="64"/>
      </right>
      <top/>
      <bottom/>
      <diagonal/>
    </border>
    <border>
      <left/>
      <right style="thin">
        <color indexed="64"/>
      </right>
      <top/>
      <bottom/>
      <diagonal/>
    </border>
    <border>
      <left/>
      <right style="thin">
        <color indexed="64"/>
      </right>
      <top/>
      <bottom style="double">
        <color indexed="8"/>
      </bottom>
      <diagonal/>
    </border>
    <border>
      <left/>
      <right style="thin">
        <color indexed="8"/>
      </right>
      <top/>
      <bottom style="thin">
        <color indexed="64"/>
      </bottom>
      <diagonal/>
    </border>
    <border>
      <left/>
      <right/>
      <top/>
      <bottom style="double">
        <color indexed="64"/>
      </bottom>
      <diagonal/>
    </border>
    <border>
      <left style="thin">
        <color indexed="8"/>
      </left>
      <right style="thin">
        <color indexed="64"/>
      </right>
      <top/>
      <bottom/>
      <diagonal/>
    </border>
    <border>
      <left style="thin">
        <color indexed="64"/>
      </left>
      <right/>
      <top/>
      <bottom style="thin">
        <color indexed="10"/>
      </bottom>
      <diagonal/>
    </border>
    <border>
      <left/>
      <right/>
      <top style="double">
        <color indexed="8"/>
      </top>
      <bottom style="double">
        <color indexed="10"/>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8"/>
      </right>
      <top/>
      <bottom/>
      <diagonal/>
    </border>
    <border>
      <left style="thin">
        <color theme="1"/>
      </left>
      <right style="thin">
        <color indexed="8"/>
      </right>
      <top style="thin">
        <color theme="1"/>
      </top>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style="thin">
        <color indexed="64"/>
      </left>
      <right style="thin">
        <color indexed="8"/>
      </right>
      <top style="thin">
        <color rgb="FFFF0000"/>
      </top>
      <bottom style="thin">
        <color rgb="FFFF0000"/>
      </bottom>
      <diagonal/>
    </border>
    <border>
      <left/>
      <right/>
      <top/>
      <bottom style="thin">
        <color rgb="FFFF0000"/>
      </bottom>
      <diagonal/>
    </border>
    <border>
      <left/>
      <right/>
      <top/>
      <bottom style="thin">
        <color theme="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thin">
        <color rgb="FFFF0000"/>
      </bottom>
      <diagonal/>
    </border>
    <border>
      <left/>
      <right style="thin">
        <color theme="0" tint="-0.499984740745262"/>
      </right>
      <top style="thin">
        <color indexed="8"/>
      </top>
      <bottom style="thin">
        <color indexed="10"/>
      </bottom>
      <diagonal/>
    </border>
    <border>
      <left/>
      <right style="thin">
        <color theme="0" tint="-0.499984740745262"/>
      </right>
      <top/>
      <bottom style="thin">
        <color indexed="10"/>
      </bottom>
      <diagonal/>
    </border>
    <border>
      <left/>
      <right style="thin">
        <color theme="0" tint="-0.499984740745262"/>
      </right>
      <top style="thin">
        <color indexed="8"/>
      </top>
      <bottom style="thin">
        <color rgb="FFFF0000"/>
      </bottom>
      <diagonal/>
    </border>
    <border>
      <left/>
      <right style="thin">
        <color theme="0" tint="-0.499984740745262"/>
      </right>
      <top style="thin">
        <color rgb="FFFF0000"/>
      </top>
      <bottom style="thin">
        <color rgb="FFFF0000"/>
      </bottom>
      <diagonal/>
    </border>
    <border>
      <left/>
      <right style="thin">
        <color theme="0" tint="-0.499984740745262"/>
      </right>
      <top style="thin">
        <color rgb="FFFF0000"/>
      </top>
      <bottom style="thin">
        <color indexed="10"/>
      </bottom>
      <diagonal/>
    </border>
    <border>
      <left style="thin">
        <color indexed="8"/>
      </left>
      <right style="thin">
        <color theme="0" tint="-0.499984740745262"/>
      </right>
      <top style="thin">
        <color indexed="8"/>
      </top>
      <bottom style="thin">
        <color indexed="10"/>
      </bottom>
      <diagonal/>
    </border>
    <border>
      <left style="thin">
        <color indexed="8"/>
      </left>
      <right style="thin">
        <color theme="0" tint="-0.499984740745262"/>
      </right>
      <top/>
      <bottom style="thin">
        <color indexed="10"/>
      </bottom>
      <diagonal/>
    </border>
    <border>
      <left/>
      <right style="thin">
        <color theme="0" tint="-0.499984740745262"/>
      </right>
      <top/>
      <bottom style="thin">
        <color rgb="FFFF0000"/>
      </bottom>
      <diagonal/>
    </border>
    <border>
      <left style="thin">
        <color indexed="64"/>
      </left>
      <right style="thin">
        <color indexed="8"/>
      </right>
      <top style="thin">
        <color indexed="8"/>
      </top>
      <bottom style="thin">
        <color theme="1"/>
      </bottom>
      <diagonal/>
    </border>
    <border>
      <left/>
      <right/>
      <top style="thin">
        <color indexed="10"/>
      </top>
      <bottom style="double">
        <color theme="1"/>
      </bottom>
      <diagonal/>
    </border>
    <border>
      <left style="thin">
        <color theme="0" tint="-0.499984740745262"/>
      </left>
      <right style="thin">
        <color theme="0" tint="-0.499984740745262"/>
      </right>
      <top style="thin">
        <color indexed="8"/>
      </top>
      <bottom style="thin">
        <color indexed="10"/>
      </bottom>
      <diagonal/>
    </border>
    <border>
      <left style="thin">
        <color theme="0" tint="-0.499984740745262"/>
      </left>
      <right style="thin">
        <color theme="0" tint="-0.499984740745262"/>
      </right>
      <top/>
      <bottom style="thin">
        <color indexed="10"/>
      </bottom>
      <diagonal/>
    </border>
    <border>
      <left style="thin">
        <color indexed="64"/>
      </left>
      <right style="thin">
        <color indexed="8"/>
      </right>
      <top style="thin">
        <color indexed="8"/>
      </top>
      <bottom style="thin">
        <color rgb="FFFF0000"/>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right style="thin">
        <color theme="0" tint="-0.499984740745262"/>
      </right>
      <top style="thin">
        <color rgb="FFFF0000"/>
      </top>
      <bottom/>
      <diagonal/>
    </border>
    <border>
      <left/>
      <right style="thin">
        <color indexed="8"/>
      </right>
      <top style="thin">
        <color indexed="8"/>
      </top>
      <bottom style="thin">
        <color rgb="FFFF0000"/>
      </bottom>
      <diagonal/>
    </border>
    <border>
      <left/>
      <right style="thin">
        <color indexed="8"/>
      </right>
      <top style="thin">
        <color rgb="FFFF0000"/>
      </top>
      <bottom style="thin">
        <color rgb="FFFF0000"/>
      </bottom>
      <diagonal/>
    </border>
    <border>
      <left style="thin">
        <color indexed="8"/>
      </left>
      <right style="thin">
        <color indexed="8"/>
      </right>
      <top/>
      <bottom style="thin">
        <color rgb="FFFF0000"/>
      </bottom>
      <diagonal/>
    </border>
    <border>
      <left/>
      <right/>
      <top style="thin">
        <color indexed="8"/>
      </top>
      <bottom style="thin">
        <color rgb="FFFF0000"/>
      </bottom>
      <diagonal/>
    </border>
    <border>
      <left/>
      <right style="thin">
        <color indexed="8"/>
      </right>
      <top style="thin">
        <color indexed="8"/>
      </top>
      <bottom style="thin">
        <color indexed="64"/>
      </bottom>
      <diagonal/>
    </border>
    <border>
      <left style="thin">
        <color indexed="8"/>
      </left>
      <right/>
      <top/>
      <bottom style="thin">
        <color rgb="FFFF0000"/>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64"/>
      </top>
      <bottom style="thin">
        <color indexed="10"/>
      </bottom>
      <diagonal/>
    </border>
    <border>
      <left style="thin">
        <color indexed="8"/>
      </left>
      <right/>
      <top style="thin">
        <color indexed="8"/>
      </top>
      <bottom style="thin">
        <color indexed="10"/>
      </bottom>
      <diagonal/>
    </border>
    <border>
      <left/>
      <right/>
      <top style="thin">
        <color indexed="10"/>
      </top>
      <bottom style="thin">
        <color indexed="10"/>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style="thin">
        <color indexed="8"/>
      </top>
      <bottom style="thin">
        <color rgb="FFFF0000"/>
      </bottom>
      <diagonal/>
    </border>
    <border>
      <left/>
      <right/>
      <top style="thin">
        <color indexed="64"/>
      </top>
      <bottom/>
      <diagonal/>
    </border>
    <border>
      <left style="thin">
        <color indexed="64"/>
      </left>
      <right/>
      <top style="thin">
        <color indexed="8"/>
      </top>
      <bottom style="thin">
        <color indexed="10"/>
      </bottom>
      <diagonal/>
    </border>
    <border>
      <left/>
      <right style="thin">
        <color indexed="64"/>
      </right>
      <top style="thin">
        <color indexed="8"/>
      </top>
      <bottom style="thin">
        <color indexed="8"/>
      </bottom>
      <diagonal/>
    </border>
    <border>
      <left style="thin">
        <color indexed="64"/>
      </left>
      <right/>
      <top style="thin">
        <color indexed="10"/>
      </top>
      <bottom style="thin">
        <color indexed="10"/>
      </bottom>
      <diagonal/>
    </border>
    <border>
      <left style="thin">
        <color indexed="8"/>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right/>
      <top style="thin">
        <color indexed="10"/>
      </top>
      <bottom/>
      <diagonal/>
    </border>
    <border>
      <left style="thin">
        <color indexed="8"/>
      </left>
      <right/>
      <top style="thin">
        <color indexed="10"/>
      </top>
      <bottom style="thin">
        <color indexed="10"/>
      </bottom>
      <diagonal/>
    </border>
    <border>
      <left/>
      <right/>
      <top style="thin">
        <color indexed="8"/>
      </top>
      <bottom style="thin">
        <color indexed="10"/>
      </bottom>
      <diagonal/>
    </border>
    <border>
      <left/>
      <right style="thin">
        <color indexed="10"/>
      </right>
      <top style="thin">
        <color indexed="8"/>
      </top>
      <bottom style="thin">
        <color indexed="10"/>
      </bottom>
      <diagonal/>
    </border>
  </borders>
  <cellStyleXfs count="2">
    <xf numFmtId="0" fontId="0" fillId="0" borderId="0"/>
    <xf numFmtId="0" fontId="48" fillId="0" borderId="0" applyNumberFormat="0" applyFill="0" applyBorder="0" applyAlignment="0" applyProtection="0">
      <alignment vertical="top"/>
      <protection locked="0"/>
    </xf>
  </cellStyleXfs>
  <cellXfs count="873">
    <xf numFmtId="0" fontId="0" fillId="0" borderId="0" xfId="0"/>
    <xf numFmtId="0" fontId="1" fillId="0" borderId="0" xfId="0" applyFont="1"/>
    <xf numFmtId="0" fontId="2" fillId="0" borderId="0" xfId="0" applyFont="1"/>
    <xf numFmtId="0" fontId="3" fillId="0" borderId="0" xfId="0" applyFont="1" applyProtection="1"/>
    <xf numFmtId="0" fontId="0" fillId="0" borderId="0" xfId="0" applyProtection="1"/>
    <xf numFmtId="0" fontId="5" fillId="0" borderId="0" xfId="0" applyFont="1" applyProtection="1"/>
    <xf numFmtId="0" fontId="7" fillId="0" borderId="0" xfId="0" applyFont="1" applyAlignment="1" applyProtection="1">
      <alignment vertical="center"/>
    </xf>
    <xf numFmtId="0" fontId="5" fillId="3" borderId="2" xfId="0" applyFont="1" applyFill="1" applyBorder="1" applyProtection="1"/>
    <xf numFmtId="0" fontId="5" fillId="3" borderId="3" xfId="0" applyFont="1" applyFill="1" applyBorder="1" applyProtection="1"/>
    <xf numFmtId="0" fontId="5" fillId="3" borderId="4" xfId="0" applyFont="1" applyFill="1" applyBorder="1" applyProtection="1"/>
    <xf numFmtId="0" fontId="5" fillId="3" borderId="0" xfId="0" applyFont="1" applyFill="1" applyProtection="1"/>
    <xf numFmtId="0" fontId="5" fillId="0" borderId="2" xfId="0" applyFont="1" applyBorder="1" applyProtection="1"/>
    <xf numFmtId="0" fontId="5" fillId="0" borderId="3" xfId="0" applyFont="1" applyBorder="1" applyProtection="1"/>
    <xf numFmtId="0" fontId="5" fillId="0" borderId="4" xfId="0" applyFont="1" applyBorder="1" applyProtection="1"/>
    <xf numFmtId="0" fontId="8" fillId="0" borderId="0" xfId="0" applyFont="1" applyAlignment="1" applyProtection="1">
      <alignment horizontal="centerContinuous"/>
    </xf>
    <xf numFmtId="0" fontId="6" fillId="0" borderId="0" xfId="0" applyFont="1" applyAlignment="1" applyProtection="1">
      <alignment horizontal="centerContinuous"/>
    </xf>
    <xf numFmtId="0" fontId="5" fillId="0" borderId="0" xfId="0" applyFont="1" applyAlignment="1" applyProtection="1">
      <alignment horizontal="centerContinuous"/>
    </xf>
    <xf numFmtId="0" fontId="5" fillId="3" borderId="5" xfId="0" applyFont="1" applyFill="1" applyBorder="1" applyProtection="1"/>
    <xf numFmtId="0" fontId="5" fillId="0" borderId="6" xfId="0" applyFont="1" applyBorder="1" applyProtection="1"/>
    <xf numFmtId="0" fontId="5" fillId="0" borderId="7" xfId="0" applyFont="1" applyBorder="1" applyProtection="1"/>
    <xf numFmtId="0" fontId="5" fillId="0" borderId="8" xfId="0" applyFont="1" applyBorder="1" applyProtection="1"/>
    <xf numFmtId="0" fontId="5" fillId="0" borderId="5" xfId="0" applyFont="1" applyBorder="1" applyProtection="1"/>
    <xf numFmtId="0" fontId="6" fillId="0" borderId="4" xfId="0" applyFont="1" applyBorder="1" applyProtection="1"/>
    <xf numFmtId="0" fontId="6" fillId="0" borderId="0" xfId="0" applyFont="1" applyProtection="1"/>
    <xf numFmtId="0" fontId="6" fillId="0" borderId="7" xfId="0" applyFont="1" applyBorder="1"/>
    <xf numFmtId="0" fontId="9" fillId="0" borderId="9" xfId="0" applyFont="1" applyBorder="1" applyProtection="1">
      <protection locked="0"/>
    </xf>
    <xf numFmtId="0" fontId="6" fillId="0" borderId="7" xfId="0" applyFont="1" applyBorder="1" applyProtection="1"/>
    <xf numFmtId="0" fontId="6" fillId="0" borderId="3" xfId="0" applyFont="1" applyBorder="1" applyProtection="1"/>
    <xf numFmtId="0" fontId="11" fillId="0" borderId="0" xfId="0" applyFont="1" applyProtection="1"/>
    <xf numFmtId="0" fontId="12" fillId="0" borderId="3" xfId="0" applyFont="1" applyBorder="1" applyProtection="1"/>
    <xf numFmtId="0" fontId="6" fillId="0" borderId="7" xfId="0" applyFont="1" applyBorder="1" applyProtection="1">
      <protection locked="0"/>
    </xf>
    <xf numFmtId="0" fontId="9" fillId="0" borderId="9" xfId="0" applyFont="1" applyBorder="1" applyAlignment="1" applyProtection="1">
      <alignment horizontal="center"/>
      <protection locked="0"/>
    </xf>
    <xf numFmtId="0" fontId="11" fillId="0" borderId="0" xfId="0" applyFont="1" applyAlignment="1" applyProtection="1">
      <alignment horizontal="center"/>
    </xf>
    <xf numFmtId="0" fontId="11" fillId="0" borderId="3" xfId="0" applyFont="1" applyBorder="1" applyProtection="1"/>
    <xf numFmtId="0" fontId="9" fillId="0" borderId="7" xfId="0" applyFont="1" applyBorder="1" applyProtection="1">
      <protection locked="0"/>
    </xf>
    <xf numFmtId="0" fontId="6" fillId="0" borderId="0" xfId="0" applyFont="1" applyProtection="1">
      <protection locked="0"/>
    </xf>
    <xf numFmtId="0" fontId="6" fillId="0" borderId="6" xfId="0" applyFont="1" applyBorder="1" applyProtection="1"/>
    <xf numFmtId="0" fontId="6" fillId="0" borderId="0" xfId="0" applyFont="1" applyAlignment="1" applyProtection="1">
      <alignment horizontal="right"/>
    </xf>
    <xf numFmtId="0" fontId="6" fillId="0" borderId="10" xfId="0" applyFont="1" applyBorder="1" applyProtection="1"/>
    <xf numFmtId="0" fontId="14" fillId="0" borderId="9" xfId="0" applyFont="1" applyBorder="1" applyProtection="1">
      <protection locked="0"/>
    </xf>
    <xf numFmtId="0" fontId="6" fillId="0" borderId="3" xfId="0" applyFont="1" applyBorder="1" applyProtection="1">
      <protection locked="0"/>
    </xf>
    <xf numFmtId="0" fontId="6" fillId="0" borderId="8" xfId="0" applyFont="1" applyBorder="1" applyProtection="1"/>
    <xf numFmtId="0" fontId="5" fillId="0" borderId="0" xfId="0" applyFont="1" applyProtection="1">
      <protection locked="0"/>
    </xf>
    <xf numFmtId="0" fontId="6" fillId="0" borderId="0" xfId="0" applyFont="1"/>
    <xf numFmtId="0" fontId="5" fillId="0" borderId="0" xfId="0" applyFont="1"/>
    <xf numFmtId="0" fontId="6" fillId="0" borderId="9" xfId="0" applyFont="1" applyBorder="1" applyProtection="1">
      <protection locked="0"/>
    </xf>
    <xf numFmtId="0" fontId="6" fillId="0" borderId="9" xfId="0" applyFont="1" applyBorder="1" applyAlignment="1" applyProtection="1">
      <alignment horizontal="center"/>
      <protection locked="0"/>
    </xf>
    <xf numFmtId="0" fontId="6" fillId="0" borderId="4" xfId="0" applyFont="1" applyBorder="1"/>
    <xf numFmtId="37" fontId="9" fillId="0" borderId="9" xfId="0" applyNumberFormat="1" applyFont="1" applyBorder="1" applyProtection="1">
      <protection locked="0"/>
    </xf>
    <xf numFmtId="0" fontId="6" fillId="0" borderId="3" xfId="0" applyFont="1" applyBorder="1"/>
    <xf numFmtId="0" fontId="6" fillId="0" borderId="8" xfId="0" applyFont="1" applyBorder="1"/>
    <xf numFmtId="0" fontId="6" fillId="0" borderId="7" xfId="0" applyFont="1" applyBorder="1" applyAlignment="1">
      <alignment horizontal="right"/>
    </xf>
    <xf numFmtId="0" fontId="6" fillId="0" borderId="7" xfId="0" applyFont="1" applyBorder="1" applyAlignment="1">
      <alignment horizontal="center"/>
    </xf>
    <xf numFmtId="0" fontId="6" fillId="0" borderId="2" xfId="0" applyFont="1" applyBorder="1"/>
    <xf numFmtId="0" fontId="6" fillId="0" borderId="0" xfId="0" applyFont="1" applyAlignment="1">
      <alignment horizontal="center"/>
    </xf>
    <xf numFmtId="0" fontId="6" fillId="0" borderId="5" xfId="0" applyFont="1" applyBorder="1" applyAlignment="1">
      <alignment horizontal="center"/>
    </xf>
    <xf numFmtId="0" fontId="6" fillId="0" borderId="6" xfId="0" applyFont="1" applyBorder="1" applyProtection="1">
      <protection locked="0"/>
    </xf>
    <xf numFmtId="0" fontId="6" fillId="0" borderId="6" xfId="0" applyFont="1" applyBorder="1"/>
    <xf numFmtId="37" fontId="6" fillId="0" borderId="7" xfId="0" applyNumberFormat="1" applyFont="1" applyBorder="1" applyProtection="1">
      <protection locked="0"/>
    </xf>
    <xf numFmtId="0" fontId="6" fillId="0" borderId="6" xfId="0" applyFont="1" applyBorder="1" applyAlignment="1">
      <alignment horizontal="center"/>
    </xf>
    <xf numFmtId="0" fontId="6" fillId="0" borderId="5" xfId="0" applyFont="1" applyBorder="1"/>
    <xf numFmtId="37" fontId="9" fillId="0" borderId="9" xfId="0" applyNumberFormat="1" applyFont="1" applyBorder="1" applyAlignment="1" applyProtection="1">
      <alignment horizontal="center"/>
      <protection locked="0"/>
    </xf>
    <xf numFmtId="0" fontId="6" fillId="0" borderId="2" xfId="0" applyFont="1" applyBorder="1" applyAlignment="1">
      <alignment horizontal="center"/>
    </xf>
    <xf numFmtId="37" fontId="9" fillId="0" borderId="0" xfId="0" applyNumberFormat="1" applyFont="1" applyProtection="1">
      <protection locked="0"/>
    </xf>
    <xf numFmtId="37" fontId="6" fillId="0" borderId="3" xfId="0" applyNumberFormat="1" applyFont="1" applyBorder="1" applyProtection="1"/>
    <xf numFmtId="37" fontId="9" fillId="0" borderId="7" xfId="0" applyNumberFormat="1" applyFont="1" applyBorder="1" applyProtection="1">
      <protection locked="0"/>
    </xf>
    <xf numFmtId="0" fontId="6" fillId="0" borderId="3" xfId="0" applyFont="1" applyBorder="1" applyAlignment="1">
      <alignment horizontal="center"/>
    </xf>
    <xf numFmtId="37" fontId="6" fillId="0" borderId="6" xfId="0" applyNumberFormat="1" applyFont="1" applyBorder="1" applyProtection="1"/>
    <xf numFmtId="37" fontId="6" fillId="0" borderId="0" xfId="0" applyNumberFormat="1" applyFont="1" applyProtection="1"/>
    <xf numFmtId="164" fontId="6" fillId="0" borderId="7" xfId="0" applyNumberFormat="1" applyFont="1" applyBorder="1" applyProtection="1"/>
    <xf numFmtId="10" fontId="6" fillId="0" borderId="7" xfId="0" applyNumberFormat="1" applyFont="1" applyBorder="1" applyProtection="1">
      <protection locked="0"/>
    </xf>
    <xf numFmtId="10" fontId="6" fillId="0" borderId="0" xfId="0" applyNumberFormat="1" applyFont="1" applyProtection="1"/>
    <xf numFmtId="0" fontId="15" fillId="0" borderId="0" xfId="0" applyFont="1"/>
    <xf numFmtId="0" fontId="6" fillId="0" borderId="7" xfId="0" applyFont="1" applyBorder="1" applyAlignment="1" applyProtection="1">
      <alignment horizontal="center"/>
      <protection locked="0"/>
    </xf>
    <xf numFmtId="0" fontId="15" fillId="0" borderId="4" xfId="0" applyFont="1" applyBorder="1" applyAlignment="1">
      <alignment horizontal="center"/>
    </xf>
    <xf numFmtId="0" fontId="15" fillId="0" borderId="3" xfId="0" applyFont="1" applyBorder="1" applyAlignment="1">
      <alignment horizontal="center"/>
    </xf>
    <xf numFmtId="0" fontId="15" fillId="0" borderId="6" xfId="0" applyFont="1" applyBorder="1" applyAlignment="1">
      <alignment horizontal="center"/>
    </xf>
    <xf numFmtId="0" fontId="15" fillId="0" borderId="5" xfId="0" applyFont="1" applyBorder="1" applyAlignment="1">
      <alignment horizontal="center"/>
    </xf>
    <xf numFmtId="0" fontId="5" fillId="0" borderId="7" xfId="0" applyFont="1" applyBorder="1"/>
    <xf numFmtId="37" fontId="9" fillId="0" borderId="6" xfId="0" applyNumberFormat="1" applyFont="1" applyBorder="1" applyProtection="1">
      <protection locked="0"/>
    </xf>
    <xf numFmtId="37" fontId="6" fillId="0" borderId="6" xfId="0" applyNumberFormat="1" applyFont="1" applyBorder="1" applyProtection="1">
      <protection locked="0"/>
    </xf>
    <xf numFmtId="37" fontId="6" fillId="3" borderId="6" xfId="0" applyNumberFormat="1" applyFont="1" applyFill="1" applyBorder="1" applyProtection="1"/>
    <xf numFmtId="0" fontId="9" fillId="0" borderId="6" xfId="0" applyFont="1" applyBorder="1" applyProtection="1">
      <protection locked="0"/>
    </xf>
    <xf numFmtId="0" fontId="15" fillId="3" borderId="5" xfId="0" applyFont="1" applyFill="1" applyBorder="1" applyAlignment="1">
      <alignment horizontal="center"/>
    </xf>
    <xf numFmtId="0" fontId="15" fillId="3" borderId="6" xfId="0" applyFont="1" applyFill="1" applyBorder="1" applyAlignment="1">
      <alignment horizontal="center"/>
    </xf>
    <xf numFmtId="0" fontId="15" fillId="0" borderId="2" xfId="0" applyFont="1" applyBorder="1" applyAlignment="1">
      <alignment horizontal="center"/>
    </xf>
    <xf numFmtId="0" fontId="15" fillId="0" borderId="0" xfId="0" applyFont="1" applyAlignment="1">
      <alignment horizontal="center"/>
    </xf>
    <xf numFmtId="0" fontId="14" fillId="0" borderId="0" xfId="0" applyFont="1"/>
    <xf numFmtId="0" fontId="15" fillId="0" borderId="7" xfId="0" applyFont="1" applyBorder="1"/>
    <xf numFmtId="0" fontId="15" fillId="0" borderId="2" xfId="0" applyFont="1" applyBorder="1"/>
    <xf numFmtId="0" fontId="15" fillId="0" borderId="5" xfId="0" applyFont="1" applyBorder="1"/>
    <xf numFmtId="0" fontId="6" fillId="3" borderId="6" xfId="0" applyFont="1" applyFill="1" applyBorder="1"/>
    <xf numFmtId="0" fontId="6" fillId="3" borderId="7" xfId="0" applyFont="1" applyFill="1" applyBorder="1"/>
    <xf numFmtId="0" fontId="16" fillId="0" borderId="0" xfId="0" applyFont="1"/>
    <xf numFmtId="0" fontId="6" fillId="0" borderId="0" xfId="0" applyFont="1" applyAlignment="1">
      <alignment horizontal="right"/>
    </xf>
    <xf numFmtId="5" fontId="6" fillId="0" borderId="7" xfId="0" applyNumberFormat="1" applyFont="1" applyBorder="1" applyProtection="1"/>
    <xf numFmtId="49" fontId="9" fillId="0" borderId="7" xfId="0" applyNumberFormat="1" applyFont="1" applyBorder="1" applyAlignment="1" applyProtection="1">
      <alignment horizontal="center"/>
      <protection locked="0"/>
    </xf>
    <xf numFmtId="37" fontId="6" fillId="0" borderId="7" xfId="0" applyNumberFormat="1" applyFont="1" applyBorder="1" applyProtection="1"/>
    <xf numFmtId="49" fontId="6" fillId="0" borderId="0" xfId="0" applyNumberFormat="1" applyFont="1" applyAlignment="1">
      <alignment horizontal="center"/>
    </xf>
    <xf numFmtId="49" fontId="6" fillId="0" borderId="7" xfId="0" applyNumberFormat="1" applyFont="1" applyBorder="1" applyAlignment="1" applyProtection="1">
      <alignment horizontal="center"/>
      <protection locked="0"/>
    </xf>
    <xf numFmtId="49" fontId="6" fillId="0" borderId="7" xfId="0" applyNumberFormat="1" applyFont="1" applyBorder="1" applyProtection="1">
      <protection locked="0"/>
    </xf>
    <xf numFmtId="5" fontId="6" fillId="0" borderId="7" xfId="0" applyNumberFormat="1" applyFont="1" applyBorder="1" applyProtection="1">
      <protection locked="0"/>
    </xf>
    <xf numFmtId="37" fontId="6" fillId="0" borderId="0" xfId="0" applyNumberFormat="1" applyFont="1" applyProtection="1">
      <protection locked="0"/>
    </xf>
    <xf numFmtId="0" fontId="18" fillId="0" borderId="9" xfId="0" applyFont="1" applyBorder="1" applyProtection="1">
      <protection locked="0"/>
    </xf>
    <xf numFmtId="0" fontId="6" fillId="4" borderId="7" xfId="0" applyFont="1" applyFill="1" applyBorder="1"/>
    <xf numFmtId="0" fontId="19" fillId="0" borderId="0" xfId="0" applyFont="1" applyProtection="1"/>
    <xf numFmtId="0" fontId="6" fillId="0" borderId="0" xfId="0" applyFont="1" applyAlignment="1" applyProtection="1">
      <alignment horizontal="left"/>
    </xf>
    <xf numFmtId="0" fontId="9" fillId="0" borderId="11" xfId="0" applyFont="1" applyBorder="1" applyProtection="1">
      <protection locked="0"/>
    </xf>
    <xf numFmtId="0" fontId="9" fillId="4" borderId="11" xfId="0" applyFont="1" applyFill="1" applyBorder="1" applyProtection="1">
      <protection locked="0"/>
    </xf>
    <xf numFmtId="0" fontId="6" fillId="0" borderId="4" xfId="0" applyFont="1" applyBorder="1" applyAlignment="1" applyProtection="1">
      <alignment horizontal="left"/>
    </xf>
    <xf numFmtId="0" fontId="6" fillId="0" borderId="2" xfId="0" applyFont="1" applyBorder="1" applyAlignment="1" applyProtection="1">
      <alignment horizontal="center"/>
    </xf>
    <xf numFmtId="0" fontId="6" fillId="0" borderId="0" xfId="0" applyFont="1" applyAlignment="1" applyProtection="1">
      <alignment horizontal="center"/>
    </xf>
    <xf numFmtId="0" fontId="6" fillId="0" borderId="3" xfId="0" applyFont="1" applyBorder="1" applyAlignment="1" applyProtection="1">
      <alignment horizontal="center"/>
    </xf>
    <xf numFmtId="0" fontId="20" fillId="0" borderId="0" xfId="0" applyFont="1"/>
    <xf numFmtId="0" fontId="20" fillId="0" borderId="7" xfId="0" applyFont="1" applyBorder="1"/>
    <xf numFmtId="0" fontId="20" fillId="0" borderId="7" xfId="0" applyFont="1" applyBorder="1" applyAlignment="1">
      <alignment horizontal="right"/>
    </xf>
    <xf numFmtId="0" fontId="21" fillId="0" borderId="0" xfId="0" applyFont="1"/>
    <xf numFmtId="0" fontId="20" fillId="0" borderId="4" xfId="0" applyFont="1" applyBorder="1"/>
    <xf numFmtId="0" fontId="20" fillId="0" borderId="2" xfId="0" applyFont="1" applyBorder="1"/>
    <xf numFmtId="0" fontId="20" fillId="0" borderId="0" xfId="0" applyFont="1" applyAlignment="1">
      <alignment horizontal="centerContinuous"/>
    </xf>
    <xf numFmtId="0" fontId="20" fillId="0" borderId="3" xfId="0" applyFont="1" applyBorder="1"/>
    <xf numFmtId="0" fontId="20" fillId="0" borderId="2" xfId="0" applyFont="1" applyBorder="1" applyAlignment="1">
      <alignment horizontal="center"/>
    </xf>
    <xf numFmtId="0" fontId="20" fillId="0" borderId="4" xfId="0" applyFont="1" applyBorder="1" applyAlignment="1">
      <alignment horizontal="center"/>
    </xf>
    <xf numFmtId="0" fontId="20" fillId="0" borderId="8" xfId="0" applyFont="1" applyBorder="1"/>
    <xf numFmtId="0" fontId="20" fillId="0" borderId="8" xfId="0" applyFont="1" applyBorder="1" applyAlignment="1">
      <alignment horizontal="center"/>
    </xf>
    <xf numFmtId="0" fontId="20" fillId="0" borderId="5" xfId="0" applyFont="1" applyBorder="1" applyAlignment="1">
      <alignment horizontal="center"/>
    </xf>
    <xf numFmtId="0" fontId="20" fillId="0" borderId="6" xfId="0" applyFont="1" applyBorder="1"/>
    <xf numFmtId="0" fontId="4" fillId="0" borderId="8" xfId="0" applyFont="1" applyBorder="1" applyProtection="1">
      <protection locked="0"/>
    </xf>
    <xf numFmtId="37" fontId="9" fillId="0" borderId="5" xfId="0" applyNumberFormat="1" applyFont="1" applyBorder="1" applyProtection="1">
      <protection locked="0"/>
    </xf>
    <xf numFmtId="0" fontId="9" fillId="0" borderId="8" xfId="0" applyFont="1" applyBorder="1" applyProtection="1">
      <protection locked="0"/>
    </xf>
    <xf numFmtId="0" fontId="20" fillId="0" borderId="6" xfId="0" applyFont="1" applyBorder="1" applyAlignment="1">
      <alignment horizontal="center"/>
    </xf>
    <xf numFmtId="0" fontId="20" fillId="3" borderId="8" xfId="0" applyFont="1" applyFill="1" applyBorder="1"/>
    <xf numFmtId="0" fontId="20" fillId="3" borderId="5" xfId="0" applyFont="1" applyFill="1" applyBorder="1"/>
    <xf numFmtId="0" fontId="20" fillId="3" borderId="6" xfId="0" applyFont="1" applyFill="1" applyBorder="1"/>
    <xf numFmtId="37" fontId="20" fillId="0" borderId="7" xfId="0" applyNumberFormat="1" applyFont="1" applyBorder="1" applyProtection="1"/>
    <xf numFmtId="0" fontId="22" fillId="0" borderId="0" xfId="0" applyFont="1"/>
    <xf numFmtId="0" fontId="23" fillId="4" borderId="0" xfId="0" applyFont="1" applyFill="1" applyAlignment="1">
      <alignment horizontal="right"/>
    </xf>
    <xf numFmtId="0" fontId="24" fillId="4" borderId="0" xfId="0" applyFont="1" applyFill="1"/>
    <xf numFmtId="0" fontId="23" fillId="4" borderId="0" xfId="0" applyFont="1" applyFill="1"/>
    <xf numFmtId="0" fontId="25" fillId="0" borderId="0" xfId="0" applyFont="1"/>
    <xf numFmtId="0" fontId="9" fillId="0" borderId="0" xfId="0" applyFont="1" applyProtection="1">
      <protection locked="0"/>
    </xf>
    <xf numFmtId="0" fontId="23" fillId="0" borderId="0" xfId="0" applyFont="1"/>
    <xf numFmtId="0" fontId="6" fillId="0" borderId="0" xfId="0" applyFont="1" applyAlignment="1" applyProtection="1">
      <alignment horizontal="right"/>
      <protection locked="0"/>
    </xf>
    <xf numFmtId="0" fontId="6" fillId="0" borderId="0" xfId="0" applyFont="1" applyAlignment="1">
      <alignment horizontal="centerContinuous"/>
    </xf>
    <xf numFmtId="0" fontId="6" fillId="0" borderId="4" xfId="0" applyFont="1" applyBorder="1" applyAlignment="1">
      <alignment horizontal="centerContinuous"/>
    </xf>
    <xf numFmtId="0" fontId="5" fillId="0" borderId="0" xfId="0" applyFont="1" applyAlignment="1">
      <alignment horizontal="centerContinuous"/>
    </xf>
    <xf numFmtId="0" fontId="6" fillId="0" borderId="3" xfId="0" applyFont="1" applyBorder="1" applyAlignment="1">
      <alignment horizontal="centerContinuous"/>
    </xf>
    <xf numFmtId="0" fontId="6" fillId="0" borderId="0" xfId="0" applyFont="1" applyAlignment="1" applyProtection="1">
      <alignment horizontal="centerContinuous"/>
      <protection locked="0"/>
    </xf>
    <xf numFmtId="0" fontId="27" fillId="0" borderId="0" xfId="0" applyFont="1" applyAlignment="1">
      <alignment horizontal="centerContinuous"/>
    </xf>
    <xf numFmtId="0" fontId="9" fillId="0" borderId="6" xfId="0" applyFont="1" applyBorder="1" applyAlignment="1" applyProtection="1">
      <alignment horizontal="center"/>
      <protection locked="0"/>
    </xf>
    <xf numFmtId="0" fontId="6" fillId="0" borderId="8" xfId="0" applyFont="1" applyBorder="1" applyProtection="1">
      <protection locked="0"/>
    </xf>
    <xf numFmtId="165" fontId="6" fillId="0" borderId="7" xfId="0" applyNumberFormat="1" applyFont="1" applyBorder="1" applyProtection="1"/>
    <xf numFmtId="0" fontId="6" fillId="3" borderId="8" xfId="0" applyFont="1" applyFill="1" applyBorder="1"/>
    <xf numFmtId="0" fontId="6" fillId="0" borderId="0" xfId="0" applyFont="1" applyAlignment="1" applyProtection="1">
      <alignment horizontal="center"/>
      <protection locked="0"/>
    </xf>
    <xf numFmtId="0" fontId="6" fillId="0" borderId="4" xfId="0" applyFont="1" applyBorder="1" applyAlignment="1">
      <alignment horizontal="center"/>
    </xf>
    <xf numFmtId="0" fontId="6" fillId="3" borderId="5" xfId="0" applyFont="1" applyFill="1" applyBorder="1"/>
    <xf numFmtId="0" fontId="9" fillId="0" borderId="8" xfId="0" applyFont="1" applyBorder="1" applyAlignment="1" applyProtection="1">
      <alignment horizontal="center"/>
      <protection locked="0"/>
    </xf>
    <xf numFmtId="7" fontId="9" fillId="0" borderId="5" xfId="0" applyNumberFormat="1" applyFont="1" applyBorder="1" applyProtection="1">
      <protection locked="0"/>
    </xf>
    <xf numFmtId="166" fontId="6" fillId="0" borderId="7" xfId="0" applyNumberFormat="1" applyFont="1" applyBorder="1" applyProtection="1"/>
    <xf numFmtId="0" fontId="6" fillId="3" borderId="5" xfId="0" applyFont="1" applyFill="1" applyBorder="1" applyAlignment="1">
      <alignment horizontal="center"/>
    </xf>
    <xf numFmtId="0" fontId="6" fillId="3" borderId="8" xfId="0" applyFont="1" applyFill="1" applyBorder="1" applyAlignment="1">
      <alignment horizontal="center"/>
    </xf>
    <xf numFmtId="0" fontId="6" fillId="3" borderId="7" xfId="0" applyFont="1" applyFill="1" applyBorder="1" applyAlignment="1">
      <alignment horizontal="center"/>
    </xf>
    <xf numFmtId="7" fontId="6" fillId="3" borderId="7" xfId="0" applyNumberFormat="1" applyFont="1" applyFill="1" applyBorder="1" applyProtection="1"/>
    <xf numFmtId="37" fontId="6" fillId="3" borderId="7" xfId="0" applyNumberFormat="1" applyFont="1" applyFill="1" applyBorder="1" applyProtection="1"/>
    <xf numFmtId="166" fontId="6" fillId="3" borderId="7" xfId="0" applyNumberFormat="1" applyFont="1" applyFill="1" applyBorder="1" applyProtection="1"/>
    <xf numFmtId="0" fontId="6" fillId="3" borderId="6" xfId="0" applyFont="1" applyFill="1" applyBorder="1" applyAlignment="1">
      <alignment horizontal="center"/>
    </xf>
    <xf numFmtId="166" fontId="6" fillId="0" borderId="8" xfId="0" applyNumberFormat="1" applyFont="1" applyBorder="1" applyProtection="1"/>
    <xf numFmtId="0" fontId="6" fillId="3" borderId="4" xfId="0" applyFont="1" applyFill="1" applyBorder="1" applyAlignment="1">
      <alignment horizontal="center"/>
    </xf>
    <xf numFmtId="0" fontId="6" fillId="3" borderId="0" xfId="0" applyFont="1" applyFill="1" applyAlignment="1">
      <alignment horizontal="center"/>
    </xf>
    <xf numFmtId="0" fontId="6" fillId="3" borderId="0" xfId="0" applyFont="1" applyFill="1"/>
    <xf numFmtId="0" fontId="6" fillId="3" borderId="3" xfId="0" applyFont="1" applyFill="1" applyBorder="1"/>
    <xf numFmtId="166" fontId="6" fillId="0" borderId="0" xfId="0" applyNumberFormat="1" applyFont="1" applyProtection="1"/>
    <xf numFmtId="7" fontId="6" fillId="0" borderId="5" xfId="0" applyNumberFormat="1" applyFont="1" applyBorder="1" applyProtection="1"/>
    <xf numFmtId="0" fontId="6" fillId="3" borderId="4" xfId="0" applyFont="1" applyFill="1" applyBorder="1"/>
    <xf numFmtId="7" fontId="6" fillId="0" borderId="2" xfId="0" applyNumberFormat="1" applyFont="1" applyBorder="1" applyProtection="1"/>
    <xf numFmtId="166" fontId="6" fillId="3" borderId="3" xfId="0" applyNumberFormat="1" applyFont="1" applyFill="1" applyBorder="1" applyProtection="1"/>
    <xf numFmtId="7" fontId="6" fillId="0" borderId="5" xfId="0" applyNumberFormat="1" applyFont="1" applyBorder="1" applyProtection="1">
      <protection locked="0"/>
    </xf>
    <xf numFmtId="5" fontId="6" fillId="0" borderId="8" xfId="0" applyNumberFormat="1" applyFont="1" applyBorder="1" applyProtection="1"/>
    <xf numFmtId="0" fontId="28" fillId="0" borderId="0" xfId="0" applyFont="1"/>
    <xf numFmtId="0" fontId="9" fillId="0" borderId="7" xfId="0" applyFont="1" applyBorder="1" applyAlignment="1" applyProtection="1">
      <alignment horizontal="center"/>
      <protection locked="0"/>
    </xf>
    <xf numFmtId="0" fontId="28" fillId="0" borderId="4" xfId="0" applyFont="1" applyBorder="1"/>
    <xf numFmtId="0" fontId="22" fillId="0" borderId="7" xfId="0" applyFont="1" applyBorder="1"/>
    <xf numFmtId="0" fontId="28" fillId="0" borderId="7" xfId="0" applyFont="1" applyBorder="1"/>
    <xf numFmtId="0" fontId="29" fillId="0" borderId="8" xfId="0" applyFont="1" applyBorder="1"/>
    <xf numFmtId="0" fontId="29" fillId="0" borderId="5" xfId="0" applyFont="1" applyBorder="1" applyAlignment="1">
      <alignment horizontal="center"/>
    </xf>
    <xf numFmtId="37" fontId="20" fillId="0" borderId="0" xfId="0" applyNumberFormat="1" applyFont="1" applyProtection="1"/>
    <xf numFmtId="0" fontId="29" fillId="0" borderId="2" xfId="0" applyFont="1" applyBorder="1" applyAlignment="1">
      <alignment horizontal="center"/>
    </xf>
    <xf numFmtId="37" fontId="9" fillId="4" borderId="9" xfId="0" applyNumberFormat="1" applyFont="1" applyFill="1" applyBorder="1" applyProtection="1">
      <protection locked="0"/>
    </xf>
    <xf numFmtId="37" fontId="6" fillId="4" borderId="7" xfId="0" applyNumberFormat="1" applyFont="1" applyFill="1" applyBorder="1" applyProtection="1">
      <protection locked="0"/>
    </xf>
    <xf numFmtId="0" fontId="30" fillId="0" borderId="0" xfId="0" applyFont="1"/>
    <xf numFmtId="37" fontId="9" fillId="0" borderId="12" xfId="0" applyNumberFormat="1" applyFont="1" applyBorder="1" applyProtection="1">
      <protection locked="0"/>
    </xf>
    <xf numFmtId="0" fontId="30" fillId="0" borderId="7" xfId="0" applyFont="1" applyBorder="1" applyAlignment="1">
      <alignment horizontal="right"/>
    </xf>
    <xf numFmtId="0" fontId="0" fillId="0" borderId="7" xfId="0" applyBorder="1"/>
    <xf numFmtId="37" fontId="6" fillId="4" borderId="9" xfId="0" applyNumberFormat="1" applyFont="1" applyFill="1" applyBorder="1" applyProtection="1">
      <protection locked="0"/>
    </xf>
    <xf numFmtId="0" fontId="28" fillId="0" borderId="3" xfId="0" applyFont="1" applyBorder="1"/>
    <xf numFmtId="0" fontId="0" fillId="0" borderId="3" xfId="0" applyBorder="1"/>
    <xf numFmtId="0" fontId="29" fillId="0" borderId="0" xfId="0" applyFont="1"/>
    <xf numFmtId="0" fontId="29" fillId="0" borderId="7" xfId="0" applyFont="1" applyBorder="1"/>
    <xf numFmtId="0" fontId="31" fillId="0" borderId="7" xfId="0" applyFont="1" applyBorder="1"/>
    <xf numFmtId="0" fontId="31" fillId="0" borderId="0" xfId="0" applyFont="1"/>
    <xf numFmtId="0" fontId="14" fillId="0" borderId="8" xfId="0" applyFont="1" applyBorder="1"/>
    <xf numFmtId="0" fontId="14" fillId="0" borderId="7" xfId="0" applyFont="1" applyBorder="1"/>
    <xf numFmtId="0" fontId="20" fillId="0" borderId="0" xfId="0" applyFont="1" applyAlignment="1">
      <alignment horizontal="right"/>
    </xf>
    <xf numFmtId="0" fontId="6" fillId="0" borderId="0" xfId="0" applyFont="1" applyAlignment="1">
      <alignment horizontal="left"/>
    </xf>
    <xf numFmtId="0" fontId="9" fillId="0" borderId="0" xfId="0" applyFont="1"/>
    <xf numFmtId="0" fontId="9" fillId="4" borderId="9" xfId="0" applyFont="1" applyFill="1" applyBorder="1" applyProtection="1">
      <protection locked="0"/>
    </xf>
    <xf numFmtId="0" fontId="6" fillId="0" borderId="8" xfId="0" applyFont="1" applyBorder="1" applyAlignment="1">
      <alignment horizontal="centerContinuous"/>
    </xf>
    <xf numFmtId="0" fontId="6" fillId="0" borderId="7" xfId="0" applyFont="1" applyBorder="1" applyAlignment="1">
      <alignment horizontal="centerContinuous"/>
    </xf>
    <xf numFmtId="0" fontId="6" fillId="0" borderId="6" xfId="0" applyFont="1" applyBorder="1" applyAlignment="1">
      <alignment horizontal="centerContinuous"/>
    </xf>
    <xf numFmtId="0" fontId="15" fillId="0" borderId="8" xfId="0" applyFont="1" applyBorder="1" applyAlignment="1">
      <alignment horizontal="center"/>
    </xf>
    <xf numFmtId="0" fontId="9" fillId="0" borderId="5" xfId="0" applyFont="1" applyBorder="1" applyProtection="1">
      <protection locked="0"/>
    </xf>
    <xf numFmtId="0" fontId="15" fillId="0" borderId="8" xfId="0" applyFont="1" applyBorder="1"/>
    <xf numFmtId="0" fontId="15" fillId="0" borderId="6" xfId="0" applyFont="1" applyBorder="1"/>
    <xf numFmtId="37" fontId="15" fillId="0" borderId="7" xfId="0" applyNumberFormat="1" applyFont="1" applyBorder="1" applyProtection="1"/>
    <xf numFmtId="37" fontId="15" fillId="0" borderId="8" xfId="0" applyNumberFormat="1" applyFont="1" applyBorder="1" applyProtection="1"/>
    <xf numFmtId="37" fontId="9" fillId="4" borderId="7" xfId="0" applyNumberFormat="1" applyFont="1" applyFill="1" applyBorder="1" applyProtection="1">
      <protection locked="0"/>
    </xf>
    <xf numFmtId="0" fontId="6" fillId="2" borderId="7" xfId="0" applyFont="1" applyFill="1" applyBorder="1"/>
    <xf numFmtId="0" fontId="9" fillId="0" borderId="13" xfId="0" applyFont="1" applyBorder="1" applyProtection="1">
      <protection locked="0"/>
    </xf>
    <xf numFmtId="0" fontId="6" fillId="2" borderId="14" xfId="0" applyFont="1" applyFill="1" applyBorder="1"/>
    <xf numFmtId="0" fontId="6" fillId="2" borderId="1" xfId="0" applyFont="1" applyFill="1" applyBorder="1"/>
    <xf numFmtId="0" fontId="15" fillId="0" borderId="14" xfId="0" applyFont="1" applyBorder="1"/>
    <xf numFmtId="0" fontId="9" fillId="0" borderId="1" xfId="0" applyFont="1" applyBorder="1" applyProtection="1">
      <protection locked="0"/>
    </xf>
    <xf numFmtId="0" fontId="15" fillId="0" borderId="15" xfId="0" applyFont="1" applyBorder="1"/>
    <xf numFmtId="0" fontId="15" fillId="3" borderId="4" xfId="0" applyFont="1" applyFill="1" applyBorder="1" applyAlignment="1">
      <alignment horizontal="center"/>
    </xf>
    <xf numFmtId="0" fontId="15" fillId="0" borderId="3" xfId="0" applyFont="1" applyBorder="1"/>
    <xf numFmtId="0" fontId="14" fillId="0" borderId="8" xfId="0" applyFont="1" applyBorder="1" applyProtection="1">
      <protection locked="0"/>
    </xf>
    <xf numFmtId="0" fontId="14" fillId="0" borderId="4" xfId="0" applyFont="1" applyBorder="1" applyProtection="1">
      <protection locked="0"/>
    </xf>
    <xf numFmtId="37" fontId="15" fillId="0" borderId="0" xfId="0" applyNumberFormat="1" applyFont="1" applyProtection="1"/>
    <xf numFmtId="37" fontId="15" fillId="0" borderId="4" xfId="0" applyNumberFormat="1" applyFont="1" applyBorder="1" applyProtection="1"/>
    <xf numFmtId="0" fontId="9" fillId="0" borderId="4" xfId="0" applyFont="1" applyBorder="1" applyProtection="1">
      <protection locked="0"/>
    </xf>
    <xf numFmtId="0" fontId="15" fillId="0" borderId="4" xfId="0" applyFont="1" applyBorder="1"/>
    <xf numFmtId="0" fontId="6" fillId="0" borderId="8" xfId="0" applyFont="1" applyBorder="1" applyAlignment="1">
      <alignment horizontal="center"/>
    </xf>
    <xf numFmtId="37" fontId="6" fillId="0" borderId="8" xfId="0" applyNumberFormat="1" applyFont="1" applyBorder="1" applyProtection="1"/>
    <xf numFmtId="0" fontId="33" fillId="0" borderId="0" xfId="0" applyFont="1"/>
    <xf numFmtId="0" fontId="6" fillId="0" borderId="0" xfId="0" applyFont="1" applyAlignment="1">
      <alignment horizontal="left" vertical="center"/>
    </xf>
    <xf numFmtId="37" fontId="9" fillId="0" borderId="9" xfId="0" applyNumberFormat="1" applyFont="1" applyBorder="1" applyAlignment="1" applyProtection="1">
      <alignment horizontal="left"/>
      <protection locked="0"/>
    </xf>
    <xf numFmtId="39" fontId="9" fillId="0" borderId="9" xfId="0" applyNumberFormat="1" applyFont="1" applyBorder="1" applyProtection="1">
      <protection locked="0"/>
    </xf>
    <xf numFmtId="0" fontId="34" fillId="0" borderId="0" xfId="0" applyFont="1"/>
    <xf numFmtId="39" fontId="6" fillId="0" borderId="7" xfId="0" applyNumberFormat="1" applyFont="1" applyBorder="1" applyProtection="1">
      <protection locked="0"/>
    </xf>
    <xf numFmtId="37" fontId="6" fillId="3" borderId="0" xfId="0" applyNumberFormat="1" applyFont="1" applyFill="1" applyProtection="1"/>
    <xf numFmtId="0" fontId="9" fillId="4" borderId="16" xfId="0" applyFont="1" applyFill="1" applyBorder="1" applyProtection="1">
      <protection locked="0"/>
    </xf>
    <xf numFmtId="0" fontId="9" fillId="0" borderId="16" xfId="0" applyFont="1" applyBorder="1" applyProtection="1">
      <protection locked="0"/>
    </xf>
    <xf numFmtId="37" fontId="6" fillId="4" borderId="6" xfId="0" applyNumberFormat="1" applyFont="1" applyFill="1" applyBorder="1" applyProtection="1">
      <protection locked="0"/>
    </xf>
    <xf numFmtId="0" fontId="5" fillId="0" borderId="3" xfId="0" applyFont="1" applyBorder="1" applyAlignment="1">
      <alignment horizontal="center"/>
    </xf>
    <xf numFmtId="0" fontId="6" fillId="0" borderId="4" xfId="0" applyFont="1" applyBorder="1" applyProtection="1">
      <protection locked="0"/>
    </xf>
    <xf numFmtId="0" fontId="9" fillId="0" borderId="6" xfId="0" applyFont="1" applyBorder="1"/>
    <xf numFmtId="164" fontId="6" fillId="0" borderId="0" xfId="0" applyNumberFormat="1" applyFont="1" applyProtection="1"/>
    <xf numFmtId="0" fontId="5" fillId="0" borderId="8" xfId="0" applyFont="1" applyBorder="1"/>
    <xf numFmtId="0" fontId="5" fillId="0" borderId="4" xfId="0" applyFont="1" applyBorder="1"/>
    <xf numFmtId="37" fontId="9" fillId="0" borderId="0" xfId="0" applyNumberFormat="1" applyFont="1" applyProtection="1"/>
    <xf numFmtId="0" fontId="5" fillId="0" borderId="6" xfId="0" applyFont="1" applyBorder="1"/>
    <xf numFmtId="5" fontId="6" fillId="0" borderId="0" xfId="0" applyNumberFormat="1" applyFont="1" applyProtection="1"/>
    <xf numFmtId="0" fontId="0" fillId="0" borderId="2" xfId="0" applyBorder="1"/>
    <xf numFmtId="0" fontId="9" fillId="0" borderId="17" xfId="0" applyFont="1" applyBorder="1" applyProtection="1">
      <protection locked="0"/>
    </xf>
    <xf numFmtId="0" fontId="6" fillId="0" borderId="17" xfId="0" applyFont="1" applyBorder="1"/>
    <xf numFmtId="0" fontId="11" fillId="0" borderId="0" xfId="0" applyFont="1"/>
    <xf numFmtId="0" fontId="6" fillId="0" borderId="10" xfId="0" applyFont="1" applyBorder="1" applyAlignment="1">
      <alignment horizontal="center"/>
    </xf>
    <xf numFmtId="0" fontId="6" fillId="0" borderId="10" xfId="0" applyFont="1" applyBorder="1"/>
    <xf numFmtId="0" fontId="6" fillId="0" borderId="18" xfId="0" applyFont="1" applyBorder="1"/>
    <xf numFmtId="0" fontId="15" fillId="0" borderId="10" xfId="0" applyFont="1" applyBorder="1"/>
    <xf numFmtId="37" fontId="6" fillId="0" borderId="18" xfId="0" applyNumberFormat="1" applyFont="1" applyBorder="1" applyProtection="1">
      <protection locked="0"/>
    </xf>
    <xf numFmtId="5" fontId="6" fillId="0" borderId="18" xfId="0" applyNumberFormat="1" applyFont="1" applyBorder="1" applyProtection="1"/>
    <xf numFmtId="0" fontId="6" fillId="0" borderId="19" xfId="0" applyFont="1" applyBorder="1" applyAlignment="1">
      <alignment horizontal="center"/>
    </xf>
    <xf numFmtId="37" fontId="6" fillId="0" borderId="8" xfId="0" applyNumberFormat="1" applyFont="1" applyBorder="1" applyProtection="1">
      <protection locked="0"/>
    </xf>
    <xf numFmtId="5" fontId="6" fillId="0" borderId="7" xfId="0" applyNumberFormat="1" applyFont="1" applyBorder="1" applyAlignment="1" applyProtection="1">
      <alignment vertical="top"/>
    </xf>
    <xf numFmtId="5" fontId="15" fillId="0" borderId="8" xfId="0" applyNumberFormat="1" applyFont="1" applyBorder="1" applyProtection="1"/>
    <xf numFmtId="7" fontId="6" fillId="0" borderId="7" xfId="0" applyNumberFormat="1" applyFont="1" applyBorder="1" applyProtection="1"/>
    <xf numFmtId="0" fontId="6" fillId="0" borderId="7" xfId="0" applyFont="1" applyBorder="1" applyAlignment="1" applyProtection="1">
      <alignment horizontal="left"/>
      <protection locked="0"/>
    </xf>
    <xf numFmtId="0" fontId="35" fillId="0" borderId="8" xfId="0" applyFont="1" applyBorder="1" applyProtection="1">
      <protection locked="0"/>
    </xf>
    <xf numFmtId="0" fontId="36" fillId="0" borderId="7" xfId="0" applyFont="1" applyBorder="1" applyAlignment="1" applyProtection="1">
      <alignment horizontal="center"/>
      <protection locked="0"/>
    </xf>
    <xf numFmtId="0" fontId="9" fillId="0" borderId="18" xfId="0" applyFont="1" applyBorder="1" applyAlignment="1" applyProtection="1">
      <alignment horizontal="center"/>
      <protection locked="0"/>
    </xf>
    <xf numFmtId="0" fontId="16" fillId="0" borderId="7" xfId="0" applyFont="1" applyBorder="1"/>
    <xf numFmtId="0" fontId="5" fillId="4" borderId="0" xfId="0" applyFont="1" applyFill="1"/>
    <xf numFmtId="0" fontId="6" fillId="4" borderId="0" xfId="0" applyFont="1" applyFill="1"/>
    <xf numFmtId="37" fontId="9" fillId="4" borderId="9" xfId="0" applyNumberFormat="1" applyFont="1" applyFill="1" applyBorder="1" applyAlignment="1" applyProtection="1">
      <alignment horizontal="center"/>
      <protection locked="0"/>
    </xf>
    <xf numFmtId="0" fontId="37" fillId="0" borderId="0" xfId="0" applyFont="1"/>
    <xf numFmtId="0" fontId="5" fillId="0" borderId="0" xfId="0" applyFont="1" applyAlignment="1">
      <alignment horizontal="center"/>
    </xf>
    <xf numFmtId="0" fontId="5" fillId="0" borderId="0" xfId="0" applyFont="1" applyAlignment="1">
      <alignment horizontal="left"/>
    </xf>
    <xf numFmtId="0" fontId="6" fillId="0" borderId="4" xfId="0" applyFont="1" applyBorder="1" applyAlignment="1">
      <alignment horizontal="left"/>
    </xf>
    <xf numFmtId="0" fontId="38" fillId="4" borderId="0" xfId="0" applyFont="1" applyFill="1" applyAlignment="1">
      <alignment horizontal="center"/>
    </xf>
    <xf numFmtId="0" fontId="38" fillId="4" borderId="0" xfId="0" applyFont="1" applyFill="1"/>
    <xf numFmtId="49" fontId="9" fillId="0" borderId="9" xfId="0" applyNumberFormat="1" applyFont="1" applyBorder="1" applyProtection="1">
      <protection locked="0"/>
    </xf>
    <xf numFmtId="167" fontId="0" fillId="0" borderId="0" xfId="0" applyNumberFormat="1"/>
    <xf numFmtId="0" fontId="6" fillId="0" borderId="7" xfId="0" applyFont="1" applyBorder="1" applyAlignment="1">
      <alignment horizontal="left"/>
    </xf>
    <xf numFmtId="0" fontId="6" fillId="0" borderId="20" xfId="0" applyFont="1" applyBorder="1"/>
    <xf numFmtId="0" fontId="6" fillId="0" borderId="0" xfId="0" applyFont="1" applyBorder="1"/>
    <xf numFmtId="0" fontId="6" fillId="0" borderId="20" xfId="0" applyFont="1" applyBorder="1" applyProtection="1">
      <protection locked="0"/>
    </xf>
    <xf numFmtId="0" fontId="39" fillId="0" borderId="0" xfId="0" applyFont="1"/>
    <xf numFmtId="0" fontId="40" fillId="0" borderId="0" xfId="0" applyFont="1"/>
    <xf numFmtId="0" fontId="29" fillId="0" borderId="4" xfId="0" applyFont="1" applyBorder="1" applyAlignment="1">
      <alignment horizontal="center"/>
    </xf>
    <xf numFmtId="0" fontId="20" fillId="0" borderId="3" xfId="0" applyFont="1" applyBorder="1" applyAlignment="1">
      <alignment horizontal="center"/>
    </xf>
    <xf numFmtId="0" fontId="40" fillId="0" borderId="3" xfId="0" applyFont="1" applyBorder="1" applyAlignment="1">
      <alignment horizontal="center"/>
    </xf>
    <xf numFmtId="0" fontId="40" fillId="0" borderId="6" xfId="0" applyFont="1" applyBorder="1" applyAlignment="1">
      <alignment horizontal="center"/>
    </xf>
    <xf numFmtId="0" fontId="29" fillId="0" borderId="6" xfId="0" applyFont="1" applyBorder="1" applyAlignment="1">
      <alignment horizontal="center"/>
    </xf>
    <xf numFmtId="37" fontId="20" fillId="0" borderId="6" xfId="0" applyNumberFormat="1" applyFont="1" applyBorder="1" applyProtection="1"/>
    <xf numFmtId="37" fontId="20" fillId="3" borderId="6" xfId="0" applyNumberFormat="1" applyFont="1" applyFill="1" applyBorder="1" applyProtection="1"/>
    <xf numFmtId="0" fontId="29" fillId="3" borderId="6" xfId="0" applyFont="1" applyFill="1" applyBorder="1" applyAlignment="1">
      <alignment horizontal="center"/>
    </xf>
    <xf numFmtId="0" fontId="29" fillId="0" borderId="3" xfId="0" applyFont="1" applyBorder="1" applyAlignment="1">
      <alignment horizontal="center"/>
    </xf>
    <xf numFmtId="37" fontId="20" fillId="0" borderId="3" xfId="0" applyNumberFormat="1" applyFont="1" applyBorder="1" applyProtection="1"/>
    <xf numFmtId="0" fontId="0" fillId="4" borderId="0" xfId="0" applyFill="1"/>
    <xf numFmtId="37" fontId="0" fillId="0" borderId="0" xfId="0" applyNumberFormat="1"/>
    <xf numFmtId="37" fontId="15" fillId="3" borderId="5" xfId="0" applyNumberFormat="1" applyFont="1" applyFill="1" applyBorder="1" applyAlignment="1" applyProtection="1">
      <alignment horizontal="center"/>
    </xf>
    <xf numFmtId="37" fontId="15" fillId="0" borderId="2" xfId="0" applyNumberFormat="1" applyFont="1" applyBorder="1" applyAlignment="1" applyProtection="1">
      <alignment horizontal="center"/>
    </xf>
    <xf numFmtId="0" fontId="37" fillId="5" borderId="0" xfId="0" applyFont="1" applyFill="1"/>
    <xf numFmtId="0" fontId="0" fillId="5" borderId="0" xfId="0" applyFill="1"/>
    <xf numFmtId="5" fontId="6" fillId="0" borderId="21" xfId="0" applyNumberFormat="1" applyFont="1" applyBorder="1" applyProtection="1"/>
    <xf numFmtId="49" fontId="9" fillId="0" borderId="21" xfId="0" applyNumberFormat="1" applyFont="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0" xfId="0" applyFont="1" applyBorder="1" applyAlignment="1">
      <alignment horizontal="center"/>
    </xf>
    <xf numFmtId="0" fontId="0" fillId="0" borderId="22" xfId="0" applyBorder="1" applyAlignment="1" applyProtection="1">
      <alignment horizontal="center"/>
    </xf>
    <xf numFmtId="0" fontId="0" fillId="0" borderId="23" xfId="0" applyBorder="1" applyProtection="1"/>
    <xf numFmtId="0" fontId="41" fillId="0" borderId="24" xfId="0" applyFont="1" applyBorder="1" applyAlignment="1" applyProtection="1">
      <alignment horizontal="center"/>
    </xf>
    <xf numFmtId="0" fontId="41" fillId="0" borderId="25" xfId="0" applyFont="1" applyBorder="1" applyAlignment="1" applyProtection="1">
      <alignment horizontal="center"/>
    </xf>
    <xf numFmtId="37" fontId="42" fillId="0" borderId="26" xfId="0" applyNumberFormat="1" applyFont="1" applyBorder="1" applyProtection="1">
      <protection locked="0"/>
    </xf>
    <xf numFmtId="37" fontId="42" fillId="0" borderId="27" xfId="0" applyNumberFormat="1" applyFont="1" applyBorder="1" applyProtection="1">
      <protection locked="0"/>
    </xf>
    <xf numFmtId="0" fontId="0" fillId="0" borderId="0" xfId="0" applyAlignment="1">
      <alignment horizontal="center"/>
    </xf>
    <xf numFmtId="0" fontId="0" fillId="0" borderId="0" xfId="0" applyBorder="1" applyAlignment="1" applyProtection="1">
      <alignment horizontal="center"/>
    </xf>
    <xf numFmtId="0" fontId="0" fillId="0" borderId="0" xfId="0" applyBorder="1" applyProtection="1"/>
    <xf numFmtId="0" fontId="41" fillId="0" borderId="0" xfId="0" applyFont="1" applyBorder="1" applyAlignment="1" applyProtection="1">
      <alignment horizontal="center"/>
    </xf>
    <xf numFmtId="37" fontId="42" fillId="0" borderId="0" xfId="0" applyNumberFormat="1" applyFont="1" applyBorder="1" applyProtection="1">
      <protection locked="0"/>
    </xf>
    <xf numFmtId="0" fontId="6" fillId="0" borderId="28" xfId="0" applyFont="1" applyBorder="1" applyAlignment="1">
      <alignment horizontal="center"/>
    </xf>
    <xf numFmtId="37" fontId="6" fillId="0" borderId="5" xfId="0" applyNumberFormat="1" applyFont="1" applyBorder="1" applyAlignment="1" applyProtection="1">
      <alignment horizontal="right"/>
      <protection locked="0"/>
    </xf>
    <xf numFmtId="0" fontId="6" fillId="0" borderId="9" xfId="0" applyFont="1" applyBorder="1" applyAlignment="1" applyProtection="1">
      <alignment horizontal="left"/>
      <protection locked="0"/>
    </xf>
    <xf numFmtId="0" fontId="43" fillId="0" borderId="0" xfId="0" quotePrefix="1" applyFont="1"/>
    <xf numFmtId="0" fontId="41" fillId="6" borderId="0" xfId="0" applyFont="1" applyFill="1" applyProtection="1"/>
    <xf numFmtId="0" fontId="0" fillId="6" borderId="0" xfId="0" applyFill="1" applyProtection="1"/>
    <xf numFmtId="0" fontId="37" fillId="0" borderId="0" xfId="0" applyFont="1" applyProtection="1"/>
    <xf numFmtId="0" fontId="0" fillId="0" borderId="7" xfId="0" applyBorder="1" applyProtection="1"/>
    <xf numFmtId="0" fontId="6" fillId="0" borderId="0" xfId="0" applyFont="1" applyBorder="1" applyAlignment="1" applyProtection="1">
      <alignment horizontal="center"/>
      <protection locked="0"/>
    </xf>
    <xf numFmtId="0" fontId="0" fillId="0" borderId="0" xfId="0" applyBorder="1"/>
    <xf numFmtId="0" fontId="6" fillId="0" borderId="0" xfId="0" applyFont="1" applyBorder="1" applyAlignment="1">
      <alignment horizontal="right"/>
    </xf>
    <xf numFmtId="0" fontId="6" fillId="0" borderId="0" xfId="0" applyFont="1" applyBorder="1" applyAlignment="1" applyProtection="1">
      <alignment horizontal="left"/>
      <protection locked="0"/>
    </xf>
    <xf numFmtId="0" fontId="6" fillId="0" borderId="0" xfId="0" applyFont="1" applyBorder="1" applyProtection="1">
      <protection locked="0"/>
    </xf>
    <xf numFmtId="37" fontId="44" fillId="0" borderId="0" xfId="0" applyNumberFormat="1" applyFont="1"/>
    <xf numFmtId="0" fontId="0" fillId="0" borderId="0" xfId="0" quotePrefix="1"/>
    <xf numFmtId="37" fontId="42" fillId="0" borderId="29" xfId="0" quotePrefix="1" applyNumberFormat="1" applyFont="1" applyBorder="1" applyProtection="1">
      <protection locked="0"/>
    </xf>
    <xf numFmtId="37" fontId="42" fillId="0" borderId="26" xfId="0" quotePrefix="1" applyNumberFormat="1" applyFont="1" applyBorder="1" applyProtection="1">
      <protection locked="0"/>
    </xf>
    <xf numFmtId="0" fontId="6" fillId="0" borderId="0" xfId="0" quotePrefix="1" applyFont="1" applyBorder="1"/>
    <xf numFmtId="49" fontId="0" fillId="0" borderId="0" xfId="0" applyNumberFormat="1"/>
    <xf numFmtId="37" fontId="42" fillId="0" borderId="0" xfId="0" quotePrefix="1" applyNumberFormat="1" applyFont="1" applyBorder="1" applyProtection="1">
      <protection locked="0"/>
    </xf>
    <xf numFmtId="0" fontId="5" fillId="0" borderId="7" xfId="0" applyFont="1" applyBorder="1" applyProtection="1">
      <protection locked="0"/>
    </xf>
    <xf numFmtId="0" fontId="43" fillId="0" borderId="3" xfId="0" applyFont="1" applyBorder="1"/>
    <xf numFmtId="37" fontId="45" fillId="0" borderId="0" xfId="0" applyNumberFormat="1" applyFont="1"/>
    <xf numFmtId="0" fontId="6" fillId="0" borderId="0" xfId="0" applyFont="1" applyAlignment="1" applyProtection="1">
      <alignment vertical="center"/>
    </xf>
    <xf numFmtId="0" fontId="10" fillId="0" borderId="0" xfId="0" applyFont="1" applyAlignment="1" applyProtection="1">
      <alignment vertical="center"/>
    </xf>
    <xf numFmtId="0" fontId="6" fillId="0" borderId="0" xfId="0" applyFont="1" applyAlignment="1">
      <alignment vertical="center"/>
    </xf>
    <xf numFmtId="0" fontId="6" fillId="0" borderId="7" xfId="0" applyFont="1" applyBorder="1" applyAlignment="1">
      <alignment vertical="center"/>
    </xf>
    <xf numFmtId="0" fontId="5" fillId="0" borderId="0" xfId="0" applyFont="1" applyAlignment="1" applyProtection="1">
      <alignment vertical="center"/>
    </xf>
    <xf numFmtId="0" fontId="20" fillId="0" borderId="0" xfId="0" applyFont="1" applyAlignment="1">
      <alignment horizontal="center"/>
    </xf>
    <xf numFmtId="49" fontId="13" fillId="0" borderId="9" xfId="0" applyNumberFormat="1" applyFont="1" applyBorder="1" applyAlignment="1" applyProtection="1">
      <alignment horizontal="center"/>
      <protection locked="0"/>
    </xf>
    <xf numFmtId="49" fontId="6" fillId="0" borderId="7" xfId="0" applyNumberFormat="1" applyFont="1" applyBorder="1" applyAlignment="1" applyProtection="1">
      <alignment horizontal="left"/>
      <protection locked="0"/>
    </xf>
    <xf numFmtId="0" fontId="6" fillId="0" borderId="20" xfId="0" applyFont="1" applyBorder="1" applyProtection="1"/>
    <xf numFmtId="0" fontId="6" fillId="0" borderId="7" xfId="0" applyFont="1" applyBorder="1" applyAlignment="1" applyProtection="1">
      <alignment horizontal="center"/>
    </xf>
    <xf numFmtId="0" fontId="6" fillId="0" borderId="9" xfId="0" applyFont="1" applyBorder="1" applyProtection="1"/>
    <xf numFmtId="37" fontId="6" fillId="0" borderId="6" xfId="0" quotePrefix="1" applyNumberFormat="1" applyFont="1" applyBorder="1" applyProtection="1">
      <protection locked="0"/>
    </xf>
    <xf numFmtId="0" fontId="46" fillId="0" borderId="0" xfId="0" applyFont="1" applyProtection="1"/>
    <xf numFmtId="0" fontId="9" fillId="0" borderId="9" xfId="0" applyFont="1" applyBorder="1" applyProtection="1"/>
    <xf numFmtId="0" fontId="9" fillId="0" borderId="20" xfId="0" applyFont="1" applyBorder="1" applyProtection="1"/>
    <xf numFmtId="0" fontId="9" fillId="0" borderId="7" xfId="0" applyFont="1" applyBorder="1" applyProtection="1"/>
    <xf numFmtId="0" fontId="9" fillId="0" borderId="20" xfId="0" applyFont="1" applyBorder="1" applyAlignment="1" applyProtection="1">
      <alignment horizontal="right"/>
    </xf>
    <xf numFmtId="0" fontId="6" fillId="0" borderId="0" xfId="0" applyFont="1" applyBorder="1" applyProtection="1"/>
    <xf numFmtId="0" fontId="15" fillId="0" borderId="0" xfId="0" applyFont="1" applyAlignment="1" applyProtection="1">
      <alignment horizontal="center"/>
    </xf>
    <xf numFmtId="0" fontId="16" fillId="0" borderId="0" xfId="0" applyFont="1" applyProtection="1"/>
    <xf numFmtId="0" fontId="17" fillId="0" borderId="0" xfId="0" applyFont="1" applyProtection="1"/>
    <xf numFmtId="5" fontId="6" fillId="0" borderId="7" xfId="0" applyNumberFormat="1" applyFont="1" applyBorder="1" applyAlignment="1" applyProtection="1">
      <alignment horizontal="left"/>
    </xf>
    <xf numFmtId="0" fontId="5" fillId="0" borderId="0" xfId="0" applyFont="1" applyBorder="1"/>
    <xf numFmtId="0" fontId="9" fillId="0" borderId="0" xfId="0" applyFont="1" applyProtection="1"/>
    <xf numFmtId="0" fontId="20" fillId="0" borderId="0" xfId="0" applyFont="1" applyProtection="1"/>
    <xf numFmtId="0" fontId="26" fillId="0" borderId="0" xfId="0" applyFont="1" applyProtection="1"/>
    <xf numFmtId="0" fontId="22" fillId="0" borderId="0" xfId="0" applyFont="1" applyProtection="1"/>
    <xf numFmtId="49" fontId="9" fillId="0" borderId="6" xfId="0" applyNumberFormat="1" applyFont="1" applyBorder="1" applyProtection="1">
      <protection locked="0"/>
    </xf>
    <xf numFmtId="166" fontId="6" fillId="3" borderId="6" xfId="0" applyNumberFormat="1" applyFont="1" applyFill="1" applyBorder="1" applyProtection="1"/>
    <xf numFmtId="0" fontId="32" fillId="0" borderId="0" xfId="0" applyFont="1" applyProtection="1"/>
    <xf numFmtId="0" fontId="14" fillId="0" borderId="7" xfId="0" applyFont="1" applyBorder="1" applyProtection="1"/>
    <xf numFmtId="0" fontId="6" fillId="0" borderId="7" xfId="0" applyNumberFormat="1" applyFont="1" applyBorder="1" applyAlignment="1" applyProtection="1">
      <alignment horizontal="left"/>
      <protection locked="0"/>
    </xf>
    <xf numFmtId="49" fontId="6" fillId="0" borderId="4" xfId="0" applyNumberFormat="1" applyFont="1" applyBorder="1" applyAlignment="1">
      <alignment horizontal="center"/>
    </xf>
    <xf numFmtId="49" fontId="9" fillId="0" borderId="8" xfId="0" applyNumberFormat="1" applyFont="1" applyBorder="1" applyAlignment="1" applyProtection="1">
      <alignment horizontal="center"/>
      <protection locked="0"/>
    </xf>
    <xf numFmtId="49" fontId="6" fillId="0" borderId="4" xfId="0" applyNumberFormat="1" applyFont="1" applyBorder="1" applyAlignment="1" applyProtection="1">
      <alignment horizontal="center"/>
      <protection locked="0"/>
    </xf>
    <xf numFmtId="0" fontId="47" fillId="0" borderId="0" xfId="0" applyFont="1"/>
    <xf numFmtId="49" fontId="9" fillId="0" borderId="9" xfId="0" applyNumberFormat="1" applyFont="1" applyBorder="1" applyAlignment="1" applyProtection="1">
      <alignment horizontal="center"/>
      <protection locked="0"/>
    </xf>
    <xf numFmtId="49" fontId="9" fillId="0" borderId="9" xfId="0" quotePrefix="1" applyNumberFormat="1" applyFont="1" applyBorder="1" applyProtection="1">
      <protection locked="0"/>
    </xf>
    <xf numFmtId="49" fontId="6" fillId="0" borderId="9" xfId="0" applyNumberFormat="1" applyFont="1" applyBorder="1" applyProtection="1">
      <protection locked="0"/>
    </xf>
    <xf numFmtId="0" fontId="0" fillId="0" borderId="0" xfId="0" applyNumberFormat="1"/>
    <xf numFmtId="49" fontId="9" fillId="0" borderId="8" xfId="0" applyNumberFormat="1" applyFont="1" applyBorder="1" applyProtection="1">
      <protection locked="0"/>
    </xf>
    <xf numFmtId="0" fontId="6" fillId="3" borderId="7" xfId="0" applyNumberFormat="1" applyFont="1" applyFill="1" applyBorder="1" applyProtection="1"/>
    <xf numFmtId="0" fontId="6" fillId="3" borderId="0" xfId="0" applyNumberFormat="1" applyFont="1" applyFill="1" applyProtection="1"/>
    <xf numFmtId="2" fontId="9" fillId="0" borderId="8" xfId="0" applyNumberFormat="1" applyFont="1" applyBorder="1" applyAlignment="1" applyProtection="1">
      <alignment horizontal="center"/>
      <protection locked="0"/>
    </xf>
    <xf numFmtId="2" fontId="9" fillId="0" borderId="6" xfId="0" applyNumberFormat="1" applyFont="1" applyBorder="1" applyAlignment="1" applyProtection="1">
      <alignment horizontal="center"/>
      <protection locked="0"/>
    </xf>
    <xf numFmtId="168" fontId="9" fillId="0" borderId="6" xfId="0" applyNumberFormat="1" applyFont="1" applyBorder="1" applyProtection="1">
      <protection locked="0"/>
    </xf>
    <xf numFmtId="168" fontId="6" fillId="3" borderId="7" xfId="0" applyNumberFormat="1" applyFont="1" applyFill="1" applyBorder="1" applyProtection="1"/>
    <xf numFmtId="168" fontId="9" fillId="0" borderId="8" xfId="0" applyNumberFormat="1" applyFont="1" applyBorder="1" applyProtection="1">
      <protection locked="0"/>
    </xf>
    <xf numFmtId="49" fontId="9" fillId="4" borderId="9" xfId="0" applyNumberFormat="1" applyFont="1" applyFill="1" applyBorder="1" applyAlignment="1" applyProtection="1">
      <alignment horizontal="right"/>
      <protection locked="0"/>
    </xf>
    <xf numFmtId="49" fontId="9" fillId="4" borderId="9" xfId="0" applyNumberFormat="1" applyFont="1" applyFill="1" applyBorder="1" applyProtection="1">
      <protection locked="0"/>
    </xf>
    <xf numFmtId="49" fontId="6" fillId="0" borderId="0" xfId="0" applyNumberFormat="1" applyFont="1" applyProtection="1"/>
    <xf numFmtId="49" fontId="9" fillId="0" borderId="7" xfId="0" applyNumberFormat="1" applyFont="1" applyBorder="1" applyProtection="1">
      <protection locked="0"/>
    </xf>
    <xf numFmtId="49" fontId="6" fillId="0" borderId="0" xfId="0" applyNumberFormat="1" applyFont="1" applyProtection="1">
      <protection locked="0"/>
    </xf>
    <xf numFmtId="1" fontId="9" fillId="0" borderId="9" xfId="0" applyNumberFormat="1" applyFont="1" applyBorder="1" applyAlignment="1" applyProtection="1">
      <alignment horizontal="center"/>
      <protection locked="0"/>
    </xf>
    <xf numFmtId="0" fontId="6" fillId="0" borderId="30" xfId="0" applyFont="1" applyBorder="1" applyProtection="1"/>
    <xf numFmtId="0" fontId="6" fillId="0" borderId="31" xfId="0" applyFont="1" applyBorder="1" applyProtection="1"/>
    <xf numFmtId="0" fontId="6" fillId="0" borderId="32" xfId="0" applyFont="1" applyBorder="1" applyProtection="1"/>
    <xf numFmtId="0" fontId="49" fillId="0" borderId="0" xfId="0" applyFont="1" applyAlignment="1">
      <alignment horizontal="centerContinuous"/>
    </xf>
    <xf numFmtId="0" fontId="27" fillId="0" borderId="0" xfId="0" applyFont="1"/>
    <xf numFmtId="0" fontId="50" fillId="0" borderId="0" xfId="0" applyFont="1"/>
    <xf numFmtId="49" fontId="50" fillId="0" borderId="9" xfId="0" applyNumberFormat="1" applyFont="1" applyBorder="1" applyProtection="1">
      <protection locked="0"/>
    </xf>
    <xf numFmtId="0" fontId="50" fillId="0" borderId="20" xfId="0" applyFont="1" applyBorder="1"/>
    <xf numFmtId="0" fontId="51" fillId="0" borderId="20" xfId="0" applyFont="1" applyBorder="1"/>
    <xf numFmtId="0" fontId="50" fillId="0" borderId="0" xfId="0" applyFont="1" applyAlignment="1">
      <alignment horizontal="center"/>
    </xf>
    <xf numFmtId="0" fontId="50" fillId="0" borderId="0" xfId="0" applyFont="1" applyBorder="1"/>
    <xf numFmtId="0" fontId="52" fillId="0" borderId="0" xfId="0" applyFont="1"/>
    <xf numFmtId="0" fontId="51" fillId="0" borderId="0" xfId="0" applyFont="1"/>
    <xf numFmtId="0" fontId="53" fillId="0" borderId="0" xfId="0" applyFont="1" applyAlignment="1">
      <alignment horizontal="centerContinuous"/>
    </xf>
    <xf numFmtId="0" fontId="53" fillId="0" borderId="0" xfId="0" applyFont="1" applyAlignment="1">
      <alignment horizontal="center"/>
    </xf>
    <xf numFmtId="0" fontId="52" fillId="0" borderId="0" xfId="0" applyFont="1" applyAlignment="1">
      <alignment horizontal="centerContinuous"/>
    </xf>
    <xf numFmtId="0" fontId="50" fillId="0" borderId="0" xfId="0" applyFont="1" applyAlignment="1">
      <alignment horizontal="centerContinuous"/>
    </xf>
    <xf numFmtId="49" fontId="50" fillId="0" borderId="0" xfId="0" applyNumberFormat="1" applyFont="1" applyAlignment="1">
      <alignment horizontal="center"/>
    </xf>
    <xf numFmtId="0" fontId="50" fillId="0" borderId="0" xfId="0" applyFont="1" applyBorder="1" applyAlignment="1">
      <alignment horizontal="right"/>
    </xf>
    <xf numFmtId="39" fontId="50" fillId="0" borderId="20" xfId="0" applyNumberFormat="1" applyFont="1" applyBorder="1" applyProtection="1">
      <protection locked="0"/>
    </xf>
    <xf numFmtId="0" fontId="53" fillId="0" borderId="0" xfId="0" applyFont="1"/>
    <xf numFmtId="39" fontId="50" fillId="0" borderId="33" xfId="0" applyNumberFormat="1" applyFont="1" applyBorder="1" applyProtection="1">
      <protection locked="0"/>
    </xf>
    <xf numFmtId="0" fontId="6" fillId="0" borderId="0" xfId="0" applyFont="1" applyBorder="1" applyAlignment="1">
      <alignment horizontal="centerContinuous"/>
    </xf>
    <xf numFmtId="0" fontId="54" fillId="0" borderId="6" xfId="0" applyFont="1" applyBorder="1" applyAlignment="1">
      <alignment vertical="center"/>
    </xf>
    <xf numFmtId="0" fontId="54" fillId="0" borderId="7" xfId="0" applyFont="1" applyBorder="1" applyAlignment="1">
      <alignment vertical="center"/>
    </xf>
    <xf numFmtId="0" fontId="29" fillId="0" borderId="7" xfId="0" applyFont="1" applyBorder="1" applyProtection="1"/>
    <xf numFmtId="0" fontId="6" fillId="0" borderId="34" xfId="0" applyFont="1" applyBorder="1"/>
    <xf numFmtId="0" fontId="6" fillId="0" borderId="28" xfId="0" applyFont="1" applyBorder="1"/>
    <xf numFmtId="0" fontId="15" fillId="0" borderId="28" xfId="0" applyFont="1" applyBorder="1" applyAlignment="1">
      <alignment horizontal="center"/>
    </xf>
    <xf numFmtId="0" fontId="23" fillId="0" borderId="0" xfId="0" applyFont="1" applyProtection="1"/>
    <xf numFmtId="0" fontId="9" fillId="0" borderId="12" xfId="0" applyFont="1" applyBorder="1" applyAlignment="1" applyProtection="1">
      <alignment horizontal="left"/>
      <protection locked="0"/>
    </xf>
    <xf numFmtId="37" fontId="42" fillId="0" borderId="0" xfId="0" applyNumberFormat="1" applyFont="1" applyBorder="1" applyProtection="1"/>
    <xf numFmtId="37" fontId="42" fillId="0" borderId="0" xfId="0" quotePrefix="1" applyNumberFormat="1" applyFont="1" applyBorder="1" applyProtection="1"/>
    <xf numFmtId="0" fontId="55" fillId="0" borderId="6" xfId="0" applyFont="1" applyBorder="1" applyAlignment="1">
      <alignment vertical="center"/>
    </xf>
    <xf numFmtId="0" fontId="55" fillId="0" borderId="7" xfId="0" applyFont="1" applyBorder="1" applyAlignment="1">
      <alignment vertical="center"/>
    </xf>
    <xf numFmtId="0" fontId="9" fillId="0" borderId="7" xfId="0" applyFont="1" applyBorder="1" applyAlignment="1" applyProtection="1">
      <alignment vertical="center"/>
      <protection locked="0"/>
    </xf>
    <xf numFmtId="37" fontId="9" fillId="0" borderId="7" xfId="0" applyNumberFormat="1" applyFont="1" applyBorder="1" applyAlignment="1" applyProtection="1">
      <alignment vertical="center"/>
      <protection locked="0"/>
    </xf>
    <xf numFmtId="0" fontId="28" fillId="7" borderId="0" xfId="0" applyFont="1" applyFill="1"/>
    <xf numFmtId="0" fontId="28" fillId="7" borderId="7" xfId="0" applyFont="1" applyFill="1" applyBorder="1"/>
    <xf numFmtId="0" fontId="56" fillId="0" borderId="0" xfId="0" applyFont="1" applyAlignment="1">
      <alignment vertical="center"/>
    </xf>
    <xf numFmtId="37" fontId="9" fillId="0" borderId="7" xfId="0" applyNumberFormat="1" applyFont="1" applyBorder="1" applyProtection="1"/>
    <xf numFmtId="0" fontId="9" fillId="0" borderId="35" xfId="0" applyFont="1" applyFill="1" applyBorder="1" applyAlignment="1" applyProtection="1">
      <alignment vertical="center"/>
      <protection locked="0"/>
    </xf>
    <xf numFmtId="169" fontId="57" fillId="0" borderId="0" xfId="0" applyNumberFormat="1" applyFont="1"/>
    <xf numFmtId="0" fontId="9" fillId="0" borderId="8" xfId="0" applyFont="1" applyBorder="1" applyProtection="1"/>
    <xf numFmtId="37" fontId="6" fillId="0" borderId="21" xfId="0" applyNumberFormat="1" applyFont="1" applyBorder="1" applyProtection="1"/>
    <xf numFmtId="3" fontId="6" fillId="0" borderId="7" xfId="0" applyNumberFormat="1" applyFont="1" applyBorder="1" applyProtection="1">
      <protection locked="0"/>
    </xf>
    <xf numFmtId="0" fontId="20" fillId="0" borderId="7" xfId="0" applyFont="1" applyBorder="1" applyAlignment="1" applyProtection="1">
      <alignment horizontal="right"/>
    </xf>
    <xf numFmtId="0" fontId="6" fillId="0" borderId="0" xfId="0" quotePrefix="1" applyFont="1"/>
    <xf numFmtId="0" fontId="43" fillId="0" borderId="0" xfId="0" applyFont="1"/>
    <xf numFmtId="0" fontId="58" fillId="7" borderId="0" xfId="0" applyFont="1" applyFill="1"/>
    <xf numFmtId="0" fontId="48" fillId="0" borderId="0" xfId="1" applyAlignment="1" applyProtection="1"/>
    <xf numFmtId="0" fontId="29" fillId="0" borderId="0" xfId="0" applyFont="1" applyAlignment="1">
      <alignment horizontal="center"/>
    </xf>
    <xf numFmtId="0" fontId="8" fillId="0" borderId="0" xfId="0" applyFont="1" applyAlignment="1" applyProtection="1">
      <alignment horizontal="centerContinuous" vertical="center"/>
    </xf>
    <xf numFmtId="0" fontId="6" fillId="0" borderId="0" xfId="0" applyFont="1" applyAlignment="1" applyProtection="1">
      <alignment horizontal="centerContinuous" vertical="center"/>
    </xf>
    <xf numFmtId="0" fontId="59" fillId="0" borderId="0" xfId="0" applyFont="1"/>
    <xf numFmtId="0" fontId="6" fillId="0" borderId="36" xfId="0" applyFont="1" applyBorder="1" applyProtection="1">
      <protection locked="0"/>
    </xf>
    <xf numFmtId="166" fontId="6" fillId="0" borderId="37" xfId="0" applyNumberFormat="1" applyFont="1" applyBorder="1" applyProtection="1"/>
    <xf numFmtId="0" fontId="9" fillId="0" borderId="7" xfId="0" applyFont="1" applyBorder="1" applyAlignment="1" applyProtection="1">
      <protection locked="0"/>
    </xf>
    <xf numFmtId="0" fontId="48" fillId="0" borderId="9" xfId="1" applyBorder="1" applyAlignment="1" applyProtection="1">
      <alignment horizontal="left" vertical="center"/>
      <protection locked="0"/>
    </xf>
    <xf numFmtId="0" fontId="0" fillId="0" borderId="4" xfId="0" applyBorder="1"/>
    <xf numFmtId="0" fontId="9" fillId="0" borderId="9" xfId="0" applyFont="1" applyBorder="1" applyAlignment="1" applyProtection="1">
      <alignment horizontal="left" vertical="center"/>
      <protection locked="0"/>
    </xf>
    <xf numFmtId="0" fontId="9" fillId="0" borderId="9" xfId="0" applyFont="1" applyBorder="1" applyAlignment="1" applyProtection="1">
      <alignment vertical="center"/>
      <protection locked="0"/>
    </xf>
    <xf numFmtId="49" fontId="9" fillId="0" borderId="5" xfId="0" applyNumberFormat="1" applyFont="1" applyBorder="1" applyAlignment="1" applyProtection="1">
      <alignment horizontal="center"/>
      <protection locked="0"/>
    </xf>
    <xf numFmtId="0" fontId="61" fillId="0" borderId="0" xfId="0" applyFont="1"/>
    <xf numFmtId="0" fontId="0" fillId="0" borderId="0" xfId="0" applyFill="1"/>
    <xf numFmtId="0" fontId="68" fillId="7" borderId="0" xfId="0" applyFont="1" applyFill="1" applyAlignment="1">
      <alignment vertical="center"/>
    </xf>
    <xf numFmtId="0" fontId="64" fillId="7" borderId="7" xfId="0" applyFont="1" applyFill="1" applyBorder="1" applyAlignment="1">
      <alignment vertical="center"/>
    </xf>
    <xf numFmtId="0" fontId="6" fillId="0" borderId="0" xfId="0" applyFont="1" applyBorder="1" applyAlignment="1" applyProtection="1">
      <alignment horizontal="center"/>
    </xf>
    <xf numFmtId="0" fontId="6" fillId="0" borderId="4" xfId="0" applyFont="1" applyBorder="1" applyAlignment="1" applyProtection="1">
      <alignment horizontal="center"/>
    </xf>
    <xf numFmtId="0" fontId="65" fillId="0" borderId="0" xfId="0" applyFont="1"/>
    <xf numFmtId="0" fontId="0" fillId="0" borderId="38" xfId="0" applyBorder="1" applyAlignment="1">
      <alignment horizontal="center"/>
    </xf>
    <xf numFmtId="0" fontId="0" fillId="0" borderId="39" xfId="0" applyBorder="1" applyAlignment="1">
      <alignment horizontal="center"/>
    </xf>
    <xf numFmtId="0" fontId="0" fillId="0" borderId="40" xfId="0" applyBorder="1"/>
    <xf numFmtId="0" fontId="0" fillId="0" borderId="41" xfId="0" applyBorder="1"/>
    <xf numFmtId="0" fontId="69" fillId="0" borderId="0" xfId="0" applyFont="1"/>
    <xf numFmtId="49" fontId="9" fillId="0" borderId="42" xfId="0" applyNumberFormat="1" applyFont="1" applyBorder="1" applyProtection="1">
      <protection locked="0"/>
    </xf>
    <xf numFmtId="0" fontId="70" fillId="0" borderId="0" xfId="0" applyFont="1"/>
    <xf numFmtId="0" fontId="29" fillId="0" borderId="0" xfId="0" applyFont="1" applyAlignment="1">
      <alignment vertical="center"/>
    </xf>
    <xf numFmtId="0" fontId="66" fillId="0" borderId="0" xfId="1" applyFont="1" applyAlignment="1" applyProtection="1"/>
    <xf numFmtId="0" fontId="0" fillId="8" borderId="0" xfId="0" applyFill="1" applyProtection="1">
      <protection locked="0"/>
    </xf>
    <xf numFmtId="0" fontId="4" fillId="0" borderId="1" xfId="0" applyFont="1" applyBorder="1" applyAlignment="1" applyProtection="1">
      <alignment horizontal="center"/>
      <protection locked="0"/>
    </xf>
    <xf numFmtId="0" fontId="0" fillId="0" borderId="0" xfId="0" applyAlignment="1"/>
    <xf numFmtId="0" fontId="2" fillId="0" borderId="0" xfId="0" applyFont="1" applyAlignment="1"/>
    <xf numFmtId="0" fontId="2" fillId="0" borderId="0" xfId="0" applyFont="1" applyProtection="1"/>
    <xf numFmtId="0" fontId="71" fillId="0" borderId="0" xfId="0" applyFont="1" applyAlignment="1" applyProtection="1">
      <alignment horizontal="centerContinuous"/>
    </xf>
    <xf numFmtId="0" fontId="71" fillId="0" borderId="0" xfId="0" quotePrefix="1" applyFont="1" applyProtection="1"/>
    <xf numFmtId="49" fontId="9" fillId="0" borderId="43" xfId="0" applyNumberFormat="1" applyFont="1" applyBorder="1" applyAlignment="1" applyProtection="1">
      <alignment horizontal="center"/>
      <protection locked="0"/>
    </xf>
    <xf numFmtId="170" fontId="9" fillId="0" borderId="44" xfId="0" applyNumberFormat="1" applyFont="1" applyBorder="1" applyAlignment="1" applyProtection="1">
      <alignment horizontal="center"/>
      <protection locked="0"/>
    </xf>
    <xf numFmtId="37" fontId="42" fillId="0" borderId="29" xfId="0" quotePrefix="1" applyNumberFormat="1" applyFont="1" applyBorder="1" applyProtection="1"/>
    <xf numFmtId="0" fontId="6" fillId="0" borderId="0" xfId="0" applyFont="1" applyBorder="1" applyAlignment="1" applyProtection="1">
      <alignment horizontal="left"/>
    </xf>
    <xf numFmtId="0" fontId="73" fillId="0" borderId="0" xfId="0" applyFont="1" applyBorder="1" applyAlignment="1" applyProtection="1"/>
    <xf numFmtId="0" fontId="74" fillId="0" borderId="0" xfId="0" applyFont="1" applyFill="1" applyBorder="1" applyAlignment="1" applyProtection="1">
      <alignment horizontal="center"/>
    </xf>
    <xf numFmtId="37" fontId="9" fillId="0" borderId="2" xfId="0" applyNumberFormat="1" applyFont="1" applyBorder="1" applyProtection="1">
      <protection locked="0"/>
    </xf>
    <xf numFmtId="37" fontId="6" fillId="0" borderId="2" xfId="0" applyNumberFormat="1" applyFont="1" applyBorder="1" applyProtection="1"/>
    <xf numFmtId="37" fontId="6" fillId="0" borderId="5" xfId="0" applyNumberFormat="1" applyFont="1" applyBorder="1" applyProtection="1">
      <protection locked="0"/>
    </xf>
    <xf numFmtId="37" fontId="9" fillId="0" borderId="4" xfId="0" applyNumberFormat="1" applyFont="1" applyBorder="1" applyProtection="1">
      <protection locked="0"/>
    </xf>
    <xf numFmtId="37" fontId="9" fillId="0" borderId="8" xfId="0" applyNumberFormat="1" applyFont="1" applyBorder="1" applyProtection="1">
      <protection locked="0"/>
    </xf>
    <xf numFmtId="0" fontId="6" fillId="0" borderId="46" xfId="0" applyFont="1" applyBorder="1" applyAlignment="1" applyProtection="1">
      <alignment horizontal="center"/>
      <protection locked="0"/>
    </xf>
    <xf numFmtId="0" fontId="6" fillId="0" borderId="4" xfId="0" applyFont="1" applyBorder="1" applyAlignment="1" applyProtection="1">
      <alignment horizontal="centerContinuous"/>
    </xf>
    <xf numFmtId="0" fontId="6" fillId="0" borderId="3" xfId="0" applyFont="1" applyBorder="1" applyAlignment="1" applyProtection="1">
      <alignment horizontal="centerContinuous"/>
    </xf>
    <xf numFmtId="0" fontId="6" fillId="0" borderId="8" xfId="0" applyFont="1" applyBorder="1" applyAlignment="1" applyProtection="1">
      <alignment horizontal="centerContinuous"/>
    </xf>
    <xf numFmtId="0" fontId="5" fillId="0" borderId="10" xfId="0" applyFont="1" applyBorder="1" applyAlignment="1">
      <alignment vertical="center"/>
    </xf>
    <xf numFmtId="37" fontId="9" fillId="0" borderId="18" xfId="0" applyNumberFormat="1" applyFont="1" applyBorder="1" applyAlignment="1" applyProtection="1">
      <alignment vertical="center"/>
      <protection locked="0"/>
    </xf>
    <xf numFmtId="0" fontId="6" fillId="0" borderId="18" xfId="0" applyFont="1" applyBorder="1" applyProtection="1"/>
    <xf numFmtId="0" fontId="6" fillId="0" borderId="7" xfId="0" quotePrefix="1" applyFont="1" applyBorder="1" applyAlignment="1">
      <alignment horizontal="right"/>
    </xf>
    <xf numFmtId="49" fontId="9" fillId="0" borderId="45" xfId="0" applyNumberFormat="1" applyFont="1" applyBorder="1" applyProtection="1">
      <protection locked="0"/>
    </xf>
    <xf numFmtId="0" fontId="75" fillId="0" borderId="0" xfId="0" applyFont="1"/>
    <xf numFmtId="0" fontId="0" fillId="0" borderId="0" xfId="0" applyAlignment="1">
      <alignment vertical="center"/>
    </xf>
    <xf numFmtId="0" fontId="5" fillId="4" borderId="0" xfId="0" applyFont="1" applyFill="1" applyAlignment="1">
      <alignment horizontal="center"/>
    </xf>
    <xf numFmtId="3" fontId="9" fillId="0" borderId="9" xfId="0" applyNumberFormat="1" applyFont="1" applyBorder="1" applyProtection="1">
      <protection locked="0"/>
    </xf>
    <xf numFmtId="0" fontId="6" fillId="0" borderId="47" xfId="0" applyFont="1" applyBorder="1"/>
    <xf numFmtId="0" fontId="6" fillId="0" borderId="48" xfId="0" applyFont="1" applyBorder="1"/>
    <xf numFmtId="0" fontId="6" fillId="0" borderId="49" xfId="0" applyFont="1" applyBorder="1"/>
    <xf numFmtId="0" fontId="2" fillId="0" borderId="0" xfId="0" applyFont="1" applyAlignment="1">
      <alignment vertical="center"/>
    </xf>
    <xf numFmtId="3" fontId="9" fillId="0" borderId="50" xfId="0" applyNumberFormat="1" applyFont="1" applyBorder="1" applyProtection="1">
      <protection locked="0"/>
    </xf>
    <xf numFmtId="0" fontId="76" fillId="9" borderId="0" xfId="0" applyFont="1" applyFill="1"/>
    <xf numFmtId="49" fontId="9" fillId="0" borderId="51" xfId="0" applyNumberFormat="1" applyFont="1" applyBorder="1" applyProtection="1">
      <protection locked="0"/>
    </xf>
    <xf numFmtId="49" fontId="9" fillId="0" borderId="52" xfId="0" applyNumberFormat="1" applyFont="1" applyBorder="1" applyProtection="1">
      <protection locked="0"/>
    </xf>
    <xf numFmtId="49" fontId="9" fillId="0" borderId="53" xfId="0" applyNumberFormat="1" applyFont="1" applyBorder="1" applyProtection="1">
      <protection locked="0"/>
    </xf>
    <xf numFmtId="49" fontId="9" fillId="0" borderId="54" xfId="0" applyNumberFormat="1" applyFont="1" applyBorder="1" applyProtection="1">
      <protection locked="0"/>
    </xf>
    <xf numFmtId="49" fontId="9" fillId="0" borderId="55" xfId="0" applyNumberFormat="1" applyFont="1" applyBorder="1" applyProtection="1">
      <protection locked="0"/>
    </xf>
    <xf numFmtId="49" fontId="9" fillId="0" borderId="56" xfId="0" applyNumberFormat="1" applyFont="1" applyBorder="1" applyProtection="1">
      <protection locked="0"/>
    </xf>
    <xf numFmtId="49" fontId="9" fillId="0" borderId="57" xfId="0" applyNumberFormat="1" applyFont="1" applyBorder="1" applyProtection="1">
      <protection locked="0"/>
    </xf>
    <xf numFmtId="49" fontId="9" fillId="0" borderId="58" xfId="0" applyNumberFormat="1" applyFont="1" applyBorder="1" applyProtection="1">
      <protection locked="0"/>
    </xf>
    <xf numFmtId="0" fontId="77" fillId="0" borderId="0" xfId="0" applyFont="1" applyBorder="1" applyAlignment="1" applyProtection="1"/>
    <xf numFmtId="0" fontId="78" fillId="0" borderId="0" xfId="0" applyFont="1" applyBorder="1" applyAlignment="1" applyProtection="1"/>
    <xf numFmtId="0" fontId="41" fillId="0" borderId="0" xfId="0" applyFont="1" applyBorder="1" applyAlignment="1" applyProtection="1"/>
    <xf numFmtId="170" fontId="9" fillId="9" borderId="59" xfId="0" applyNumberFormat="1" applyFont="1" applyFill="1" applyBorder="1" applyAlignment="1" applyProtection="1">
      <alignment horizontal="center"/>
      <protection locked="0"/>
    </xf>
    <xf numFmtId="37" fontId="80" fillId="10" borderId="0" xfId="0" quotePrefix="1" applyNumberFormat="1" applyFont="1" applyFill="1" applyBorder="1" applyProtection="1"/>
    <xf numFmtId="0" fontId="81" fillId="10" borderId="0" xfId="0" applyFont="1" applyFill="1" applyProtection="1"/>
    <xf numFmtId="0" fontId="79" fillId="10" borderId="0" xfId="0" applyFont="1" applyFill="1" applyBorder="1" applyAlignment="1" applyProtection="1">
      <alignment horizontal="center"/>
    </xf>
    <xf numFmtId="0" fontId="82" fillId="10" borderId="0" xfId="0" applyFont="1" applyFill="1" applyBorder="1" applyAlignment="1" applyProtection="1">
      <alignment vertical="center"/>
    </xf>
    <xf numFmtId="37" fontId="80" fillId="10" borderId="0" xfId="0" quotePrefix="1" applyNumberFormat="1" applyFont="1" applyFill="1" applyBorder="1" applyAlignment="1" applyProtection="1">
      <alignment vertical="center"/>
    </xf>
    <xf numFmtId="0" fontId="81" fillId="10" borderId="0" xfId="0" applyFont="1" applyFill="1" applyAlignment="1" applyProtection="1">
      <alignment vertical="center"/>
    </xf>
    <xf numFmtId="0" fontId="79" fillId="10" borderId="0" xfId="0" applyFont="1" applyFill="1" applyBorder="1" applyAlignment="1" applyProtection="1">
      <alignment horizontal="center" vertical="center"/>
    </xf>
    <xf numFmtId="0" fontId="83" fillId="9" borderId="0" xfId="0" applyFont="1" applyFill="1"/>
    <xf numFmtId="0" fontId="2" fillId="10" borderId="0" xfId="0" applyFont="1" applyFill="1"/>
    <xf numFmtId="0" fontId="0" fillId="10" borderId="0" xfId="0" applyFill="1"/>
    <xf numFmtId="0" fontId="0" fillId="10" borderId="0" xfId="0" applyFill="1" applyProtection="1"/>
    <xf numFmtId="37" fontId="42" fillId="10" borderId="0" xfId="0" quotePrefix="1" applyNumberFormat="1" applyFont="1" applyFill="1" applyBorder="1" applyProtection="1"/>
    <xf numFmtId="0" fontId="41" fillId="10" borderId="0" xfId="0" applyFont="1" applyFill="1" applyBorder="1" applyAlignment="1" applyProtection="1">
      <alignment horizontal="center"/>
    </xf>
    <xf numFmtId="37" fontId="42" fillId="10" borderId="0" xfId="0" applyNumberFormat="1" applyFont="1" applyFill="1" applyBorder="1" applyProtection="1"/>
    <xf numFmtId="0" fontId="15" fillId="0" borderId="0" xfId="0" applyFont="1" applyBorder="1"/>
    <xf numFmtId="0" fontId="15" fillId="0" borderId="47" xfId="0" applyFont="1" applyBorder="1"/>
    <xf numFmtId="3" fontId="9" fillId="0" borderId="60" xfId="0" applyNumberFormat="1" applyFont="1" applyBorder="1" applyProtection="1">
      <protection locked="0"/>
    </xf>
    <xf numFmtId="3" fontId="9" fillId="0" borderId="45" xfId="0" applyNumberFormat="1" applyFont="1" applyBorder="1" applyProtection="1">
      <protection locked="0"/>
    </xf>
    <xf numFmtId="0" fontId="69" fillId="10" borderId="0" xfId="0" applyFont="1" applyFill="1"/>
    <xf numFmtId="0" fontId="84" fillId="10" borderId="0" xfId="0" applyFont="1" applyFill="1" applyAlignment="1">
      <alignment vertical="center"/>
    </xf>
    <xf numFmtId="0" fontId="69" fillId="0" borderId="0" xfId="0" applyFont="1" applyAlignment="1">
      <alignment vertical="center"/>
    </xf>
    <xf numFmtId="49" fontId="9" fillId="0" borderId="61" xfId="0" applyNumberFormat="1" applyFont="1" applyBorder="1" applyProtection="1">
      <protection locked="0"/>
    </xf>
    <xf numFmtId="49" fontId="9" fillId="0" borderId="62" xfId="0" applyNumberFormat="1" applyFont="1" applyBorder="1" applyProtection="1">
      <protection locked="0"/>
    </xf>
    <xf numFmtId="0" fontId="6" fillId="0" borderId="46" xfId="0" applyFont="1" applyBorder="1" applyProtection="1">
      <protection locked="0"/>
    </xf>
    <xf numFmtId="37" fontId="9" fillId="0" borderId="3" xfId="0" applyNumberFormat="1" applyFont="1" applyBorder="1" applyAlignment="1" applyProtection="1">
      <alignment horizontal="center"/>
    </xf>
    <xf numFmtId="0" fontId="9" fillId="0" borderId="4" xfId="0" applyFont="1" applyBorder="1" applyAlignment="1" applyProtection="1">
      <alignment horizontal="center"/>
    </xf>
    <xf numFmtId="0" fontId="9" fillId="0" borderId="0" xfId="0" applyFont="1" applyBorder="1" applyAlignment="1" applyProtection="1">
      <alignment horizontal="center"/>
    </xf>
    <xf numFmtId="0" fontId="6" fillId="0" borderId="46" xfId="0" applyFont="1" applyBorder="1" applyProtection="1"/>
    <xf numFmtId="0" fontId="14" fillId="0" borderId="0" xfId="0" applyFont="1" applyBorder="1" applyProtection="1"/>
    <xf numFmtId="0" fontId="9" fillId="0" borderId="47" xfId="0" applyFont="1" applyBorder="1" applyAlignment="1" applyProtection="1">
      <alignment horizontal="center"/>
    </xf>
    <xf numFmtId="3" fontId="9" fillId="0" borderId="0" xfId="0" applyNumberFormat="1" applyFont="1" applyBorder="1" applyProtection="1"/>
    <xf numFmtId="0" fontId="9" fillId="0" borderId="0" xfId="0" applyFont="1" applyBorder="1" applyProtection="1"/>
    <xf numFmtId="0" fontId="9" fillId="0" borderId="0" xfId="0" applyFont="1" applyBorder="1" applyAlignment="1" applyProtection="1">
      <alignment horizontal="centerContinuous"/>
    </xf>
    <xf numFmtId="0" fontId="66" fillId="0" borderId="0" xfId="1" applyFont="1" applyAlignment="1" applyProtection="1">
      <protection locked="0"/>
    </xf>
    <xf numFmtId="0" fontId="0" fillId="0" borderId="0" xfId="0" applyProtection="1">
      <protection locked="0"/>
    </xf>
    <xf numFmtId="171" fontId="1" fillId="0" borderId="0" xfId="0" quotePrefix="1" applyNumberFormat="1" applyFont="1" applyAlignment="1">
      <alignment horizontal="left"/>
    </xf>
    <xf numFmtId="0" fontId="22" fillId="0" borderId="0" xfId="0" applyFont="1" applyAlignment="1">
      <alignment horizontal="left"/>
    </xf>
    <xf numFmtId="0" fontId="28" fillId="0" borderId="0" xfId="0" applyFont="1" applyAlignment="1">
      <alignment horizontal="center"/>
    </xf>
    <xf numFmtId="0" fontId="28" fillId="0" borderId="20" xfId="0" applyFont="1" applyBorder="1"/>
    <xf numFmtId="170" fontId="9" fillId="0" borderId="63" xfId="0" applyNumberFormat="1" applyFont="1" applyBorder="1" applyAlignment="1" applyProtection="1">
      <alignment horizontal="center"/>
      <protection locked="0"/>
    </xf>
    <xf numFmtId="0" fontId="20" fillId="0" borderId="0" xfId="0" applyFont="1" applyAlignment="1" applyProtection="1">
      <alignment horizontal="center"/>
    </xf>
    <xf numFmtId="0" fontId="41" fillId="0" borderId="0" xfId="0" applyFont="1" applyBorder="1" applyAlignment="1" applyProtection="1">
      <alignment horizontal="left"/>
    </xf>
    <xf numFmtId="170" fontId="9" fillId="9" borderId="64" xfId="0" applyNumberFormat="1" applyFont="1" applyFill="1" applyBorder="1" applyAlignment="1" applyProtection="1">
      <alignment horizontal="center"/>
      <protection locked="0"/>
    </xf>
    <xf numFmtId="0" fontId="0" fillId="0" borderId="30" xfId="0" applyBorder="1"/>
    <xf numFmtId="170" fontId="9" fillId="9" borderId="65" xfId="0" applyNumberFormat="1" applyFont="1" applyFill="1" applyBorder="1" applyAlignment="1" applyProtection="1">
      <alignment horizontal="center"/>
      <protection locked="0"/>
    </xf>
    <xf numFmtId="170" fontId="9" fillId="9" borderId="66" xfId="0" applyNumberFormat="1" applyFont="1" applyFill="1" applyBorder="1" applyAlignment="1" applyProtection="1">
      <alignment horizontal="center"/>
      <protection locked="0"/>
    </xf>
    <xf numFmtId="172" fontId="22" fillId="0" borderId="0" xfId="0" applyNumberFormat="1" applyFont="1" applyAlignment="1" applyProtection="1">
      <alignment horizontal="center"/>
    </xf>
    <xf numFmtId="0" fontId="85" fillId="0" borderId="0" xfId="0" applyFont="1"/>
    <xf numFmtId="172" fontId="0" fillId="0" borderId="0" xfId="0" applyNumberFormat="1" applyProtection="1"/>
    <xf numFmtId="0" fontId="0" fillId="10" borderId="66" xfId="0" applyFill="1" applyBorder="1" applyProtection="1">
      <protection locked="0"/>
    </xf>
    <xf numFmtId="0" fontId="2" fillId="10" borderId="66" xfId="0" applyFont="1" applyFill="1" applyBorder="1" applyProtection="1">
      <protection locked="0"/>
    </xf>
    <xf numFmtId="5" fontId="6" fillId="0" borderId="67" xfId="0" applyNumberFormat="1" applyFont="1" applyBorder="1" applyProtection="1"/>
    <xf numFmtId="49" fontId="9" fillId="0" borderId="68" xfId="0" applyNumberFormat="1" applyFont="1" applyBorder="1" applyProtection="1">
      <protection locked="0"/>
    </xf>
    <xf numFmtId="0" fontId="2" fillId="8" borderId="0" xfId="0" applyFont="1" applyFill="1"/>
    <xf numFmtId="0" fontId="0" fillId="8" borderId="0" xfId="0" applyFill="1"/>
    <xf numFmtId="0" fontId="74" fillId="0" borderId="0" xfId="0" applyFont="1"/>
    <xf numFmtId="0" fontId="9" fillId="0" borderId="0" xfId="0" applyFont="1" applyBorder="1" applyProtection="1">
      <protection locked="0"/>
    </xf>
    <xf numFmtId="0" fontId="9" fillId="0" borderId="0" xfId="0" applyFont="1" applyBorder="1" applyAlignment="1" applyProtection="1">
      <alignment horizontal="center"/>
      <protection locked="0"/>
    </xf>
    <xf numFmtId="0" fontId="86" fillId="0" borderId="45" xfId="0" applyFont="1" applyBorder="1"/>
    <xf numFmtId="0" fontId="86" fillId="0" borderId="0" xfId="0" applyFont="1" applyBorder="1"/>
    <xf numFmtId="0" fontId="20" fillId="0" borderId="0" xfId="0" applyFont="1" applyBorder="1" applyAlignment="1" applyProtection="1">
      <alignment horizontal="left"/>
      <protection locked="0"/>
    </xf>
    <xf numFmtId="49" fontId="6" fillId="0" borderId="45" xfId="0" applyNumberFormat="1" applyFont="1" applyBorder="1" applyAlignment="1" applyProtection="1">
      <alignment horizontal="center"/>
      <protection locked="0"/>
    </xf>
    <xf numFmtId="0" fontId="9" fillId="0" borderId="3" xfId="0" applyFont="1" applyBorder="1" applyProtection="1">
      <protection locked="0"/>
    </xf>
    <xf numFmtId="0" fontId="9" fillId="0" borderId="69" xfId="0" applyFont="1" applyBorder="1" applyProtection="1">
      <protection locked="0"/>
    </xf>
    <xf numFmtId="0" fontId="9" fillId="0" borderId="70" xfId="0" applyFont="1" applyBorder="1" applyProtection="1">
      <protection locked="0"/>
    </xf>
    <xf numFmtId="0" fontId="6" fillId="0" borderId="20" xfId="0" applyFont="1" applyBorder="1" applyAlignment="1" applyProtection="1">
      <alignment horizontal="center"/>
      <protection locked="0"/>
    </xf>
    <xf numFmtId="0" fontId="6" fillId="0" borderId="0" xfId="0" applyFont="1" applyAlignment="1">
      <alignment horizontal="center" vertical="center"/>
    </xf>
    <xf numFmtId="0" fontId="6" fillId="0" borderId="3" xfId="0" applyFont="1" applyBorder="1" applyAlignment="1">
      <alignment vertical="center"/>
    </xf>
    <xf numFmtId="0" fontId="27" fillId="0" borderId="0" xfId="0" applyFont="1" applyAlignment="1">
      <alignment horizontal="center"/>
    </xf>
    <xf numFmtId="0" fontId="73" fillId="0" borderId="0" xfId="0" applyFont="1" applyFill="1" applyBorder="1" applyAlignment="1" applyProtection="1"/>
    <xf numFmtId="0" fontId="6" fillId="0" borderId="0" xfId="0" applyFont="1" applyFill="1" applyBorder="1" applyProtection="1"/>
    <xf numFmtId="0" fontId="0" fillId="0" borderId="0" xfId="0" applyFill="1" applyProtection="1"/>
    <xf numFmtId="0" fontId="0" fillId="0" borderId="0" xfId="0" quotePrefix="1" applyFill="1" applyProtection="1"/>
    <xf numFmtId="0" fontId="0" fillId="0" borderId="0" xfId="0" applyFill="1" applyBorder="1" applyAlignment="1" applyProtection="1">
      <alignment horizontal="center"/>
    </xf>
    <xf numFmtId="0" fontId="0" fillId="0" borderId="0" xfId="0" applyFill="1" applyBorder="1" applyProtection="1"/>
    <xf numFmtId="0" fontId="41" fillId="0" borderId="0" xfId="0" applyFont="1" applyFill="1" applyBorder="1" applyAlignment="1" applyProtection="1">
      <alignment horizontal="center"/>
    </xf>
    <xf numFmtId="37" fontId="42" fillId="0" borderId="0" xfId="0" applyNumberFormat="1" applyFont="1" applyFill="1" applyBorder="1" applyProtection="1"/>
    <xf numFmtId="0" fontId="6" fillId="0" borderId="0" xfId="0" applyFont="1" applyFill="1" applyBorder="1" applyAlignment="1" applyProtection="1">
      <alignment horizontal="center"/>
    </xf>
    <xf numFmtId="0" fontId="72" fillId="0" borderId="0" xfId="0" applyFont="1" applyFill="1" applyAlignment="1" applyProtection="1"/>
    <xf numFmtId="37" fontId="42" fillId="0" borderId="0" xfId="0" quotePrefix="1" applyNumberFormat="1" applyFont="1" applyFill="1" applyBorder="1" applyProtection="1"/>
    <xf numFmtId="170" fontId="9" fillId="0" borderId="0" xfId="0" applyNumberFormat="1" applyFont="1" applyFill="1" applyBorder="1" applyAlignment="1" applyProtection="1">
      <alignment horizontal="center"/>
      <protection locked="0"/>
    </xf>
    <xf numFmtId="0" fontId="67" fillId="0" borderId="0" xfId="0" applyFont="1" applyFill="1"/>
    <xf numFmtId="0" fontId="63" fillId="0" borderId="0" xfId="0" applyFont="1" applyFill="1"/>
    <xf numFmtId="0" fontId="62" fillId="0" borderId="0" xfId="0" applyFont="1" applyFill="1"/>
    <xf numFmtId="0" fontId="62" fillId="0" borderId="0" xfId="0" applyFont="1" applyFill="1" applyAlignment="1"/>
    <xf numFmtId="0" fontId="16" fillId="0" borderId="0" xfId="0" applyFont="1" applyBorder="1"/>
    <xf numFmtId="37" fontId="6" fillId="0" borderId="0" xfId="0" applyNumberFormat="1" applyFont="1" applyBorder="1" applyProtection="1"/>
    <xf numFmtId="0" fontId="87" fillId="0" borderId="0" xfId="1" applyFont="1" applyAlignment="1" applyProtection="1">
      <protection locked="0"/>
    </xf>
    <xf numFmtId="2" fontId="50" fillId="0" borderId="9" xfId="0" applyNumberFormat="1" applyFont="1" applyBorder="1" applyProtection="1">
      <protection locked="0"/>
    </xf>
    <xf numFmtId="0" fontId="6" fillId="0" borderId="72" xfId="0" applyFont="1" applyBorder="1"/>
    <xf numFmtId="0" fontId="6" fillId="0" borderId="73" xfId="0" applyFont="1" applyBorder="1"/>
    <xf numFmtId="0" fontId="6" fillId="0" borderId="67" xfId="0" applyFont="1" applyBorder="1"/>
    <xf numFmtId="0" fontId="6" fillId="0" borderId="45" xfId="0" applyFont="1" applyBorder="1"/>
    <xf numFmtId="0" fontId="6" fillId="0" borderId="74" xfId="0" applyFont="1" applyBorder="1"/>
    <xf numFmtId="0" fontId="88" fillId="0" borderId="0" xfId="0" applyFont="1"/>
    <xf numFmtId="0" fontId="89" fillId="0" borderId="7" xfId="0" applyFont="1" applyBorder="1"/>
    <xf numFmtId="0" fontId="90" fillId="0" borderId="0" xfId="0" applyFont="1"/>
    <xf numFmtId="0" fontId="6" fillId="0" borderId="71" xfId="0" applyFont="1" applyBorder="1" applyAlignment="1" applyProtection="1">
      <alignment horizontal="center"/>
      <protection locked="0"/>
    </xf>
    <xf numFmtId="37" fontId="9" fillId="11" borderId="2" xfId="0" applyNumberFormat="1" applyFont="1" applyFill="1" applyBorder="1" applyProtection="1"/>
    <xf numFmtId="37" fontId="9" fillId="11" borderId="5" xfId="0" applyNumberFormat="1" applyFont="1" applyFill="1" applyBorder="1" applyProtection="1"/>
    <xf numFmtId="0" fontId="86" fillId="0" borderId="45" xfId="0" applyFont="1" applyBorder="1" applyProtection="1">
      <protection locked="0"/>
    </xf>
    <xf numFmtId="0" fontId="0" fillId="0" borderId="45" xfId="0" applyBorder="1" applyProtection="1">
      <protection locked="0"/>
    </xf>
    <xf numFmtId="0" fontId="44" fillId="0" borderId="0" xfId="0" applyFont="1"/>
    <xf numFmtId="0" fontId="5" fillId="3" borderId="75" xfId="0" applyFont="1" applyFill="1" applyBorder="1" applyProtection="1">
      <protection locked="0"/>
    </xf>
    <xf numFmtId="0" fontId="5" fillId="3" borderId="76" xfId="0" applyFont="1" applyFill="1" applyBorder="1" applyProtection="1"/>
    <xf numFmtId="0" fontId="6" fillId="0" borderId="77" xfId="0" applyFont="1" applyBorder="1" applyAlignment="1" applyProtection="1">
      <alignment horizontal="centerContinuous" vertical="center"/>
    </xf>
    <xf numFmtId="0" fontId="6" fillId="0" borderId="77" xfId="0" applyFont="1" applyBorder="1" applyAlignment="1" applyProtection="1">
      <alignment horizontal="centerContinuous"/>
    </xf>
    <xf numFmtId="0" fontId="6" fillId="3" borderId="78" xfId="0" applyFont="1" applyFill="1" applyBorder="1" applyProtection="1"/>
    <xf numFmtId="0" fontId="6" fillId="3" borderId="77" xfId="0" applyFont="1" applyFill="1" applyBorder="1" applyProtection="1"/>
    <xf numFmtId="0" fontId="6" fillId="3" borderId="75" xfId="0" applyFont="1" applyFill="1" applyBorder="1" applyProtection="1"/>
    <xf numFmtId="0" fontId="6" fillId="3" borderId="76" xfId="0" applyFont="1" applyFill="1" applyBorder="1" applyProtection="1"/>
    <xf numFmtId="0" fontId="5" fillId="0" borderId="75" xfId="0" applyFont="1" applyBorder="1" applyProtection="1"/>
    <xf numFmtId="0" fontId="5" fillId="0" borderId="76" xfId="0" applyFont="1" applyBorder="1" applyProtection="1"/>
    <xf numFmtId="0" fontId="5" fillId="3" borderId="77" xfId="0" applyFont="1" applyFill="1" applyBorder="1" applyProtection="1"/>
    <xf numFmtId="0" fontId="5" fillId="3" borderId="78" xfId="0" applyFont="1" applyFill="1" applyBorder="1" applyProtection="1"/>
    <xf numFmtId="0" fontId="5" fillId="0" borderId="78" xfId="0" applyFont="1" applyBorder="1" applyProtection="1"/>
    <xf numFmtId="0" fontId="5" fillId="0" borderId="77" xfId="0" applyFont="1" applyBorder="1" applyProtection="1"/>
    <xf numFmtId="0" fontId="5" fillId="3" borderId="75" xfId="0" applyFont="1" applyFill="1" applyBorder="1" applyProtection="1"/>
    <xf numFmtId="0" fontId="6" fillId="0" borderId="78" xfId="0" applyFont="1" applyBorder="1" applyProtection="1"/>
    <xf numFmtId="0" fontId="6" fillId="0" borderId="77" xfId="0" applyFont="1" applyBorder="1" applyProtection="1"/>
    <xf numFmtId="0" fontId="6" fillId="0" borderId="76" xfId="0" applyFont="1" applyBorder="1" applyProtection="1"/>
    <xf numFmtId="0" fontId="9" fillId="0" borderId="79" xfId="0" applyFont="1" applyBorder="1" applyAlignment="1" applyProtection="1">
      <alignment horizontal="center"/>
      <protection locked="0"/>
    </xf>
    <xf numFmtId="0" fontId="0" fillId="0" borderId="78" xfId="0" applyBorder="1"/>
    <xf numFmtId="0" fontId="6" fillId="0" borderId="78" xfId="0" applyFont="1" applyBorder="1"/>
    <xf numFmtId="0" fontId="6" fillId="0" borderId="77" xfId="0" applyFont="1" applyBorder="1"/>
    <xf numFmtId="0" fontId="6" fillId="0" borderId="77" xfId="0" applyFont="1" applyBorder="1" applyAlignment="1">
      <alignment vertical="center"/>
    </xf>
    <xf numFmtId="0" fontId="6" fillId="0" borderId="76" xfId="0" applyFont="1" applyBorder="1"/>
    <xf numFmtId="0" fontId="6" fillId="0" borderId="75" xfId="0" applyFont="1" applyBorder="1" applyAlignment="1">
      <alignment horizontal="center"/>
    </xf>
    <xf numFmtId="0" fontId="9" fillId="0" borderId="76" xfId="0" applyFont="1" applyBorder="1" applyProtection="1"/>
    <xf numFmtId="0" fontId="9" fillId="0" borderId="76" xfId="0" applyFont="1" applyBorder="1" applyProtection="1">
      <protection locked="0"/>
    </xf>
    <xf numFmtId="37" fontId="9" fillId="0" borderId="77" xfId="0" applyNumberFormat="1" applyFont="1" applyBorder="1" applyProtection="1">
      <protection locked="0"/>
    </xf>
    <xf numFmtId="0" fontId="6" fillId="0" borderId="76" xfId="0" applyFont="1" applyBorder="1" applyAlignment="1">
      <alignment horizontal="center"/>
    </xf>
    <xf numFmtId="0" fontId="9" fillId="0" borderId="76" xfId="0" applyFont="1" applyFill="1" applyBorder="1" applyProtection="1">
      <protection locked="0"/>
    </xf>
    <xf numFmtId="0" fontId="6" fillId="0" borderId="77" xfId="0" applyFont="1" applyFill="1" applyBorder="1"/>
    <xf numFmtId="0" fontId="6" fillId="0" borderId="77" xfId="0" applyFont="1" applyFill="1" applyBorder="1" applyAlignment="1">
      <alignment vertical="center"/>
    </xf>
    <xf numFmtId="0" fontId="9" fillId="0" borderId="76" xfId="0" applyFont="1" applyFill="1" applyBorder="1" applyProtection="1"/>
    <xf numFmtId="37" fontId="9" fillId="0" borderId="77" xfId="0" applyNumberFormat="1" applyFont="1" applyFill="1" applyBorder="1" applyProtection="1">
      <protection locked="0"/>
    </xf>
    <xf numFmtId="0" fontId="6" fillId="0" borderId="75" xfId="0" applyFont="1" applyBorder="1"/>
    <xf numFmtId="37" fontId="6" fillId="0" borderId="77" xfId="0" applyNumberFormat="1" applyFont="1" applyBorder="1" applyProtection="1"/>
    <xf numFmtId="0" fontId="6" fillId="0" borderId="75" xfId="0" applyFont="1" applyBorder="1" applyAlignment="1"/>
    <xf numFmtId="0" fontId="6" fillId="0" borderId="77" xfId="0" applyFont="1" applyBorder="1" applyAlignment="1"/>
    <xf numFmtId="0" fontId="6" fillId="0" borderId="76" xfId="0" applyFont="1" applyBorder="1" applyAlignment="1"/>
    <xf numFmtId="0" fontId="6" fillId="0" borderId="77" xfId="0" applyFont="1" applyBorder="1" applyAlignment="1">
      <alignment horizontal="centerContinuous" vertical="center"/>
    </xf>
    <xf numFmtId="0" fontId="6" fillId="0" borderId="77" xfId="0" applyFont="1" applyBorder="1" applyAlignment="1">
      <alignment horizontal="centerContinuous"/>
    </xf>
    <xf numFmtId="0" fontId="6" fillId="0" borderId="80" xfId="0" applyFont="1" applyBorder="1" applyAlignment="1">
      <alignment horizontal="centerContinuous"/>
    </xf>
    <xf numFmtId="0" fontId="6" fillId="0" borderId="81" xfId="0" applyFont="1" applyBorder="1" applyAlignment="1">
      <alignment horizontal="centerContinuous"/>
    </xf>
    <xf numFmtId="37" fontId="9" fillId="0" borderId="79" xfId="0" applyNumberFormat="1" applyFont="1" applyBorder="1" applyProtection="1">
      <protection locked="0"/>
    </xf>
    <xf numFmtId="0" fontId="6" fillId="0" borderId="79" xfId="0" applyFont="1" applyBorder="1" applyAlignment="1">
      <alignment horizontal="center"/>
    </xf>
    <xf numFmtId="0" fontId="6" fillId="0" borderId="82" xfId="0" applyFont="1" applyBorder="1"/>
    <xf numFmtId="0" fontId="6" fillId="0" borderId="80" xfId="0" applyFont="1" applyBorder="1"/>
    <xf numFmtId="37" fontId="9" fillId="11" borderId="79" xfId="0" applyNumberFormat="1" applyFont="1" applyFill="1" applyBorder="1" applyProtection="1"/>
    <xf numFmtId="37" fontId="9" fillId="0" borderId="81" xfId="0" applyNumberFormat="1" applyFont="1" applyBorder="1" applyProtection="1">
      <protection locked="0"/>
    </xf>
    <xf numFmtId="0" fontId="6" fillId="0" borderId="80" xfId="0" applyFont="1" applyBorder="1" applyAlignment="1">
      <alignment horizontal="center"/>
    </xf>
    <xf numFmtId="37" fontId="9" fillId="0" borderId="75" xfId="0" applyNumberFormat="1" applyFont="1" applyBorder="1" applyProtection="1">
      <protection locked="0"/>
    </xf>
    <xf numFmtId="37" fontId="9" fillId="11" borderId="75" xfId="0" applyNumberFormat="1" applyFont="1" applyFill="1" applyBorder="1" applyProtection="1"/>
    <xf numFmtId="37" fontId="9" fillId="0" borderId="78" xfId="0" applyNumberFormat="1" applyFont="1" applyBorder="1" applyProtection="1">
      <protection locked="0"/>
    </xf>
    <xf numFmtId="37" fontId="6" fillId="0" borderId="75" xfId="0" applyNumberFormat="1" applyFont="1" applyBorder="1" applyProtection="1"/>
    <xf numFmtId="37" fontId="6" fillId="0" borderId="78" xfId="0" applyNumberFormat="1" applyFont="1" applyBorder="1" applyProtection="1"/>
    <xf numFmtId="0" fontId="15" fillId="0" borderId="78" xfId="0" applyFont="1" applyBorder="1" applyAlignment="1">
      <alignment horizontal="center"/>
    </xf>
    <xf numFmtId="0" fontId="6" fillId="0" borderId="77" xfId="0" applyFont="1" applyBorder="1" applyAlignment="1">
      <alignment horizontal="right"/>
    </xf>
    <xf numFmtId="0" fontId="15" fillId="0" borderId="76" xfId="0" applyFont="1" applyBorder="1" applyAlignment="1">
      <alignment horizontal="center"/>
    </xf>
    <xf numFmtId="0" fontId="15" fillId="3" borderId="79" xfId="0" applyFont="1" applyFill="1" applyBorder="1" applyAlignment="1">
      <alignment horizontal="center"/>
    </xf>
    <xf numFmtId="37" fontId="6" fillId="3" borderId="80" xfId="0" applyNumberFormat="1" applyFont="1" applyFill="1" applyBorder="1" applyProtection="1"/>
    <xf numFmtId="0" fontId="15" fillId="3" borderId="80" xfId="0" applyFont="1" applyFill="1" applyBorder="1" applyAlignment="1">
      <alignment horizontal="center"/>
    </xf>
    <xf numFmtId="0" fontId="15" fillId="0" borderId="75" xfId="0" applyFont="1" applyBorder="1" applyAlignment="1">
      <alignment horizontal="center"/>
    </xf>
    <xf numFmtId="0" fontId="15" fillId="0" borderId="75" xfId="0" applyFont="1" applyBorder="1"/>
    <xf numFmtId="0" fontId="5" fillId="0" borderId="77" xfId="0" applyFont="1" applyBorder="1"/>
    <xf numFmtId="5" fontId="6" fillId="0" borderId="77" xfId="0" applyNumberFormat="1" applyFont="1" applyBorder="1" applyProtection="1"/>
    <xf numFmtId="37" fontId="6" fillId="0" borderId="76" xfId="0" applyNumberFormat="1" applyFont="1" applyBorder="1" applyProtection="1"/>
    <xf numFmtId="49" fontId="6" fillId="0" borderId="77" xfId="0" applyNumberFormat="1" applyFont="1" applyBorder="1" applyAlignment="1">
      <alignment horizontal="center"/>
    </xf>
    <xf numFmtId="0" fontId="6" fillId="0" borderId="78" xfId="0" applyFont="1" applyBorder="1" applyAlignment="1">
      <alignment horizontal="center"/>
    </xf>
    <xf numFmtId="0" fontId="6" fillId="0" borderId="77" xfId="0" applyFont="1" applyBorder="1" applyAlignment="1">
      <alignment horizontal="center"/>
    </xf>
    <xf numFmtId="0" fontId="5" fillId="0" borderId="83" xfId="0" applyFont="1" applyBorder="1"/>
    <xf numFmtId="0" fontId="6" fillId="0" borderId="78" xfId="0" applyFont="1" applyFill="1" applyBorder="1" applyAlignment="1" applyProtection="1">
      <alignment horizontal="center"/>
      <protection locked="0"/>
    </xf>
    <xf numFmtId="0" fontId="6" fillId="0" borderId="78" xfId="0" applyFont="1" applyFill="1" applyBorder="1" applyAlignment="1">
      <alignment horizontal="right"/>
    </xf>
    <xf numFmtId="49" fontId="9" fillId="0" borderId="78" xfId="0" applyNumberFormat="1" applyFont="1" applyFill="1" applyBorder="1" applyProtection="1">
      <protection locked="0"/>
    </xf>
    <xf numFmtId="0" fontId="18" fillId="0" borderId="84" xfId="0" applyFont="1" applyBorder="1" applyProtection="1">
      <protection locked="0"/>
    </xf>
    <xf numFmtId="37" fontId="6" fillId="0" borderId="78" xfId="0" applyNumberFormat="1" applyFont="1" applyFill="1" applyBorder="1" applyProtection="1"/>
    <xf numFmtId="0" fontId="5" fillId="0" borderId="85" xfId="0" applyFont="1" applyBorder="1" applyProtection="1">
      <protection locked="0"/>
    </xf>
    <xf numFmtId="0" fontId="18" fillId="0" borderId="86" xfId="0" applyFont="1" applyBorder="1" applyProtection="1">
      <protection locked="0"/>
    </xf>
    <xf numFmtId="0" fontId="6" fillId="0" borderId="82" xfId="0" applyFont="1" applyBorder="1" applyAlignment="1">
      <alignment horizontal="center"/>
    </xf>
    <xf numFmtId="0" fontId="6" fillId="0" borderId="81" xfId="0" applyFont="1" applyBorder="1" applyAlignment="1">
      <alignment horizontal="right"/>
    </xf>
    <xf numFmtId="37" fontId="6" fillId="0" borderId="82" xfId="0" applyNumberFormat="1" applyFont="1" applyBorder="1" applyProtection="1">
      <protection locked="0"/>
    </xf>
    <xf numFmtId="49" fontId="6" fillId="0" borderId="81" xfId="0" applyNumberFormat="1" applyFont="1" applyBorder="1"/>
    <xf numFmtId="0" fontId="6" fillId="0" borderId="81" xfId="0" applyFont="1" applyBorder="1"/>
    <xf numFmtId="0" fontId="6" fillId="0" borderId="77" xfId="0" applyFont="1" applyBorder="1" applyAlignment="1" applyProtection="1">
      <alignment horizontal="center"/>
      <protection locked="0"/>
    </xf>
    <xf numFmtId="0" fontId="6" fillId="0" borderId="87" xfId="0" applyFont="1" applyBorder="1" applyAlignment="1" applyProtection="1">
      <alignment horizontal="center"/>
      <protection locked="0"/>
    </xf>
    <xf numFmtId="0" fontId="18" fillId="0" borderId="87" xfId="0" applyFont="1" applyBorder="1" applyProtection="1">
      <protection locked="0"/>
    </xf>
    <xf numFmtId="0" fontId="0" fillId="0" borderId="88" xfId="0" applyBorder="1" applyProtection="1">
      <protection locked="0"/>
    </xf>
    <xf numFmtId="0" fontId="0" fillId="0" borderId="89" xfId="0" applyBorder="1"/>
    <xf numFmtId="0" fontId="0" fillId="0" borderId="88" xfId="0" applyBorder="1" applyProtection="1"/>
    <xf numFmtId="0" fontId="0" fillId="0" borderId="89" xfId="0" applyBorder="1" applyProtection="1">
      <protection locked="0"/>
    </xf>
    <xf numFmtId="0" fontId="0" fillId="0" borderId="65" xfId="0" applyBorder="1" applyProtection="1">
      <protection locked="0"/>
    </xf>
    <xf numFmtId="0" fontId="0" fillId="0" borderId="90" xfId="0" applyBorder="1" applyProtection="1">
      <protection locked="0"/>
    </xf>
    <xf numFmtId="0" fontId="0" fillId="0" borderId="87" xfId="0" applyBorder="1"/>
    <xf numFmtId="0" fontId="0" fillId="0" borderId="90" xfId="0" applyBorder="1" applyProtection="1"/>
    <xf numFmtId="0" fontId="0" fillId="0" borderId="87" xfId="0" applyBorder="1" applyProtection="1">
      <protection locked="0"/>
    </xf>
    <xf numFmtId="0" fontId="0" fillId="0" borderId="91" xfId="0" applyBorder="1" applyProtection="1">
      <protection locked="0"/>
    </xf>
    <xf numFmtId="0" fontId="1" fillId="0" borderId="90" xfId="0" applyFont="1" applyBorder="1" applyProtection="1">
      <protection locked="0"/>
    </xf>
    <xf numFmtId="37" fontId="0" fillId="0" borderId="87" xfId="0" applyNumberFormat="1" applyBorder="1" applyProtection="1">
      <protection locked="0"/>
    </xf>
    <xf numFmtId="0" fontId="29" fillId="0" borderId="78" xfId="0" applyFont="1" applyBorder="1" applyAlignment="1">
      <alignment horizontal="center"/>
    </xf>
    <xf numFmtId="0" fontId="20" fillId="0" borderId="78" xfId="0" applyFont="1" applyBorder="1"/>
    <xf numFmtId="0" fontId="20" fillId="0" borderId="77" xfId="0" applyFont="1" applyBorder="1"/>
    <xf numFmtId="0" fontId="20" fillId="0" borderId="76" xfId="0" applyFont="1" applyBorder="1"/>
    <xf numFmtId="0" fontId="20" fillId="0" borderId="76" xfId="0" applyFont="1" applyBorder="1" applyAlignment="1">
      <alignment horizontal="center"/>
    </xf>
    <xf numFmtId="0" fontId="40" fillId="0" borderId="76" xfId="0" applyFont="1" applyBorder="1" applyAlignment="1">
      <alignment horizontal="center"/>
    </xf>
    <xf numFmtId="0" fontId="29" fillId="0" borderId="79" xfId="0" applyFont="1" applyBorder="1" applyAlignment="1">
      <alignment horizontal="center"/>
    </xf>
    <xf numFmtId="0" fontId="20" fillId="0" borderId="82" xfId="0" applyFont="1" applyBorder="1"/>
    <xf numFmtId="37" fontId="20" fillId="0" borderId="80" xfId="0" applyNumberFormat="1" applyFont="1" applyBorder="1" applyProtection="1"/>
    <xf numFmtId="37" fontId="20" fillId="3" borderId="80" xfId="0" applyNumberFormat="1" applyFont="1" applyFill="1" applyBorder="1" applyProtection="1"/>
    <xf numFmtId="0" fontId="29" fillId="3" borderId="80" xfId="0" applyFont="1" applyFill="1" applyBorder="1" applyAlignment="1">
      <alignment horizontal="center"/>
    </xf>
    <xf numFmtId="0" fontId="20" fillId="0" borderId="78" xfId="0" applyFont="1" applyBorder="1" applyAlignment="1">
      <alignment horizontal="center"/>
    </xf>
    <xf numFmtId="0" fontId="0" fillId="0" borderId="76" xfId="0" applyBorder="1"/>
    <xf numFmtId="0" fontId="15" fillId="0" borderId="79" xfId="0" applyFont="1" applyBorder="1" applyAlignment="1">
      <alignment horizontal="center"/>
    </xf>
    <xf numFmtId="0" fontId="6" fillId="0" borderId="77" xfId="0" applyFont="1" applyBorder="1" applyAlignment="1" applyProtection="1">
      <alignment horizontal="left"/>
    </xf>
    <xf numFmtId="0" fontId="6" fillId="0" borderId="77" xfId="0" applyFont="1" applyBorder="1" applyAlignment="1" applyProtection="1">
      <alignment horizontal="center"/>
    </xf>
    <xf numFmtId="0" fontId="6" fillId="0" borderId="78" xfId="0" applyFont="1" applyBorder="1" applyAlignment="1" applyProtection="1">
      <alignment horizontal="left"/>
    </xf>
    <xf numFmtId="0" fontId="6" fillId="0" borderId="78" xfId="0" applyFont="1" applyBorder="1" applyAlignment="1" applyProtection="1">
      <alignment horizontal="center"/>
    </xf>
    <xf numFmtId="0" fontId="6" fillId="0" borderId="79" xfId="0" applyFont="1" applyBorder="1" applyAlignment="1" applyProtection="1">
      <alignment horizontal="center"/>
      <protection locked="0"/>
    </xf>
    <xf numFmtId="0" fontId="6" fillId="0" borderId="76" xfId="0" applyFont="1" applyBorder="1" applyAlignment="1" applyProtection="1">
      <alignment horizontal="center"/>
    </xf>
    <xf numFmtId="0" fontId="6" fillId="0" borderId="75" xfId="0" applyFont="1" applyBorder="1" applyAlignment="1" applyProtection="1">
      <alignment horizontal="center"/>
    </xf>
    <xf numFmtId="0" fontId="15" fillId="0" borderId="75" xfId="0" applyFont="1" applyBorder="1" applyAlignment="1" applyProtection="1">
      <alignment horizontal="center"/>
    </xf>
    <xf numFmtId="49" fontId="9" fillId="0" borderId="76" xfId="0" applyNumberFormat="1" applyFont="1" applyBorder="1" applyAlignment="1" applyProtection="1">
      <alignment horizontal="center"/>
      <protection locked="0"/>
    </xf>
    <xf numFmtId="0" fontId="15" fillId="0" borderId="77" xfId="0" applyFont="1" applyBorder="1" applyProtection="1"/>
    <xf numFmtId="10" fontId="9" fillId="0" borderId="75" xfId="0" applyNumberFormat="1" applyFont="1" applyBorder="1" applyProtection="1">
      <protection locked="0"/>
    </xf>
    <xf numFmtId="10" fontId="15" fillId="0" borderId="78" xfId="0" applyNumberFormat="1" applyFont="1" applyBorder="1" applyProtection="1"/>
    <xf numFmtId="37" fontId="9" fillId="0" borderId="76" xfId="0" applyNumberFormat="1" applyFont="1" applyBorder="1" applyProtection="1">
      <protection locked="0"/>
    </xf>
    <xf numFmtId="37" fontId="6" fillId="0" borderId="76" xfId="0" applyNumberFormat="1" applyFont="1" applyBorder="1" applyProtection="1">
      <protection locked="0"/>
    </xf>
    <xf numFmtId="0" fontId="15" fillId="0" borderId="76" xfId="0" applyFont="1" applyBorder="1" applyAlignment="1" applyProtection="1">
      <alignment horizontal="center"/>
    </xf>
    <xf numFmtId="10" fontId="6" fillId="0" borderId="78" xfId="0" applyNumberFormat="1" applyFont="1" applyBorder="1" applyProtection="1"/>
    <xf numFmtId="0" fontId="15" fillId="0" borderId="79" xfId="0" applyFont="1" applyBorder="1" applyAlignment="1" applyProtection="1">
      <alignment horizontal="center"/>
    </xf>
    <xf numFmtId="0" fontId="6" fillId="0" borderId="80" xfId="0" applyFont="1" applyBorder="1" applyProtection="1"/>
    <xf numFmtId="0" fontId="6" fillId="3" borderId="80" xfId="0" applyFont="1" applyFill="1" applyBorder="1" applyProtection="1"/>
    <xf numFmtId="0" fontId="6" fillId="3" borderId="82" xfId="0" applyFont="1" applyFill="1" applyBorder="1" applyProtection="1"/>
    <xf numFmtId="0" fontId="15" fillId="0" borderId="82" xfId="0" applyFont="1" applyBorder="1" applyProtection="1"/>
    <xf numFmtId="0" fontId="15" fillId="0" borderId="81" xfId="0" applyFont="1" applyBorder="1" applyProtection="1"/>
    <xf numFmtId="0" fontId="6" fillId="0" borderId="82" xfId="0" applyFont="1" applyBorder="1" applyProtection="1"/>
    <xf numFmtId="0" fontId="15" fillId="0" borderId="77" xfId="0" applyFont="1" applyBorder="1"/>
    <xf numFmtId="0" fontId="6" fillId="3" borderId="80" xfId="0" applyFont="1" applyFill="1" applyBorder="1"/>
    <xf numFmtId="0" fontId="6" fillId="3" borderId="82" xfId="0" applyFont="1" applyFill="1" applyBorder="1"/>
    <xf numFmtId="0" fontId="15" fillId="0" borderId="82" xfId="0" applyFont="1" applyBorder="1"/>
    <xf numFmtId="0" fontId="15" fillId="0" borderId="81" xfId="0" applyFont="1" applyBorder="1"/>
    <xf numFmtId="0" fontId="6" fillId="0" borderId="77" xfId="0" applyFont="1" applyBorder="1" applyProtection="1">
      <protection locked="0"/>
    </xf>
    <xf numFmtId="0" fontId="6" fillId="0" borderId="80" xfId="0" applyFont="1" applyBorder="1" applyProtection="1">
      <protection locked="0"/>
    </xf>
    <xf numFmtId="49" fontId="9" fillId="0" borderId="92" xfId="0" applyNumberFormat="1" applyFont="1" applyBorder="1" applyAlignment="1" applyProtection="1">
      <alignment horizontal="center"/>
      <protection locked="0"/>
    </xf>
    <xf numFmtId="0" fontId="6" fillId="0" borderId="78" xfId="0" applyFont="1" applyBorder="1" applyAlignment="1" applyProtection="1">
      <alignment horizontal="centerContinuous"/>
    </xf>
    <xf numFmtId="0" fontId="6" fillId="0" borderId="76" xfId="0" applyFont="1" applyBorder="1" applyAlignment="1" applyProtection="1">
      <alignment horizontal="centerContinuous"/>
    </xf>
    <xf numFmtId="0" fontId="20" fillId="0" borderId="75" xfId="0" applyFont="1" applyBorder="1" applyAlignment="1">
      <alignment horizontal="center"/>
    </xf>
    <xf numFmtId="0" fontId="20" fillId="0" borderId="77" xfId="0" applyFont="1" applyBorder="1" applyAlignment="1">
      <alignment horizontal="centerContinuous"/>
    </xf>
    <xf numFmtId="0" fontId="20" fillId="0" borderId="78" xfId="0" applyFont="1" applyBorder="1" applyAlignment="1">
      <alignment horizontal="right"/>
    </xf>
    <xf numFmtId="0" fontId="20" fillId="0" borderId="80" xfId="0" applyFont="1" applyBorder="1" applyAlignment="1">
      <alignment horizontal="center"/>
    </xf>
    <xf numFmtId="0" fontId="20" fillId="0" borderId="81" xfId="0" applyFont="1" applyBorder="1" applyAlignment="1">
      <alignment horizontal="center"/>
    </xf>
    <xf numFmtId="0" fontId="20" fillId="0" borderId="81" xfId="0" applyFont="1" applyBorder="1"/>
    <xf numFmtId="0" fontId="20" fillId="0" borderId="82" xfId="0" applyFont="1" applyBorder="1" applyAlignment="1">
      <alignment horizontal="center"/>
    </xf>
    <xf numFmtId="0" fontId="6" fillId="0" borderId="78" xfId="0" applyFont="1" applyBorder="1" applyAlignment="1">
      <alignment horizontal="centerContinuous"/>
    </xf>
    <xf numFmtId="0" fontId="6" fillId="0" borderId="76" xfId="0" applyFont="1" applyBorder="1" applyAlignment="1">
      <alignment horizontal="centerContinuous"/>
    </xf>
    <xf numFmtId="0" fontId="9" fillId="0" borderId="80" xfId="0" applyFont="1" applyBorder="1" applyAlignment="1" applyProtection="1">
      <alignment horizontal="center"/>
      <protection locked="0"/>
    </xf>
    <xf numFmtId="0" fontId="9" fillId="0" borderId="82" xfId="0" applyFont="1" applyBorder="1" applyProtection="1">
      <protection locked="0"/>
    </xf>
    <xf numFmtId="0" fontId="9" fillId="0" borderId="81" xfId="0" applyFont="1" applyBorder="1" applyProtection="1">
      <protection locked="0"/>
    </xf>
    <xf numFmtId="0" fontId="6" fillId="0" borderId="81" xfId="0" applyFont="1" applyBorder="1" applyProtection="1"/>
    <xf numFmtId="37" fontId="9" fillId="0" borderId="82" xfId="0" applyNumberFormat="1" applyFont="1" applyBorder="1" applyProtection="1">
      <protection locked="0"/>
    </xf>
    <xf numFmtId="37" fontId="9" fillId="0" borderId="80" xfId="0" applyNumberFormat="1" applyFont="1" applyBorder="1" applyProtection="1">
      <protection locked="0"/>
    </xf>
    <xf numFmtId="165" fontId="6" fillId="0" borderId="82" xfId="0" applyNumberFormat="1" applyFont="1" applyBorder="1" applyProtection="1"/>
    <xf numFmtId="0" fontId="6" fillId="0" borderId="78" xfId="0" applyFont="1" applyBorder="1" applyAlignment="1" applyProtection="1">
      <alignment horizontal="centerContinuous"/>
      <protection locked="0"/>
    </xf>
    <xf numFmtId="0" fontId="6" fillId="0" borderId="81" xfId="0" applyFont="1" applyBorder="1" applyProtection="1">
      <protection locked="0"/>
    </xf>
    <xf numFmtId="0" fontId="6" fillId="3" borderId="75" xfId="0" applyFont="1" applyFill="1" applyBorder="1"/>
    <xf numFmtId="0" fontId="6" fillId="3" borderId="78" xfId="0" applyFont="1" applyFill="1" applyBorder="1"/>
    <xf numFmtId="0" fontId="6" fillId="3" borderId="77" xfId="0" applyFont="1" applyFill="1" applyBorder="1"/>
    <xf numFmtId="0" fontId="6" fillId="3" borderId="76" xfId="0" applyFont="1" applyFill="1" applyBorder="1"/>
    <xf numFmtId="166" fontId="6" fillId="0" borderId="78" xfId="0" applyNumberFormat="1" applyFont="1" applyBorder="1" applyProtection="1"/>
    <xf numFmtId="0" fontId="28" fillId="0" borderId="78" xfId="0" applyFont="1" applyBorder="1"/>
    <xf numFmtId="0" fontId="28" fillId="0" borderId="77" xfId="0" applyFont="1" applyBorder="1"/>
    <xf numFmtId="0" fontId="28" fillId="7" borderId="77" xfId="0" applyFont="1" applyFill="1" applyBorder="1"/>
    <xf numFmtId="0" fontId="28" fillId="0" borderId="75" xfId="0" applyFont="1" applyBorder="1"/>
    <xf numFmtId="0" fontId="29" fillId="0" borderId="77" xfId="0" applyFont="1" applyBorder="1"/>
    <xf numFmtId="0" fontId="29" fillId="0" borderId="75" xfId="0" applyFont="1" applyBorder="1" applyAlignment="1">
      <alignment horizontal="center"/>
    </xf>
    <xf numFmtId="0" fontId="29" fillId="0" borderId="79" xfId="0" applyFont="1" applyBorder="1"/>
    <xf numFmtId="0" fontId="21" fillId="0" borderId="82" xfId="0" applyFont="1" applyBorder="1" applyAlignment="1">
      <alignment vertical="center"/>
    </xf>
    <xf numFmtId="0" fontId="29" fillId="0" borderId="82" xfId="0" applyFont="1" applyBorder="1"/>
    <xf numFmtId="0" fontId="6" fillId="0" borderId="77" xfId="0" applyFont="1" applyBorder="1" applyAlignment="1">
      <alignment horizontal="left"/>
    </xf>
    <xf numFmtId="0" fontId="5" fillId="0" borderId="82" xfId="0" applyFont="1" applyBorder="1"/>
    <xf numFmtId="0" fontId="6" fillId="0" borderId="82" xfId="0" applyFont="1" applyBorder="1" applyAlignment="1">
      <alignment horizontal="left"/>
    </xf>
    <xf numFmtId="0" fontId="6" fillId="2" borderId="82" xfId="0" applyFont="1" applyFill="1" applyBorder="1"/>
    <xf numFmtId="0" fontId="6" fillId="3" borderId="81" xfId="0" applyFont="1" applyFill="1" applyBorder="1"/>
    <xf numFmtId="0" fontId="15" fillId="3" borderId="82" xfId="0" applyFont="1" applyFill="1" applyBorder="1"/>
    <xf numFmtId="37" fontId="6" fillId="3" borderId="82" xfId="0" applyNumberFormat="1" applyFont="1" applyFill="1" applyBorder="1" applyProtection="1"/>
    <xf numFmtId="37" fontId="15" fillId="3" borderId="82" xfId="0" applyNumberFormat="1" applyFont="1" applyFill="1" applyBorder="1" applyProtection="1"/>
    <xf numFmtId="0" fontId="15" fillId="0" borderId="81" xfId="0" applyFont="1" applyBorder="1" applyAlignment="1">
      <alignment horizontal="center"/>
    </xf>
    <xf numFmtId="0" fontId="14" fillId="0" borderId="81" xfId="0" applyFont="1" applyBorder="1" applyProtection="1">
      <protection locked="0"/>
    </xf>
    <xf numFmtId="0" fontId="14" fillId="0" borderId="82" xfId="0" applyFont="1" applyBorder="1"/>
    <xf numFmtId="0" fontId="15" fillId="0" borderId="80" xfId="0" applyFont="1" applyBorder="1"/>
    <xf numFmtId="37" fontId="15" fillId="0" borderId="82" xfId="0" applyNumberFormat="1" applyFont="1" applyBorder="1" applyProtection="1"/>
    <xf numFmtId="37" fontId="15" fillId="0" borderId="81" xfId="0" applyNumberFormat="1" applyFont="1" applyBorder="1" applyProtection="1"/>
    <xf numFmtId="0" fontId="6" fillId="0" borderId="81" xfId="0" applyFont="1" applyFill="1" applyBorder="1" applyProtection="1">
      <protection locked="0"/>
    </xf>
    <xf numFmtId="0" fontId="15" fillId="0" borderId="80" xfId="0" applyFont="1" applyFill="1" applyBorder="1"/>
    <xf numFmtId="0" fontId="6" fillId="0" borderId="93" xfId="0" applyFont="1" applyBorder="1"/>
    <xf numFmtId="0" fontId="9" fillId="0" borderId="94" xfId="0" applyFont="1" applyFill="1" applyBorder="1" applyAlignment="1" applyProtection="1">
      <alignment vertical="center"/>
      <protection locked="0"/>
    </xf>
    <xf numFmtId="0" fontId="15" fillId="0" borderId="82" xfId="0" applyFont="1" applyFill="1" applyBorder="1" applyProtection="1"/>
    <xf numFmtId="0" fontId="15" fillId="0" borderId="95" xfId="0" applyFont="1" applyFill="1" applyBorder="1" applyProtection="1"/>
    <xf numFmtId="0" fontId="9" fillId="0" borderId="96" xfId="0" applyFont="1" applyFill="1" applyBorder="1" applyAlignment="1" applyProtection="1">
      <alignment vertical="center"/>
      <protection locked="0"/>
    </xf>
    <xf numFmtId="0" fontId="15" fillId="3" borderId="80" xfId="0" applyFont="1" applyFill="1" applyBorder="1"/>
    <xf numFmtId="0" fontId="6" fillId="0" borderId="97" xfId="0" applyFont="1" applyBorder="1"/>
    <xf numFmtId="0" fontId="23" fillId="0" borderId="88" xfId="0" applyFont="1" applyFill="1" applyBorder="1" applyAlignment="1" applyProtection="1">
      <alignment vertical="center"/>
    </xf>
    <xf numFmtId="0" fontId="6" fillId="3" borderId="81" xfId="0" applyFont="1" applyFill="1" applyBorder="1" applyProtection="1"/>
    <xf numFmtId="0" fontId="15" fillId="3" borderId="80" xfId="0" applyFont="1" applyFill="1" applyBorder="1" applyProtection="1"/>
    <xf numFmtId="0" fontId="15" fillId="0" borderId="98" xfId="0" applyFont="1" applyBorder="1" applyAlignment="1">
      <alignment horizontal="center"/>
    </xf>
    <xf numFmtId="0" fontId="26" fillId="0" borderId="96" xfId="0" applyFont="1" applyFill="1" applyBorder="1" applyAlignment="1" applyProtection="1">
      <alignment vertical="center"/>
      <protection locked="0"/>
    </xf>
    <xf numFmtId="37" fontId="6" fillId="0" borderId="81" xfId="0" applyNumberFormat="1" applyFont="1" applyBorder="1" applyProtection="1"/>
    <xf numFmtId="0" fontId="6" fillId="0" borderId="81" xfId="0" applyFont="1" applyBorder="1" applyAlignment="1">
      <alignment horizontal="center"/>
    </xf>
    <xf numFmtId="37" fontId="6" fillId="0" borderId="82" xfId="0" applyNumberFormat="1" applyFont="1" applyBorder="1" applyProtection="1"/>
    <xf numFmtId="164" fontId="6" fillId="0" borderId="76" xfId="0" applyNumberFormat="1" applyFont="1" applyBorder="1" applyProtection="1"/>
    <xf numFmtId="0" fontId="9" fillId="0" borderId="99" xfId="0" applyFont="1" applyBorder="1" applyProtection="1">
      <protection locked="0"/>
    </xf>
    <xf numFmtId="39" fontId="9" fillId="0" borderId="86" xfId="0" applyNumberFormat="1" applyFont="1" applyBorder="1" applyProtection="1">
      <protection locked="0"/>
    </xf>
    <xf numFmtId="37" fontId="9" fillId="0" borderId="86" xfId="0" applyNumberFormat="1" applyFont="1" applyBorder="1" applyProtection="1">
      <protection locked="0"/>
    </xf>
    <xf numFmtId="0" fontId="5" fillId="0" borderId="81" xfId="0" applyFont="1" applyBorder="1"/>
    <xf numFmtId="5" fontId="6" fillId="0" borderId="82" xfId="0" applyNumberFormat="1" applyFont="1" applyBorder="1" applyProtection="1"/>
    <xf numFmtId="0" fontId="9" fillId="0" borderId="85" xfId="0" applyFont="1" applyBorder="1" applyProtection="1">
      <protection locked="0"/>
    </xf>
    <xf numFmtId="0" fontId="9" fillId="0" borderId="100" xfId="0" applyFont="1" applyBorder="1" applyProtection="1">
      <protection locked="0"/>
    </xf>
    <xf numFmtId="0" fontId="6" fillId="0" borderId="101" xfId="0" applyFont="1" applyBorder="1" applyProtection="1">
      <protection locked="0"/>
    </xf>
    <xf numFmtId="5" fontId="6" fillId="0" borderId="76" xfId="0" applyNumberFormat="1" applyFont="1" applyBorder="1" applyProtection="1"/>
    <xf numFmtId="0" fontId="5" fillId="0" borderId="78" xfId="0" applyFont="1" applyBorder="1"/>
    <xf numFmtId="37" fontId="6" fillId="0" borderId="77" xfId="0" applyNumberFormat="1" applyFont="1" applyBorder="1" applyProtection="1">
      <protection locked="0"/>
    </xf>
    <xf numFmtId="0" fontId="6" fillId="3" borderId="78" xfId="0" applyFont="1" applyFill="1" applyBorder="1" applyAlignment="1">
      <alignment horizontal="center"/>
    </xf>
    <xf numFmtId="37" fontId="6" fillId="3" borderId="77" xfId="0" applyNumberFormat="1" applyFont="1" applyFill="1" applyBorder="1" applyProtection="1"/>
    <xf numFmtId="0" fontId="6" fillId="3" borderId="76" xfId="0" applyFont="1" applyFill="1" applyBorder="1" applyAlignment="1">
      <alignment horizontal="center"/>
    </xf>
    <xf numFmtId="0" fontId="9" fillId="0" borderId="101" xfId="0" applyFont="1" applyBorder="1" applyProtection="1">
      <protection locked="0"/>
    </xf>
    <xf numFmtId="0" fontId="15" fillId="0" borderId="78" xfId="0" applyFont="1" applyBorder="1"/>
    <xf numFmtId="0" fontId="6" fillId="3" borderId="77" xfId="0" applyFont="1" applyFill="1" applyBorder="1" applyAlignment="1">
      <alignment horizontal="center"/>
    </xf>
    <xf numFmtId="4" fontId="9" fillId="0" borderId="77" xfId="0" applyNumberFormat="1" applyFont="1" applyBorder="1" applyProtection="1">
      <protection locked="0"/>
    </xf>
    <xf numFmtId="4" fontId="9" fillId="0" borderId="82" xfId="0" applyNumberFormat="1" applyFont="1" applyBorder="1" applyProtection="1">
      <protection locked="0"/>
    </xf>
    <xf numFmtId="0" fontId="19" fillId="0" borderId="78" xfId="0" applyFont="1" applyBorder="1"/>
    <xf numFmtId="0" fontId="5" fillId="0" borderId="76" xfId="0" applyFont="1" applyBorder="1"/>
    <xf numFmtId="0" fontId="0" fillId="0" borderId="77" xfId="0" applyBorder="1"/>
    <xf numFmtId="5" fontId="15" fillId="0" borderId="78" xfId="0" applyNumberFormat="1" applyFont="1" applyBorder="1" applyProtection="1"/>
    <xf numFmtId="166" fontId="6" fillId="0" borderId="77" xfId="0" applyNumberFormat="1" applyFont="1" applyBorder="1" applyProtection="1">
      <protection locked="0"/>
    </xf>
    <xf numFmtId="7" fontId="6" fillId="0" borderId="77" xfId="0" applyNumberFormat="1" applyFont="1" applyBorder="1" applyProtection="1"/>
    <xf numFmtId="166" fontId="6" fillId="0" borderId="77" xfId="0" applyNumberFormat="1" applyFont="1" applyBorder="1" applyProtection="1"/>
    <xf numFmtId="49" fontId="9" fillId="0" borderId="78" xfId="0" applyNumberFormat="1" applyFont="1" applyBorder="1" applyAlignment="1" applyProtection="1">
      <alignment horizontal="center"/>
      <protection locked="0"/>
    </xf>
    <xf numFmtId="0" fontId="6" fillId="0" borderId="89" xfId="0" applyFont="1" applyBorder="1"/>
    <xf numFmtId="0" fontId="6" fillId="0" borderId="97" xfId="0" applyFont="1" applyBorder="1" applyAlignment="1">
      <alignment horizontal="center"/>
    </xf>
    <xf numFmtId="0" fontId="6" fillId="0" borderId="98" xfId="0" applyFont="1" applyBorder="1" applyAlignment="1">
      <alignment horizontal="center"/>
    </xf>
    <xf numFmtId="166" fontId="6" fillId="0" borderId="82" xfId="0" applyNumberFormat="1" applyFont="1" applyBorder="1" applyProtection="1"/>
    <xf numFmtId="166" fontId="6" fillId="0" borderId="89" xfId="0" applyNumberFormat="1" applyFont="1" applyBorder="1" applyProtection="1">
      <protection locked="0"/>
    </xf>
    <xf numFmtId="49" fontId="9" fillId="0" borderId="81" xfId="0" applyNumberFormat="1" applyFont="1" applyBorder="1" applyAlignment="1" applyProtection="1">
      <alignment horizontal="center"/>
      <protection locked="0"/>
    </xf>
    <xf numFmtId="49" fontId="9" fillId="0" borderId="82" xfId="0" applyNumberFormat="1" applyFont="1" applyBorder="1" applyProtection="1">
      <protection locked="0"/>
    </xf>
    <xf numFmtId="37" fontId="6" fillId="4" borderId="80" xfId="0" applyNumberFormat="1" applyFont="1" applyFill="1" applyBorder="1" applyProtection="1">
      <protection locked="0"/>
    </xf>
    <xf numFmtId="37" fontId="6" fillId="4" borderId="76" xfId="0" applyNumberFormat="1" applyFont="1" applyFill="1" applyBorder="1" applyProtection="1"/>
    <xf numFmtId="37" fontId="9" fillId="0" borderId="102" xfId="0" applyNumberFormat="1" applyFont="1" applyBorder="1" applyProtection="1">
      <protection locked="0"/>
    </xf>
  </cellXfs>
  <cellStyles count="2">
    <cellStyle name="Hyperlink" xfId="1" builtinId="8"/>
    <cellStyle name="Normal" xfId="0" builtinId="0"/>
  </cellStyles>
  <dxfs count="12">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condense val="0"/>
        <extend val="0"/>
        <color indexed="10"/>
      </font>
      <fill>
        <patternFill>
          <bgColor indexed="31"/>
        </patternFill>
      </fill>
    </dxf>
    <dxf>
      <font>
        <b/>
        <i val="0"/>
        <condense val="0"/>
        <extend val="0"/>
        <color indexed="10"/>
      </font>
      <fill>
        <patternFill>
          <bgColor indexed="31"/>
        </patternFill>
      </fill>
    </dxf>
  </dxfs>
  <tableStyles count="0" defaultTableStyle="TableStyleMedium9" defaultPivotStyle="PivotStyleLight16"/>
  <colors>
    <mruColors>
      <color rgb="FF0000FF"/>
      <color rgb="FFFFFF99"/>
      <color rgb="FFFFFFCC"/>
      <color rgb="FF0000CC"/>
      <color rgb="FF2E1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19050</xdr:colOff>
      <xdr:row>12</xdr:row>
      <xdr:rowOff>19051</xdr:rowOff>
    </xdr:from>
    <xdr:to>
      <xdr:col>9</xdr:col>
      <xdr:colOff>247650</xdr:colOff>
      <xdr:row>101</xdr:row>
      <xdr:rowOff>114301</xdr:rowOff>
    </xdr:to>
    <xdr:sp macro="" textlink="">
      <xdr:nvSpPr>
        <xdr:cNvPr id="21505" name="Text Box 1">
          <a:extLst>
            <a:ext uri="{FF2B5EF4-FFF2-40B4-BE49-F238E27FC236}">
              <a16:creationId xmlns:a16="http://schemas.microsoft.com/office/drawing/2014/main" id="{00000000-0008-0000-0000-000001540000}"/>
            </a:ext>
          </a:extLst>
        </xdr:cNvPr>
        <xdr:cNvSpPr txBox="1">
          <a:spLocks noChangeArrowheads="1"/>
        </xdr:cNvSpPr>
      </xdr:nvSpPr>
      <xdr:spPr bwMode="auto">
        <a:xfrm>
          <a:off x="781050" y="2381251"/>
          <a:ext cx="6810375" cy="170688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r>
            <a:rPr lang="en-US" sz="1200">
              <a:latin typeface="Arial" pitchFamily="34" charset="0"/>
              <a:ea typeface="+mn-ea"/>
              <a:cs typeface="Arial" pitchFamily="34" charset="0"/>
            </a:rPr>
            <a:t>The 2025 cost report files are now available by download from the HFS web site or by Email.  To download the cost report files go to: </a:t>
          </a:r>
          <a:r>
            <a:rPr lang="en-US" sz="1200" b="1" u="sng">
              <a:solidFill>
                <a:srgbClr val="0000CC"/>
              </a:solidFill>
              <a:latin typeface="Arial" pitchFamily="34" charset="0"/>
              <a:ea typeface="+mn-ea"/>
              <a:cs typeface="Arial" pitchFamily="34" charset="0"/>
            </a:rPr>
            <a:t>https://hfs.illinois.gov/medicalprograms/slf/costreport.html</a:t>
          </a:r>
          <a:r>
            <a:rPr lang="en-US" sz="1200">
              <a:latin typeface="Arial" pitchFamily="34" charset="0"/>
              <a:ea typeface="+mn-ea"/>
              <a:cs typeface="Arial" pitchFamily="34" charset="0"/>
            </a:rPr>
            <a:t>.  Right-click on the “Excel version” and select, “Save Target As”.  Then save the file on your computer system in the location where you want it.  Next, right-click on the instructions file and select “Save Target As”.  Then save the file on your computer system.</a:t>
          </a:r>
        </a:p>
        <a:p>
          <a:pPr algn="l" rtl="0">
            <a:defRPr sz="1000"/>
          </a:pPr>
          <a:endParaRPr lang="en-US" sz="1200" b="0" i="0" u="none" strike="noStrike" baseline="0">
            <a:solidFill>
              <a:srgbClr val="000000"/>
            </a:solidFill>
            <a:latin typeface="Arial"/>
            <a:cs typeface="Arial"/>
          </a:endParaRPr>
        </a:p>
        <a:p>
          <a:r>
            <a:rPr lang="en-US" sz="1200">
              <a:latin typeface="Arial" pitchFamily="34" charset="0"/>
              <a:ea typeface="+mn-ea"/>
              <a:cs typeface="Arial" pitchFamily="34" charset="0"/>
            </a:rPr>
            <a:t>When you have completed the cost report, </a:t>
          </a:r>
          <a:r>
            <a:rPr lang="en-US" sz="1200" b="1">
              <a:latin typeface="Arial" pitchFamily="34" charset="0"/>
              <a:ea typeface="+mn-ea"/>
              <a:cs typeface="Arial" pitchFamily="34" charset="0"/>
            </a:rPr>
            <a:t>send in the completed cost report file by Email, CD or </a:t>
          </a:r>
          <a:r>
            <a:rPr lang="en-US" sz="1100">
              <a:effectLst/>
              <a:latin typeface="+mn-lt"/>
              <a:ea typeface="+mn-ea"/>
              <a:cs typeface="+mn-cs"/>
            </a:rPr>
            <a:t>Microsoft Office 365 OneDrive</a:t>
          </a:r>
          <a:r>
            <a:rPr lang="en-US" sz="1200" b="1">
              <a:latin typeface="Arial" pitchFamily="34" charset="0"/>
              <a:ea typeface="+mn-ea"/>
              <a:cs typeface="Arial" pitchFamily="34" charset="0"/>
            </a:rPr>
            <a:t>.  </a:t>
          </a:r>
          <a:r>
            <a:rPr lang="en-US" sz="1200">
              <a:latin typeface="Arial" pitchFamily="34" charset="0"/>
              <a:ea typeface="+mn-ea"/>
              <a:cs typeface="Arial" pitchFamily="34" charset="0"/>
            </a:rPr>
            <a:t>The EMAIL address for requesting the blank Excel form or sending in the completed Excel file is</a:t>
          </a:r>
          <a:r>
            <a:rPr lang="en-US" sz="1200" b="1">
              <a:latin typeface="Arial" pitchFamily="34" charset="0"/>
              <a:ea typeface="+mn-ea"/>
              <a:cs typeface="Arial" pitchFamily="34" charset="0"/>
            </a:rPr>
            <a:t> </a:t>
          </a:r>
          <a:r>
            <a:rPr lang="en-US" sz="1200" b="1" u="sng">
              <a:latin typeface="Arial" pitchFamily="34" charset="0"/>
              <a:ea typeface="+mn-ea"/>
              <a:cs typeface="Arial" pitchFamily="34" charset="0"/>
              <a:hlinkClick xmlns:r="http://schemas.openxmlformats.org/officeDocument/2006/relationships" r:id=""/>
            </a:rPr>
            <a:t>HFS.HealthFinance@illinois.gov</a:t>
          </a:r>
          <a:r>
            <a:rPr lang="en-US" sz="1200" b="1" u="sng">
              <a:latin typeface="Arial" pitchFamily="34" charset="0"/>
              <a:ea typeface="+mn-ea"/>
              <a:cs typeface="Arial" pitchFamily="34" charset="0"/>
            </a:rPr>
            <a:t>.</a:t>
          </a:r>
          <a:r>
            <a:rPr lang="en-US" sz="1200" b="1">
              <a:latin typeface="Arial" pitchFamily="34" charset="0"/>
              <a:ea typeface="+mn-ea"/>
              <a:cs typeface="Arial" pitchFamily="34" charset="0"/>
            </a:rPr>
            <a:t>  A signed paper copy must be sent in also.</a:t>
          </a:r>
          <a:r>
            <a:rPr lang="en-US" sz="1200">
              <a:latin typeface="Arial" pitchFamily="34" charset="0"/>
              <a:ea typeface="+mn-ea"/>
              <a:cs typeface="Arial" pitchFamily="34" charset="0"/>
            </a:rPr>
            <a:t>  The completed Excel cost report file </a:t>
          </a:r>
          <a:r>
            <a:rPr lang="en-US" sz="1200" b="1">
              <a:latin typeface="Arial" pitchFamily="34" charset="0"/>
              <a:ea typeface="+mn-ea"/>
              <a:cs typeface="Arial" pitchFamily="34" charset="0"/>
            </a:rPr>
            <a:t>must be sent in at the same time as </a:t>
          </a:r>
          <a:r>
            <a:rPr lang="en-US" sz="1200">
              <a:latin typeface="Arial" pitchFamily="34" charset="0"/>
              <a:ea typeface="+mn-ea"/>
              <a:cs typeface="Arial" pitchFamily="34" charset="0"/>
            </a:rPr>
            <a:t>the paper copy of the cost report.</a:t>
          </a:r>
        </a:p>
        <a:p>
          <a:r>
            <a:rPr lang="en-US" sz="1200">
              <a:latin typeface="Arial" pitchFamily="34" charset="0"/>
              <a:ea typeface="+mn-ea"/>
              <a:cs typeface="Arial" pitchFamily="34" charset="0"/>
            </a:rPr>
            <a:t> </a:t>
          </a:r>
          <a:r>
            <a:rPr lang="en-US" sz="1100">
              <a:effectLst/>
              <a:latin typeface="+mn-lt"/>
              <a:ea typeface="+mn-ea"/>
              <a:cs typeface="+mn-cs"/>
            </a:rPr>
            <a:t> </a:t>
          </a:r>
        </a:p>
        <a:p>
          <a:r>
            <a:rPr lang="en-US" sz="1100">
              <a:effectLst/>
              <a:latin typeface="+mn-lt"/>
              <a:ea typeface="+mn-ea"/>
              <a:cs typeface="+mn-cs"/>
            </a:rPr>
            <a:t>       </a:t>
          </a:r>
          <a:r>
            <a:rPr lang="en-US" sz="1200">
              <a:effectLst/>
              <a:latin typeface="Arial" panose="020B0604020202020204" pitchFamily="34" charset="0"/>
              <a:ea typeface="+mn-ea"/>
              <a:cs typeface="Arial" panose="020B0604020202020204" pitchFamily="34" charset="0"/>
            </a:rPr>
            <a:t>MAIL TO: BUREAU OF HEALTH FINANCE</a:t>
          </a:r>
        </a:p>
        <a:p>
          <a:r>
            <a:rPr lang="en-US" sz="1200">
              <a:effectLst/>
              <a:latin typeface="Arial" panose="020B0604020202020204" pitchFamily="34" charset="0"/>
              <a:ea typeface="+mn-ea"/>
              <a:cs typeface="Arial" panose="020B0604020202020204" pitchFamily="34" charset="0"/>
            </a:rPr>
            <a:t>     ILLINOIS DEPT OF HEALTHCARE AND FAMILY SERVICES</a:t>
          </a:r>
        </a:p>
        <a:p>
          <a:r>
            <a:rPr lang="en-US" sz="1200">
              <a:effectLst/>
              <a:latin typeface="Arial" panose="020B0604020202020204" pitchFamily="34" charset="0"/>
              <a:ea typeface="+mn-ea"/>
              <a:cs typeface="Arial" panose="020B0604020202020204" pitchFamily="34" charset="0"/>
            </a:rPr>
            <a:t>     2200 Churchill Rd.</a:t>
          </a:r>
        </a:p>
        <a:p>
          <a:r>
            <a:rPr lang="en-US" sz="1200">
              <a:effectLst/>
              <a:latin typeface="Arial" panose="020B0604020202020204" pitchFamily="34" charset="0"/>
              <a:ea typeface="+mn-ea"/>
              <a:cs typeface="Arial" panose="020B0604020202020204" pitchFamily="34" charset="0"/>
            </a:rPr>
            <a:t>     Springfield, IL 62702-3406</a:t>
          </a:r>
        </a:p>
        <a:p>
          <a:r>
            <a:rPr lang="en-US" sz="1100" b="1">
              <a:effectLst/>
              <a:latin typeface="+mn-lt"/>
              <a:ea typeface="+mn-ea"/>
              <a:cs typeface="+mn-cs"/>
            </a:rPr>
            <a:t>          </a:t>
          </a:r>
          <a:endParaRPr lang="en-US" sz="1100">
            <a:effectLst/>
            <a:latin typeface="+mn-lt"/>
            <a:ea typeface="+mn-ea"/>
            <a:cs typeface="+mn-cs"/>
          </a:endParaRPr>
        </a:p>
        <a:p>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As is stated on page two of the cost report instructions, this report should cover the facility’s fiscal year ending in 2025.  It is due on September 30, 2025 or 90 days after the close of the facility’s fiscal year end, whichever comes later.  For example, cost reports for facilities with 12/31/25 year  ends are due March 31, 2026.  A one month extension will be available if requested by the due date.  Please refer to the instructions for the remainder of the filing requirements.</a:t>
          </a:r>
        </a:p>
        <a:p>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Please use the 2025 cost report file and instructions.  </a:t>
          </a:r>
          <a:r>
            <a:rPr lang="en-US" sz="1200" b="1">
              <a:latin typeface="Arial" pitchFamily="34" charset="0"/>
              <a:ea typeface="+mn-ea"/>
              <a:cs typeface="Arial" pitchFamily="34" charset="0"/>
            </a:rPr>
            <a:t>Printed copies of the report from the 2024 cost report or earlier files will NOT be accepted</a:t>
          </a:r>
          <a:r>
            <a:rPr lang="en-US" sz="1200">
              <a:latin typeface="Arial" pitchFamily="34" charset="0"/>
              <a:ea typeface="+mn-ea"/>
              <a:cs typeface="Arial" pitchFamily="34" charset="0"/>
            </a:rPr>
            <a:t>.</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r>
            <a:rPr lang="en-US" sz="1200" b="1" u="sng">
              <a:latin typeface="Arial" pitchFamily="34" charset="0"/>
              <a:ea typeface="+mn-ea"/>
              <a:cs typeface="Arial" pitchFamily="34" charset="0"/>
            </a:rPr>
            <a:t>Cost Report File</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Each page is on a separate worksheet.  The file has been sealed.  The cells where data is to be entered have been unprotected.  Do not change the cost report form.  We must have every form the same.  Any changes made to the cost report form will cause us to consider the filed cost report incomplete until the form is correctly filed.  Complete page one first.  The facility name, ID# and the report period dates have been linked to each page.  </a:t>
          </a:r>
          <a:r>
            <a:rPr lang="en-US" sz="1200" b="1">
              <a:latin typeface="Arial" pitchFamily="34" charset="0"/>
              <a:ea typeface="+mn-ea"/>
              <a:cs typeface="Arial" pitchFamily="34" charset="0"/>
            </a:rPr>
            <a:t>When entering data on pages 3 and 4, do not include decimals.  Please round to whole numbers</a:t>
          </a:r>
          <a:r>
            <a:rPr lang="en-US" sz="1200">
              <a:latin typeface="Arial" pitchFamily="34" charset="0"/>
              <a:ea typeface="+mn-ea"/>
              <a:cs typeface="Arial" pitchFamily="34" charset="0"/>
            </a:rPr>
            <a:t>.  </a:t>
          </a:r>
          <a:r>
            <a:rPr lang="en-US" sz="1200" b="1">
              <a:latin typeface="Arial" pitchFamily="34" charset="0"/>
              <a:ea typeface="+mn-ea"/>
              <a:cs typeface="Arial" pitchFamily="34" charset="0"/>
            </a:rPr>
            <a:t>When entering the </a:t>
          </a:r>
          <a:r>
            <a:rPr lang="en-US" sz="1200" b="1" u="sng">
              <a:latin typeface="Arial" pitchFamily="34" charset="0"/>
              <a:ea typeface="+mn-ea"/>
              <a:cs typeface="Arial" pitchFamily="34" charset="0"/>
            </a:rPr>
            <a:t>years</a:t>
          </a:r>
          <a:r>
            <a:rPr lang="en-US" sz="1200" b="1">
              <a:latin typeface="Arial" pitchFamily="34" charset="0"/>
              <a:ea typeface="+mn-ea"/>
              <a:cs typeface="Arial" pitchFamily="34" charset="0"/>
            </a:rPr>
            <a:t> on page 12, do not enter “various” or other text in columns 2 or 3</a:t>
          </a:r>
          <a:r>
            <a:rPr lang="en-US" sz="1200">
              <a:latin typeface="Arial" pitchFamily="34" charset="0"/>
              <a:ea typeface="+mn-ea"/>
              <a:cs typeface="Arial" pitchFamily="34" charset="0"/>
            </a:rPr>
            <a:t>.</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Attachments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6 – Non-Profit and Government-owned facilities may</a:t>
          </a:r>
          <a:r>
            <a:rPr lang="en-US" sz="1200" baseline="0">
              <a:latin typeface="Arial" pitchFamily="34" charset="0"/>
              <a:ea typeface="+mn-ea"/>
              <a:cs typeface="Arial" pitchFamily="34" charset="0"/>
            </a:rPr>
            <a:t> continue to use Page 6 to report ownership details.  For-Profit facilities are required to use the new Ownership-1 and Ownership-2 pages to provide details of the facility operations. T</a:t>
          </a:r>
          <a:r>
            <a:rPr lang="en-US" sz="1200">
              <a:latin typeface="Arial" pitchFamily="34" charset="0"/>
              <a:ea typeface="+mn-ea"/>
              <a:cs typeface="Arial" pitchFamily="34" charset="0"/>
            </a:rPr>
            <a:t>he related facilities should continue to be reported on the PG6-Supp pages as</a:t>
          </a:r>
          <a:r>
            <a:rPr lang="en-US" sz="1200" baseline="0">
              <a:latin typeface="Arial" pitchFamily="34" charset="0"/>
              <a:ea typeface="+mn-ea"/>
              <a:cs typeface="Arial" pitchFamily="34" charset="0"/>
            </a:rPr>
            <a:t> necessary</a:t>
          </a:r>
          <a:r>
            <a:rPr lang="en-US" sz="1200">
              <a:latin typeface="Arial" pitchFamily="34" charset="0"/>
              <a:ea typeface="+mn-ea"/>
              <a:cs typeface="Arial" pitchFamily="34" charset="0"/>
            </a:rPr>
            <a:t>.</a:t>
          </a:r>
        </a:p>
        <a:p>
          <a:r>
            <a:rPr lang="en-US" sz="1200" b="1">
              <a:latin typeface="Arial" pitchFamily="34" charset="0"/>
              <a:ea typeface="+mn-ea"/>
              <a:cs typeface="Arial" pitchFamily="34" charset="0"/>
            </a:rPr>
            <a:t> </a:t>
          </a:r>
          <a:endParaRPr lang="en-US" sz="1200">
            <a:latin typeface="Arial" pitchFamily="34" charset="0"/>
            <a:ea typeface="+mn-ea"/>
            <a:cs typeface="Arial" pitchFamily="34" charset="0"/>
          </a:endParaRPr>
        </a:p>
        <a:p>
          <a:r>
            <a:rPr lang="en-US" sz="1200" b="1">
              <a:latin typeface="Arial" pitchFamily="34" charset="0"/>
              <a:ea typeface="+mn-ea"/>
              <a:cs typeface="Arial" pitchFamily="34" charset="0"/>
            </a:rPr>
            <a:t>Please include all explanations, additional details and additional schedules, including the information for owners' compensation, on the worksheets in the cost report file</a:t>
          </a:r>
          <a:r>
            <a:rPr lang="en-US" sz="1200">
              <a:latin typeface="Arial" pitchFamily="34" charset="0"/>
              <a:ea typeface="+mn-ea"/>
              <a:cs typeface="Arial" pitchFamily="34" charset="0"/>
            </a:rPr>
            <a:t>. </a:t>
          </a:r>
          <a:r>
            <a:rPr lang="en-US" sz="1200" u="sng">
              <a:latin typeface="Arial" pitchFamily="34" charset="0"/>
              <a:ea typeface="+mn-ea"/>
              <a:cs typeface="Arial" pitchFamily="34" charset="0"/>
            </a:rPr>
            <a:t>Please do not change or delete the sheet names of pages 1 through </a:t>
          </a:r>
          <a:r>
            <a:rPr lang="en-US" sz="1200" u="sng">
              <a:solidFill>
                <a:sysClr val="windowText" lastClr="000000"/>
              </a:solidFill>
              <a:latin typeface="Arial" pitchFamily="34" charset="0"/>
              <a:ea typeface="+mn-ea"/>
              <a:cs typeface="Arial" pitchFamily="34" charset="0"/>
            </a:rPr>
            <a:t>20</a:t>
          </a:r>
          <a:r>
            <a:rPr lang="en-US" sz="1200" u="sng">
              <a:latin typeface="Arial" pitchFamily="34" charset="0"/>
              <a:ea typeface="+mn-ea"/>
              <a:cs typeface="Arial" pitchFamily="34" charset="0"/>
            </a:rPr>
            <a:t>, ReadMe or Enter.  Also, do not change any range names or range references.</a:t>
          </a:r>
          <a:r>
            <a:rPr lang="en-US" sz="1200" u="none">
              <a:latin typeface="Arial" pitchFamily="34" charset="0"/>
              <a:ea typeface="+mn-ea"/>
              <a:cs typeface="Arial" pitchFamily="34" charset="0"/>
            </a:rPr>
            <a:t>  You may add additional worksheets after page </a:t>
          </a:r>
          <a:r>
            <a:rPr lang="en-US" sz="1200" u="none">
              <a:solidFill>
                <a:sysClr val="windowText" lastClr="000000"/>
              </a:solidFill>
              <a:latin typeface="Arial" pitchFamily="34" charset="0"/>
              <a:ea typeface="+mn-ea"/>
              <a:cs typeface="Arial" pitchFamily="34" charset="0"/>
            </a:rPr>
            <a:t>20</a:t>
          </a:r>
          <a:r>
            <a:rPr lang="en-US" sz="1200" u="none">
              <a:latin typeface="Arial" pitchFamily="34" charset="0"/>
              <a:ea typeface="+mn-ea"/>
              <a:cs typeface="Arial" pitchFamily="34" charset="0"/>
            </a:rPr>
            <a:t> for the recording of this type of detail.  Additionally, you may also insert these sheets in the file behind the pages to which they correspond.</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Home Office allocation documentation and Owner's Compensation details that are normally attached with the paper copy should be submitted electronically, and not included in the signed hard copy of the cost report. These pages may be submitted as an attached separate PDF when the excel file is submitted. </a:t>
          </a:r>
        </a:p>
        <a:p>
          <a:endParaRPr lang="en-US" sz="1200">
            <a:latin typeface="Arial" pitchFamily="34" charset="0"/>
            <a:ea typeface="+mn-ea"/>
            <a:cs typeface="Arial" pitchFamily="34" charset="0"/>
          </a:endParaRPr>
        </a:p>
        <a:p>
          <a:r>
            <a:rPr lang="en-US" sz="1200" b="1" u="sng">
              <a:latin typeface="Arial" pitchFamily="34" charset="0"/>
              <a:ea typeface="+mn-ea"/>
              <a:cs typeface="Arial" pitchFamily="34" charset="0"/>
            </a:rPr>
            <a:t>Page 12 and Pages 12A through 12I</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Page 12 – Please enter the cost of the Building(s) along with the year acquired and year constructed on lines 4 through 8.</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Improvement descriptions should be as precise as possible in description and location to allow for proper review and auditing functions.</a:t>
          </a: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Pages 12A through 12I have been set up to carry forward the totals from the previous page 12.  For example, if you use pages 12 through 12F, the total on page 12F will be your grand total building and improvements cost.  </a:t>
          </a:r>
          <a:r>
            <a:rPr lang="en-US" sz="1200" i="1">
              <a:latin typeface="Arial" pitchFamily="34" charset="0"/>
              <a:ea typeface="+mn-ea"/>
              <a:cs typeface="Arial" pitchFamily="34" charset="0"/>
            </a:rPr>
            <a:t>Please hide the pages that are not used in order to not print blank pages.</a:t>
          </a:r>
        </a:p>
        <a:p>
          <a:r>
            <a:rPr lang="en-US" sz="1200">
              <a:latin typeface="Arial" pitchFamily="34" charset="0"/>
              <a:ea typeface="+mn-ea"/>
              <a:cs typeface="Arial" pitchFamily="34" charset="0"/>
            </a:rPr>
            <a:t> </a:t>
          </a:r>
        </a:p>
        <a:p>
          <a:r>
            <a:rPr lang="en-US" sz="1200" b="1">
              <a:latin typeface="Arial" pitchFamily="34" charset="0"/>
              <a:ea typeface="+mn-ea"/>
              <a:cs typeface="Arial" pitchFamily="34" charset="0"/>
            </a:rPr>
            <a:t>WARNING:  Do NOT use drag &amp; drop, cut or move commands.  These commands may ruin the file and/or formulas.  Then you will have to close the file and start from the last time you saved it.</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As you know, save your work frequently to prevent losses of large amounts of information. The print macros have been removed due to security concerns.  To print the entire report</a:t>
          </a:r>
          <a:r>
            <a:rPr lang="en-US" sz="1200" baseline="0">
              <a:latin typeface="Arial" pitchFamily="34" charset="0"/>
              <a:ea typeface="+mn-ea"/>
              <a:cs typeface="Arial" pitchFamily="34" charset="0"/>
            </a:rPr>
            <a:t>, click on Pg1, hold down shift, then click Pg</a:t>
          </a:r>
          <a:r>
            <a:rPr lang="en-US" sz="1200" baseline="0">
              <a:solidFill>
                <a:sysClr val="windowText" lastClr="000000"/>
              </a:solidFill>
              <a:latin typeface="Arial" pitchFamily="34" charset="0"/>
              <a:ea typeface="+mn-ea"/>
              <a:cs typeface="Arial" pitchFamily="34" charset="0"/>
            </a:rPr>
            <a:t>20</a:t>
          </a:r>
          <a:r>
            <a:rPr lang="en-US" sz="1200" baseline="0">
              <a:latin typeface="Arial" pitchFamily="34" charset="0"/>
              <a:ea typeface="+mn-ea"/>
              <a:cs typeface="Arial" pitchFamily="34" charset="0"/>
            </a:rPr>
            <a:t>.  Then select the Print command. You may review the Print Preview to ensure the pages are printing properly.  In order to Ungroup the Worksheet pages, Right-click on one of the worksheet tabs and select "Ungroup Sheets".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 </a:t>
          </a:r>
        </a:p>
        <a:p>
          <a:r>
            <a:rPr lang="en-US" sz="1200">
              <a:latin typeface="Arial" pitchFamily="34" charset="0"/>
              <a:ea typeface="+mn-ea"/>
              <a:cs typeface="Arial" pitchFamily="34" charset="0"/>
            </a:rPr>
            <a:t>If possible, the cost report should be printed on 8 ½ by 14 size white paper with an 8 ½ by 14 image on the paper.  After printing the cost report, please review the copy for accuracy and completeness before mailing it to the Bureau of Health Finance.  As part of the filing requirements, send the completed Excel file at the same time you send your paper copy.  Also, please make sure both the completed file and the paper copy agree prior to sending them to our office.</a:t>
          </a:r>
        </a:p>
        <a:p>
          <a:r>
            <a:rPr lang="en-US" sz="1200">
              <a:latin typeface="Arial" pitchFamily="34" charset="0"/>
              <a:ea typeface="+mn-ea"/>
              <a:cs typeface="Arial" pitchFamily="34" charset="0"/>
            </a:rPr>
            <a:t> </a:t>
          </a:r>
        </a:p>
        <a:p>
          <a:r>
            <a:rPr lang="en-US" sz="1200" b="1" u="sng">
              <a:latin typeface="Arial" pitchFamily="34" charset="0"/>
              <a:ea typeface="+mn-ea"/>
              <a:cs typeface="Arial" pitchFamily="34" charset="0"/>
            </a:rPr>
            <a:t>Cost Report File and Extra Pages</a:t>
          </a:r>
          <a:endParaRPr lang="en-US" sz="1200">
            <a:latin typeface="Arial" pitchFamily="34" charset="0"/>
            <a:ea typeface="+mn-ea"/>
            <a:cs typeface="Arial" pitchFamily="34" charset="0"/>
          </a:endParaRPr>
        </a:p>
        <a:p>
          <a:r>
            <a:rPr lang="en-US" sz="1200">
              <a:latin typeface="Arial" pitchFamily="34" charset="0"/>
              <a:ea typeface="+mn-ea"/>
              <a:cs typeface="Arial" pitchFamily="34" charset="0"/>
            </a:rPr>
            <a:t>The entire cost report is in one file named SLF_Report25.xlsx. In an Excel file that has been sealed, you can press the Tab key to go to the next unprotected cell.  By pressing Shift-Tab, you can go to the previous unprotected cell.  Extra sheets for pages 6, 8 and 12 have been included in the file.  Click Format-Sheet-Unhide to see the sheets available.  In Excel 365, Right-Click on a worksheet tab , then select Unhide.  This will show you the extra sheets that are available.  Also, you may add sheets after "Page </a:t>
          </a:r>
          <a:r>
            <a:rPr lang="en-US" sz="1200">
              <a:solidFill>
                <a:sysClr val="windowText" lastClr="000000"/>
              </a:solidFill>
              <a:latin typeface="Arial" pitchFamily="34" charset="0"/>
              <a:ea typeface="+mn-ea"/>
              <a:cs typeface="Arial" pitchFamily="34" charset="0"/>
            </a:rPr>
            <a:t>20</a:t>
          </a:r>
          <a:r>
            <a:rPr lang="en-US" sz="1200">
              <a:latin typeface="Arial" pitchFamily="34" charset="0"/>
              <a:ea typeface="+mn-ea"/>
              <a:cs typeface="Arial" pitchFamily="34" charset="0"/>
            </a:rPr>
            <a:t>".</a:t>
          </a:r>
          <a:endParaRPr lang="en-US" sz="1200" b="0" i="0" u="none" strike="noStrike" baseline="0">
            <a:solidFill>
              <a:srgbClr val="000000"/>
            </a:solidFill>
            <a:latin typeface="Arial" pitchFamily="34" charset="0"/>
            <a:cs typeface="Arial" pitchFamily="34" charset="0"/>
          </a:endParaRP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If you have any questions concerning the file, please call Randy Hulskotter at (217) 524-4489.  You may also contact our office by email at </a:t>
          </a:r>
          <a:r>
            <a:rPr lang="en-US" sz="1200" b="1" i="0" u="sng" strike="noStrike" baseline="0">
              <a:solidFill>
                <a:srgbClr val="0000FF"/>
              </a:solidFill>
              <a:latin typeface="Arial"/>
              <a:cs typeface="Arial"/>
            </a:rPr>
            <a:t>HFS.HealthFinance@illinois.gov</a:t>
          </a:r>
          <a:r>
            <a:rPr lang="en-US" sz="1000" b="0" i="0" u="none" strike="noStrike" baseline="0">
              <a:solidFill>
                <a:sysClr val="windowText" lastClr="000000"/>
              </a:solidFill>
              <a:effectLst/>
              <a:latin typeface="+mn-lt"/>
              <a:ea typeface="+mn-ea"/>
              <a:cs typeface="+mn-cs"/>
            </a:rPr>
            <a:t> </a:t>
          </a:r>
          <a:r>
            <a:rPr lang="en-US" sz="1200" b="0" i="0" u="none" strike="noStrike" baseline="0">
              <a:solidFill>
                <a:sysClr val="windowText" lastClr="000000"/>
              </a:solidFill>
              <a:effectLst/>
              <a:latin typeface="+mn-lt"/>
              <a:ea typeface="+mn-ea"/>
              <a:cs typeface="+mn-cs"/>
            </a:rPr>
            <a:t> </a:t>
          </a:r>
        </a:p>
        <a:p>
          <a:pPr algn="l" rtl="0">
            <a:defRPr sz="1000"/>
          </a:pPr>
          <a:endParaRPr lang="en-US" sz="1200" b="0" i="0" u="none" strike="noStrike" baseline="0">
            <a:solidFill>
              <a:sysClr val="windowText" lastClr="000000"/>
            </a:solidFill>
            <a:effectLst/>
            <a:latin typeface="+mn-lt"/>
            <a:ea typeface="+mn-ea"/>
            <a:cs typeface="+mn-cs"/>
          </a:endParaRPr>
        </a:p>
        <a:p>
          <a:pPr algn="l" rtl="0">
            <a:defRPr sz="1000"/>
          </a:pPr>
          <a:r>
            <a:rPr lang="en-US" sz="1200" b="0" i="1" baseline="0">
              <a:effectLst/>
              <a:latin typeface="Arial" panose="020B0604020202020204" pitchFamily="34" charset="0"/>
              <a:ea typeface="+mn-ea"/>
              <a:cs typeface="Arial" panose="020B0604020202020204" pitchFamily="34" charset="0"/>
            </a:rPr>
            <a:t>You may also send the completed cost report Excel files using Microsoft OneDrive</a:t>
          </a:r>
          <a:r>
            <a:rPr lang="en-US" sz="1200" b="0" i="0" baseline="0">
              <a:effectLst/>
              <a:latin typeface="Arial" panose="020B0604020202020204" pitchFamily="34" charset="0"/>
              <a:ea typeface="+mn-ea"/>
              <a:cs typeface="Arial" panose="020B0604020202020204" pitchFamily="34" charset="0"/>
            </a:rPr>
            <a:t>.  Please contact our office by Email to request this option.  A separate link will be sent to you by Email.</a:t>
          </a:r>
          <a:endParaRPr lang="en-US" sz="1200" b="0" i="0" u="none" strike="noStrike" baseline="0">
            <a:solidFill>
              <a:srgbClr val="000000"/>
            </a:solidFill>
            <a:latin typeface="Arial" panose="020B0604020202020204" pitchFamily="34" charset="0"/>
            <a:cs typeface="Arial" panose="020B0604020202020204" pitchFamily="34" charset="0"/>
          </a:endParaRPr>
        </a:p>
        <a:p>
          <a:r>
            <a:rPr lang="en-US" sz="1100">
              <a:effectLst/>
              <a:latin typeface="+mn-lt"/>
              <a:ea typeface="+mn-ea"/>
              <a:cs typeface="+mn-cs"/>
            </a:rPr>
            <a:t> </a:t>
          </a:r>
        </a:p>
        <a:p>
          <a:r>
            <a:rPr lang="en-US" sz="1200">
              <a:effectLst/>
              <a:latin typeface="Arial" panose="020B0604020202020204" pitchFamily="34" charset="0"/>
              <a:ea typeface="+mn-ea"/>
              <a:cs typeface="Arial" panose="020B0604020202020204" pitchFamily="34" charset="0"/>
            </a:rPr>
            <a:t>Thank you for your continued cooperation in providing this cost information for your facility.</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9A5B5B-D419-4648-82C4-46893F508495}" name="Table1" displayName="Table1" ref="D57:D65" totalsRowShown="0" headerRowDxfId="2" dataDxfId="1">
  <autoFilter ref="D57:D65" xr:uid="{499A5B5B-D419-4648-82C4-46893F508495}"/>
  <tableColumns count="1">
    <tableColumn id="1" xr3:uid="{8F4B8CA5-3A0E-4291-BCD2-6258BAE23D65}" name="Column1"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FS.HealthFinance@illinois.gov" TargetMode="External"/><Relationship Id="rId1" Type="http://schemas.openxmlformats.org/officeDocument/2006/relationships/hyperlink" Target="https://hfs.illinois.gov/medicalprograms/slf/costreport.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10"/>
  <sheetViews>
    <sheetView zoomScaleNormal="100" workbookViewId="0">
      <selection activeCell="B1" sqref="B1"/>
    </sheetView>
  </sheetViews>
  <sheetFormatPr defaultRowHeight="15"/>
  <cols>
    <col min="2" max="2" width="9.33203125" bestFit="1" customWidth="1"/>
    <col min="3" max="3" width="14.109375" bestFit="1" customWidth="1"/>
    <col min="11" max="11" width="11.5546875" customWidth="1"/>
  </cols>
  <sheetData>
    <row r="1" spans="2:7">
      <c r="B1" s="578" t="s">
        <v>0</v>
      </c>
      <c r="C1" s="579"/>
      <c r="D1" s="579"/>
      <c r="E1" s="579"/>
      <c r="F1" s="579"/>
      <c r="G1" s="579"/>
    </row>
    <row r="3" spans="2:7" ht="15.75">
      <c r="B3" s="1" t="s">
        <v>1</v>
      </c>
      <c r="C3" s="560">
        <v>45895</v>
      </c>
    </row>
    <row r="4" spans="2:7" ht="15.75">
      <c r="B4" s="1"/>
      <c r="C4" s="2"/>
    </row>
    <row r="5" spans="2:7" ht="15.75">
      <c r="B5" s="1" t="s">
        <v>2</v>
      </c>
      <c r="C5" s="1" t="s">
        <v>3</v>
      </c>
    </row>
    <row r="6" spans="2:7" ht="15.75">
      <c r="B6" s="1"/>
      <c r="C6" s="2"/>
    </row>
    <row r="7" spans="2:7" ht="15.75">
      <c r="B7" s="1" t="s">
        <v>4</v>
      </c>
      <c r="C7" s="1" t="s">
        <v>5</v>
      </c>
    </row>
    <row r="8" spans="2:7" ht="15.75">
      <c r="B8" s="1"/>
      <c r="C8" s="2"/>
    </row>
    <row r="9" spans="2:7" ht="15.75">
      <c r="B9" s="1" t="s">
        <v>6</v>
      </c>
      <c r="C9" s="2" t="s">
        <v>7</v>
      </c>
    </row>
    <row r="10" spans="2:7" ht="15.75">
      <c r="B10" s="1"/>
      <c r="C10" s="2"/>
    </row>
    <row r="11" spans="2:7">
      <c r="B11" s="2"/>
    </row>
    <row r="12" spans="2:7">
      <c r="B12" s="2"/>
    </row>
    <row r="13" spans="2:7">
      <c r="B13" s="2"/>
      <c r="C13" s="2"/>
    </row>
    <row r="14" spans="2:7">
      <c r="B14" s="2"/>
      <c r="C14" s="2"/>
    </row>
    <row r="15" spans="2:7">
      <c r="B15" s="2"/>
      <c r="C15" s="2"/>
    </row>
    <row r="16" spans="2:7">
      <c r="B16" s="2"/>
      <c r="C16" s="2"/>
    </row>
    <row r="17" spans="2:3">
      <c r="B17" s="2"/>
      <c r="C17" s="2"/>
    </row>
    <row r="18" spans="2:3">
      <c r="B18" s="2"/>
      <c r="C18" s="2"/>
    </row>
    <row r="19" spans="2:3">
      <c r="B19" s="2"/>
      <c r="C19" s="2"/>
    </row>
    <row r="20" spans="2:3">
      <c r="B20" s="2"/>
      <c r="C20" s="2"/>
    </row>
    <row r="21" spans="2:3">
      <c r="B21" s="2"/>
      <c r="C21" s="2"/>
    </row>
    <row r="22" spans="2:3">
      <c r="B22" s="2"/>
      <c r="C22" s="2"/>
    </row>
    <row r="23" spans="2:3">
      <c r="B23" s="2"/>
      <c r="C23" s="2"/>
    </row>
    <row r="24" spans="2:3">
      <c r="B24" s="2"/>
      <c r="C24" s="2"/>
    </row>
    <row r="25" spans="2:3">
      <c r="B25" s="2"/>
      <c r="C25" s="2"/>
    </row>
    <row r="26" spans="2:3">
      <c r="B26" s="2"/>
      <c r="C26" s="2"/>
    </row>
    <row r="27" spans="2:3">
      <c r="C27" s="2"/>
    </row>
    <row r="28" spans="2:3">
      <c r="B28" s="2"/>
      <c r="C28" s="2"/>
    </row>
    <row r="29" spans="2:3">
      <c r="B29" s="2"/>
      <c r="C29" s="2"/>
    </row>
    <row r="30" spans="2:3">
      <c r="B30" s="2"/>
      <c r="C30" s="2"/>
    </row>
    <row r="31" spans="2:3">
      <c r="B31" s="2"/>
      <c r="C31" s="2"/>
    </row>
    <row r="32" spans="2:3">
      <c r="B32" s="2"/>
      <c r="C32" s="2"/>
    </row>
    <row r="33" spans="2:3">
      <c r="B33" s="2"/>
      <c r="C33" s="2"/>
    </row>
    <row r="34" spans="2:3">
      <c r="B34" s="2"/>
      <c r="C34" s="2"/>
    </row>
    <row r="35" spans="2:3">
      <c r="B35" s="2"/>
      <c r="C35" s="2"/>
    </row>
    <row r="36" spans="2:3">
      <c r="B36" s="378"/>
      <c r="C36" s="2"/>
    </row>
    <row r="37" spans="2:3">
      <c r="B37" s="2"/>
      <c r="C37" s="2"/>
    </row>
    <row r="38" spans="2:3">
      <c r="B38" s="2"/>
      <c r="C38" s="2"/>
    </row>
    <row r="39" spans="2:3">
      <c r="B39" s="2"/>
      <c r="C39" s="2"/>
    </row>
    <row r="40" spans="2:3">
      <c r="B40" s="2"/>
      <c r="C40" s="2"/>
    </row>
    <row r="41" spans="2:3">
      <c r="B41" s="2"/>
      <c r="C41" s="2"/>
    </row>
    <row r="42" spans="2:3">
      <c r="C42" s="2"/>
    </row>
    <row r="43" spans="2:3" ht="15.75">
      <c r="B43" s="1"/>
      <c r="C43" s="2"/>
    </row>
    <row r="44" spans="2:3">
      <c r="C44" s="2"/>
    </row>
    <row r="45" spans="2:3">
      <c r="B45" s="2"/>
      <c r="C45" s="2"/>
    </row>
    <row r="46" spans="2:3">
      <c r="B46" s="2"/>
      <c r="C46" s="2"/>
    </row>
    <row r="47" spans="2:3">
      <c r="B47" s="2"/>
      <c r="C47" s="2"/>
    </row>
    <row r="48" spans="2:3">
      <c r="B48" s="2"/>
      <c r="C48" s="2"/>
    </row>
    <row r="49" spans="2:12">
      <c r="B49" s="2"/>
      <c r="C49" s="2"/>
      <c r="L49">
        <v>5</v>
      </c>
    </row>
    <row r="50" spans="2:12">
      <c r="B50" s="2"/>
      <c r="C50" s="2"/>
    </row>
    <row r="51" spans="2:12">
      <c r="B51" s="2"/>
    </row>
    <row r="52" spans="2:12">
      <c r="B52" s="2"/>
    </row>
    <row r="58" spans="2:12" ht="15.75">
      <c r="B58" s="1"/>
    </row>
    <row r="96" spans="3:3">
      <c r="C96" s="627">
        <v>20250820</v>
      </c>
    </row>
    <row r="105" spans="2:8" ht="15.75">
      <c r="B105" t="s">
        <v>8</v>
      </c>
      <c r="C105" s="558" t="s">
        <v>9</v>
      </c>
      <c r="D105" s="559"/>
      <c r="E105" s="559"/>
      <c r="F105" s="559"/>
    </row>
    <row r="107" spans="2:8" ht="15.75">
      <c r="B107" t="s">
        <v>10</v>
      </c>
      <c r="C107" s="612" t="s">
        <v>11</v>
      </c>
      <c r="D107" s="559"/>
      <c r="E107" s="559"/>
      <c r="F107" s="559"/>
      <c r="G107" s="559"/>
      <c r="H107" s="559"/>
    </row>
    <row r="110" spans="2:8" ht="15.75">
      <c r="C110" s="475"/>
    </row>
  </sheetData>
  <sheetProtection algorithmName="SHA-512" hashValue="1VuEIyDnTge3XPGbX833JyzzfpL/h97QQUB5Lpuoky01G4g3giBOgQW04a8HXi3nrRSIqWxFq3CReq0otQn+DA==" saltValue="PA75AyrFkiyOZGssC5c1tQ==" spinCount="100000" sheet="1" objects="1" scenarios="1"/>
  <phoneticPr fontId="0" type="noConversion"/>
  <hyperlinks>
    <hyperlink ref="C107" r:id="rId1" xr:uid="{00000000-0004-0000-0000-000000000000}"/>
    <hyperlink ref="C105" r:id="rId2" xr:uid="{00000000-0004-0000-0000-000001000000}"/>
  </hyperlinks>
  <pageMargins left="0.5" right="0.5" top="0.5" bottom="0.5" header="0" footer="0"/>
  <pageSetup paperSize="5"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autoPageBreaks="0" fitToPage="1"/>
  </sheetPr>
  <dimension ref="A1:R47"/>
  <sheetViews>
    <sheetView zoomScale="75" zoomScaleNormal="87" workbookViewId="0">
      <selection activeCell="C4" sqref="C4"/>
    </sheetView>
  </sheetViews>
  <sheetFormatPr defaultRowHeight="15"/>
  <cols>
    <col min="1" max="1" width="13.109375" customWidth="1"/>
    <col min="2" max="2" width="3.77734375" customWidth="1"/>
    <col min="3" max="3" width="12.77734375" customWidth="1"/>
    <col min="4" max="4" width="8.77734375" customWidth="1"/>
    <col min="5" max="5" width="4" customWidth="1"/>
    <col min="6" max="17" width="9.77734375" customWidth="1"/>
    <col min="18" max="18" width="3.77734375" customWidth="1"/>
    <col min="19" max="19" width="9.77734375" customWidth="1"/>
  </cols>
  <sheetData>
    <row r="1" spans="1:18" ht="15.75">
      <c r="C1" s="275" t="s">
        <v>441</v>
      </c>
    </row>
    <row r="2" spans="1:18" ht="15.75">
      <c r="A2" s="627">
        <f>Enter!E18</f>
        <v>0</v>
      </c>
      <c r="C2" s="275" t="s">
        <v>442</v>
      </c>
    </row>
    <row r="3" spans="1:18">
      <c r="B3" s="287"/>
      <c r="C3" s="113"/>
      <c r="D3" s="113"/>
      <c r="E3" s="113"/>
      <c r="F3" s="113"/>
      <c r="G3" s="113"/>
      <c r="I3" s="113"/>
      <c r="J3" s="113" t="s">
        <v>40</v>
      </c>
      <c r="L3" s="113"/>
      <c r="M3" s="113"/>
      <c r="N3" s="113"/>
      <c r="O3" s="113"/>
      <c r="Q3" s="113" t="s">
        <v>443</v>
      </c>
    </row>
    <row r="4" spans="1:18">
      <c r="B4" s="288"/>
      <c r="C4" s="114" t="s">
        <v>116</v>
      </c>
      <c r="D4" s="114"/>
      <c r="E4" s="45" t="str">
        <f>T(Facility)</f>
        <v/>
      </c>
      <c r="F4" s="192"/>
      <c r="G4" s="114"/>
      <c r="H4" s="114"/>
      <c r="I4" s="52"/>
      <c r="J4" s="115" t="s">
        <v>117</v>
      </c>
      <c r="K4" s="46" t="str">
        <f>T(ID)</f>
        <v/>
      </c>
      <c r="L4" s="104" t="s">
        <v>118</v>
      </c>
      <c r="M4" s="104"/>
      <c r="N4" s="114"/>
      <c r="O4" s="73" t="str">
        <f>T(Beg_Date)</f>
        <v/>
      </c>
      <c r="P4" s="114" t="s">
        <v>213</v>
      </c>
      <c r="Q4" s="73" t="str">
        <f>T(End_Date)</f>
        <v/>
      </c>
    </row>
    <row r="5" spans="1:18">
      <c r="B5" s="288"/>
      <c r="C5" s="113" t="s">
        <v>444</v>
      </c>
      <c r="D5" s="113"/>
      <c r="E5" s="113"/>
      <c r="F5" s="113"/>
      <c r="G5" s="113"/>
      <c r="H5" s="113"/>
      <c r="I5" s="113"/>
      <c r="J5" s="113"/>
      <c r="K5" s="113"/>
      <c r="L5" s="113"/>
      <c r="M5" s="113"/>
      <c r="N5" s="113"/>
      <c r="O5" s="113"/>
      <c r="P5" s="113"/>
      <c r="Q5" s="288"/>
    </row>
    <row r="6" spans="1:18">
      <c r="B6" s="725"/>
      <c r="C6" s="726"/>
      <c r="D6" s="727"/>
      <c r="E6" s="728"/>
      <c r="F6" s="728"/>
      <c r="G6" s="728"/>
      <c r="H6" s="728"/>
      <c r="I6" s="728"/>
      <c r="J6" s="728"/>
      <c r="K6" s="728"/>
      <c r="L6" s="728"/>
      <c r="M6" s="728"/>
      <c r="N6" s="728"/>
      <c r="O6" s="728"/>
      <c r="P6" s="728"/>
      <c r="Q6" s="729" t="s">
        <v>445</v>
      </c>
      <c r="R6" s="730"/>
    </row>
    <row r="7" spans="1:18">
      <c r="B7" s="289"/>
      <c r="C7" s="117" t="s">
        <v>222</v>
      </c>
      <c r="D7" s="113"/>
      <c r="E7" s="130"/>
      <c r="F7" s="290" t="s">
        <v>446</v>
      </c>
      <c r="G7" s="290" t="s">
        <v>447</v>
      </c>
      <c r="H7" s="290" t="s">
        <v>447</v>
      </c>
      <c r="I7" s="290" t="s">
        <v>447</v>
      </c>
      <c r="J7" s="290" t="s">
        <v>447</v>
      </c>
      <c r="K7" s="290" t="s">
        <v>447</v>
      </c>
      <c r="L7" s="290" t="s">
        <v>447</v>
      </c>
      <c r="M7" s="290" t="s">
        <v>447</v>
      </c>
      <c r="N7" s="290" t="s">
        <v>447</v>
      </c>
      <c r="O7" s="290" t="s">
        <v>447</v>
      </c>
      <c r="P7" s="290" t="s">
        <v>447</v>
      </c>
      <c r="Q7" s="290" t="s">
        <v>159</v>
      </c>
      <c r="R7" s="291"/>
    </row>
    <row r="8" spans="1:18">
      <c r="B8" s="731"/>
      <c r="C8" s="732" t="s">
        <v>227</v>
      </c>
      <c r="D8" s="732"/>
      <c r="E8" s="130"/>
      <c r="F8" s="130" t="s">
        <v>448</v>
      </c>
      <c r="G8" s="130" t="s">
        <v>156</v>
      </c>
      <c r="H8" s="130" t="s">
        <v>449</v>
      </c>
      <c r="I8" s="130" t="s">
        <v>450</v>
      </c>
      <c r="J8" s="130" t="s">
        <v>451</v>
      </c>
      <c r="K8" s="130" t="s">
        <v>452</v>
      </c>
      <c r="L8" s="130" t="s">
        <v>453</v>
      </c>
      <c r="M8" s="130" t="s">
        <v>454</v>
      </c>
      <c r="N8" s="130" t="s">
        <v>455</v>
      </c>
      <c r="O8" s="130" t="s">
        <v>456</v>
      </c>
      <c r="P8" s="130" t="s">
        <v>457</v>
      </c>
      <c r="Q8" s="126" t="s">
        <v>458</v>
      </c>
      <c r="R8" s="292"/>
    </row>
    <row r="9" spans="1:18" ht="14.1" customHeight="1">
      <c r="B9" s="184">
        <v>1</v>
      </c>
      <c r="C9" s="181" t="s">
        <v>228</v>
      </c>
      <c r="D9" s="114"/>
      <c r="E9" s="79"/>
      <c r="F9" s="80">
        <f>PG5A!K13</f>
        <v>0</v>
      </c>
      <c r="G9" s="80">
        <f>DSUM(Summary_6,"SUM_6",'PG6'!$AA$46:$AA$47)</f>
        <v>0</v>
      </c>
      <c r="H9" s="80">
        <f>DSUM(Summary_6A,"SUM_6A",'PG6'!$AA$46:$AA$47)</f>
        <v>0</v>
      </c>
      <c r="I9" s="80">
        <f>DSUM(Summary_6B,"SUM_6B",'PG6'!$AA$46:$AA$47)</f>
        <v>0</v>
      </c>
      <c r="J9" s="80">
        <f>DSUM(Summary_6C,"SUM_6C",'PG6'!$AA$46:$AA$47)</f>
        <v>0</v>
      </c>
      <c r="K9" s="80">
        <f>DSUM(Summary_6D,"SUM_6D",'PG6'!$AA$46:$AA$47)</f>
        <v>0</v>
      </c>
      <c r="L9" s="80">
        <f>DSUM(Summary_6E,"SUM_6E",'PG6'!$AA$46:$AA$47)</f>
        <v>0</v>
      </c>
      <c r="M9" s="80">
        <f>DSUM(Summary_6F,"SUM_6F",'PG6'!$AA$46:$AA$47)</f>
        <v>0</v>
      </c>
      <c r="N9" s="80">
        <f>DSUM(Summary_6G,"SUM_6G",'PG6'!$AA$46:$AA$47)</f>
        <v>0</v>
      </c>
      <c r="O9" s="80">
        <f>DSUM(Summary_6H,"SUM_6H",'PG6'!$AA$46:$AA$47)</f>
        <v>0</v>
      </c>
      <c r="P9" s="80">
        <f>DSUM(Summary_6I,"SUM_6I",'PG6'!$AA$46:$AA$47)</f>
        <v>0</v>
      </c>
      <c r="Q9" s="80">
        <f t="shared" ref="Q9:Q15" si="0">SUM(F9:P9)</f>
        <v>0</v>
      </c>
      <c r="R9" s="293">
        <v>1</v>
      </c>
    </row>
    <row r="10" spans="1:18" ht="14.1" customHeight="1">
      <c r="B10" s="184">
        <v>2</v>
      </c>
      <c r="C10" s="181" t="s">
        <v>229</v>
      </c>
      <c r="D10" s="114"/>
      <c r="E10" s="294"/>
      <c r="F10" s="80">
        <f>PG5A!K14</f>
        <v>0</v>
      </c>
      <c r="G10" s="80">
        <f>DSUM('PG6'!$D$25:$AB$39,"SUM_6",'PG6'!$AB$46:$AB$47)</f>
        <v>0</v>
      </c>
      <c r="H10" s="80">
        <f>DSUM(Summary_6A,"SUM_6A",'PG6'!$AB$46:$AB$47)</f>
        <v>0</v>
      </c>
      <c r="I10" s="80">
        <f>DSUM(Summary_6B,"SUM_6B",'PG6'!$AB$46:$AB$47)</f>
        <v>0</v>
      </c>
      <c r="J10" s="80">
        <f>DSUM(Summary_6C,"SUM_6C",'PG6'!$AB$46:$AB$47)</f>
        <v>0</v>
      </c>
      <c r="K10" s="80">
        <f>DSUM(Summary_6D,"SUM_6D",'PG6'!$AB$46:$AB$47)</f>
        <v>0</v>
      </c>
      <c r="L10" s="80">
        <f>DSUM(Summary_6E,"SUM_6E",'PG6'!$AB$46:$AB$47)</f>
        <v>0</v>
      </c>
      <c r="M10" s="80">
        <f>DSUM(Summary_6F,"SUM_6F",'PG6'!$AB$46:$AB$47)</f>
        <v>0</v>
      </c>
      <c r="N10" s="80">
        <f>DSUM(Summary_6G,"SUM_6G",'PG6'!$AB$46:$AB$47)</f>
        <v>0</v>
      </c>
      <c r="O10" s="80">
        <f>DSUM(Summary_6H,"SUM_6H",'PG6'!$AB$46:$AB$47)</f>
        <v>0</v>
      </c>
      <c r="P10" s="80">
        <f>DSUM(Summary_6I,"SUM_6I",'PG6'!$AB$46:$AB$47)</f>
        <v>0</v>
      </c>
      <c r="Q10" s="80">
        <f t="shared" si="0"/>
        <v>0</v>
      </c>
      <c r="R10" s="293">
        <v>2</v>
      </c>
    </row>
    <row r="11" spans="1:18" ht="14.1" customHeight="1">
      <c r="B11" s="184">
        <v>3</v>
      </c>
      <c r="C11" s="181" t="s">
        <v>230</v>
      </c>
      <c r="D11" s="114"/>
      <c r="E11" s="79"/>
      <c r="F11" s="80">
        <f>PG5A!K15</f>
        <v>0</v>
      </c>
      <c r="G11" s="80">
        <f>DSUM('PG6'!$D$25:$AB$39,"SUM_6",'PG6'!$AC$46:$AC$47)</f>
        <v>0</v>
      </c>
      <c r="H11" s="80">
        <f>DSUM(Summary_6A,"SUM_6A",'PG6'!$AC$46:$AC$47)</f>
        <v>0</v>
      </c>
      <c r="I11" s="80">
        <f>DSUM(Summary_6B,"SUM_6B",'PG6'!$AC$46:$AC$47)</f>
        <v>0</v>
      </c>
      <c r="J11" s="80">
        <f>DSUM(Summary_6C,"SUM_6C",'PG6'!$AC$46:$AC$47)</f>
        <v>0</v>
      </c>
      <c r="K11" s="80">
        <f>DSUM(Summary_6D,"SUM_6D",'PG6'!$AC$46:$AC$47)</f>
        <v>0</v>
      </c>
      <c r="L11" s="80">
        <f>DSUM(Summary_6E,"SUM_6E",'PG6'!$AC$46:$AC$47)</f>
        <v>0</v>
      </c>
      <c r="M11" s="80">
        <f>DSUM(Summary_6F,"SUM_6F",'PG6'!$AC$46:$AC$47)</f>
        <v>0</v>
      </c>
      <c r="N11" s="80">
        <f>DSUM(Summary_6G,"SUM_6G",'PG6'!$AC$46:$AC$47)</f>
        <v>0</v>
      </c>
      <c r="O11" s="80">
        <f>DSUM(Summary_6H,"SUM_6H",'PG6'!$AC$46:$AC$47)</f>
        <v>0</v>
      </c>
      <c r="P11" s="80">
        <f>DSUM(Summary_6I,"SUM_6I",'PG6'!$AC$46:$AC$47)</f>
        <v>0</v>
      </c>
      <c r="Q11" s="80">
        <f t="shared" si="0"/>
        <v>0</v>
      </c>
      <c r="R11" s="293">
        <v>3</v>
      </c>
    </row>
    <row r="12" spans="1:18" ht="14.1" customHeight="1">
      <c r="B12" s="184">
        <v>4</v>
      </c>
      <c r="C12" s="181" t="s">
        <v>231</v>
      </c>
      <c r="D12" s="114"/>
      <c r="E12" s="79"/>
      <c r="F12" s="80">
        <f>PG5A!K16</f>
        <v>0</v>
      </c>
      <c r="G12" s="80">
        <f>DSUM('PG6'!$D$25:$AB$39,"SUM_6",'PG6'!$AD$46:$AD$47)</f>
        <v>0</v>
      </c>
      <c r="H12" s="80">
        <f>DSUM(Summary_6A,"SUM_6A",'PG6'!$AD$46:$AD$47)</f>
        <v>0</v>
      </c>
      <c r="I12" s="80">
        <f>DSUM(Summary_6B,"SUM_6B",'PG6'!$AD$46:$AD$47)</f>
        <v>0</v>
      </c>
      <c r="J12" s="80">
        <f>DSUM(Summary_6C,"SUM_6C",'PG6'!$AD$46:$AD$47)</f>
        <v>0</v>
      </c>
      <c r="K12" s="80">
        <f>DSUM(Summary_6D,"SUM_6D",'PG6'!$AD$46:$AD$47)</f>
        <v>0</v>
      </c>
      <c r="L12" s="80">
        <f>DSUM(Summary_6E,"SUM_6E",'PG6'!$AD$46:$AD$47)</f>
        <v>0</v>
      </c>
      <c r="M12" s="80">
        <f>DSUM(Summary_6F,"SUM_6F",'PG6'!$AD$46:$AD$47)</f>
        <v>0</v>
      </c>
      <c r="N12" s="80">
        <f>DSUM(Summary_6G,"SUM_6G",'PG6'!$AD$46:$AD$47)</f>
        <v>0</v>
      </c>
      <c r="O12" s="80">
        <f>DSUM(Summary_6H,"SUM_6H",'PG6'!$AD$46:$AD$47)</f>
        <v>0</v>
      </c>
      <c r="P12" s="80">
        <f>DSUM(Summary_6I,"SUM_6I",'PG6'!$AD$46:$AD$47)</f>
        <v>0</v>
      </c>
      <c r="Q12" s="80">
        <f t="shared" si="0"/>
        <v>0</v>
      </c>
      <c r="R12" s="293">
        <v>4</v>
      </c>
    </row>
    <row r="13" spans="1:18" ht="14.1" customHeight="1">
      <c r="B13" s="184">
        <v>5</v>
      </c>
      <c r="C13" s="181" t="s">
        <v>232</v>
      </c>
      <c r="D13" s="114"/>
      <c r="E13" s="294"/>
      <c r="F13" s="80">
        <f>PG5A!K17</f>
        <v>0</v>
      </c>
      <c r="G13" s="80">
        <f>DSUM('PG6'!$D$25:$AB$39,"SUM_6",'PG6'!$AE$46:$AE$47)</f>
        <v>0</v>
      </c>
      <c r="H13" s="80">
        <f>DSUM(Summary_6A,"SUM_6A",'PG6'!$AE$46:$AE$47)</f>
        <v>0</v>
      </c>
      <c r="I13" s="80">
        <f>DSUM(Summary_6B,"SUM_6B",'PG6'!$AE$46:$AE$47)</f>
        <v>0</v>
      </c>
      <c r="J13" s="80">
        <f>DSUM(Summary_6C,"SUM_6C",'PG6'!$AE$46:$AE$47)</f>
        <v>0</v>
      </c>
      <c r="K13" s="80">
        <f>DSUM(Summary_6D,"SUM_6D",'PG6'!$AE$46:$AE$47)</f>
        <v>0</v>
      </c>
      <c r="L13" s="80">
        <f>DSUM(Summary_6E,"SUM_6E",'PG6'!$AE$46:$AE$47)</f>
        <v>0</v>
      </c>
      <c r="M13" s="80">
        <f>DSUM(Summary_6F,"SUM_6F",'PG6'!$AE$46:$AE$47)</f>
        <v>0</v>
      </c>
      <c r="N13" s="80">
        <f>DSUM(Summary_6G,"SUM_6G",'PG6'!$AE$46:$AE$47)</f>
        <v>0</v>
      </c>
      <c r="O13" s="80">
        <f>DSUM(Summary_6H,"SUM_6H",'PG6'!$AE$46:$AE$47)</f>
        <v>0</v>
      </c>
      <c r="P13" s="80">
        <f>DSUM(Summary_6I,"SUM_6I",'PG6'!$AE$46:$AE$47)</f>
        <v>0</v>
      </c>
      <c r="Q13" s="80">
        <f t="shared" si="0"/>
        <v>0</v>
      </c>
      <c r="R13" s="293">
        <v>5</v>
      </c>
    </row>
    <row r="14" spans="1:18" ht="14.1" customHeight="1">
      <c r="B14" s="184">
        <v>6</v>
      </c>
      <c r="C14" s="181" t="s">
        <v>233</v>
      </c>
      <c r="D14" s="114"/>
      <c r="E14" s="79"/>
      <c r="F14" s="80">
        <f>PG5A!K18</f>
        <v>0</v>
      </c>
      <c r="G14" s="80">
        <f>DSUM('PG6'!$D$25:$AB$39,"SUM_6",'PG6'!$AF$46:$AF$47)</f>
        <v>0</v>
      </c>
      <c r="H14" s="80">
        <f>DSUM(Summary_6A,"SUM_6A",'PG6'!$AF$46:$AF$47)</f>
        <v>0</v>
      </c>
      <c r="I14" s="80">
        <f>DSUM(Summary_6B,"SUM_6B",'PG6'!$AF$46:$AF$47)</f>
        <v>0</v>
      </c>
      <c r="J14" s="80">
        <f>DSUM(Summary_6C,"SUM_6C",'PG6'!$AF$46:$AF$47)</f>
        <v>0</v>
      </c>
      <c r="K14" s="80">
        <f>DSUM(Summary_6D,"SUM_6D",'PG6'!$AF$46:$AF$47)</f>
        <v>0</v>
      </c>
      <c r="L14" s="80">
        <f>DSUM(Summary_6E,"SUM_6E",'PG6'!$AF$46:$AF$47)</f>
        <v>0</v>
      </c>
      <c r="M14" s="80">
        <f>DSUM(Summary_6F,"SUM_6F",'PG6'!$AF$46:$AF$47)</f>
        <v>0</v>
      </c>
      <c r="N14" s="80">
        <f>DSUM(Summary_6G,"SUM_6G",'PG6'!$AF$46:$AF$47)</f>
        <v>0</v>
      </c>
      <c r="O14" s="80">
        <f>DSUM(Summary_6H,"SUM_6H",'PG6'!$AF$46:$AF$47)</f>
        <v>0</v>
      </c>
      <c r="P14" s="80">
        <f>DSUM(Summary_6I,"SUM_6I",'PG6'!$AF$46:$AF$47)</f>
        <v>0</v>
      </c>
      <c r="Q14" s="80">
        <f t="shared" si="0"/>
        <v>0</v>
      </c>
      <c r="R14" s="293">
        <v>6</v>
      </c>
    </row>
    <row r="15" spans="1:18" ht="14.1" customHeight="1">
      <c r="B15" s="184">
        <v>7</v>
      </c>
      <c r="C15" s="181" t="s">
        <v>234</v>
      </c>
      <c r="D15" s="34"/>
      <c r="E15" s="79"/>
      <c r="F15" s="80">
        <f>PG5A!K19</f>
        <v>0</v>
      </c>
      <c r="G15" s="80">
        <f>DSUM('PG6'!$D$25:$AB$39,"SUM_6",'PG6'!$AG$46:$AG$47)</f>
        <v>0</v>
      </c>
      <c r="H15" s="80">
        <f>DSUM(Summary_6A,"SUM_6A",'PG6'!$AG$46:$AG$47)</f>
        <v>0</v>
      </c>
      <c r="I15" s="80">
        <f>DSUM(Summary_6B,"SUM_6B",'PG6'!$AG$46:$AG$47)</f>
        <v>0</v>
      </c>
      <c r="J15" s="80">
        <f>DSUM(Summary_6C,"SUM_6C",'PG6'!$AG$46:$AG$47)</f>
        <v>0</v>
      </c>
      <c r="K15" s="80">
        <f>DSUM(Summary_6D,"SUM_6D",'PG6'!$AG$46:$AG$47)</f>
        <v>0</v>
      </c>
      <c r="L15" s="80">
        <f>DSUM(Summary_6E,"SUM_6E",'PG6'!$AG$46:$AG$47)</f>
        <v>0</v>
      </c>
      <c r="M15" s="80">
        <f>DSUM(Summary_6F,"SUM_6F",'PG6'!$AG$46:$AG$47)</f>
        <v>0</v>
      </c>
      <c r="N15" s="80">
        <f>DSUM(Summary_6G,"SUM_6G",'PG6'!$AG$46:$AG$47)</f>
        <v>0</v>
      </c>
      <c r="O15" s="80">
        <f>DSUM(Summary_6H,"SUM_6H",'PG6'!$AG$46:$AG$47)</f>
        <v>0</v>
      </c>
      <c r="P15" s="80">
        <f>DSUM(Summary_6I,"SUM_6I",'PG6'!$AG$46:$AG$47)</f>
        <v>0</v>
      </c>
      <c r="Q15" s="80">
        <f t="shared" si="0"/>
        <v>0</v>
      </c>
      <c r="R15" s="293">
        <v>7</v>
      </c>
    </row>
    <row r="16" spans="1:18" ht="14.1" customHeight="1">
      <c r="B16" s="184">
        <v>8</v>
      </c>
      <c r="C16" s="114" t="s">
        <v>235</v>
      </c>
      <c r="D16" s="114"/>
      <c r="E16" s="80"/>
      <c r="F16" s="80">
        <f>SUM(F9:F15)</f>
        <v>0</v>
      </c>
      <c r="G16" s="80">
        <f t="shared" ref="G16:Q16" si="1">SUM(G9:G15)</f>
        <v>0</v>
      </c>
      <c r="H16" s="80">
        <f t="shared" si="1"/>
        <v>0</v>
      </c>
      <c r="I16" s="80">
        <f t="shared" si="1"/>
        <v>0</v>
      </c>
      <c r="J16" s="80">
        <f t="shared" si="1"/>
        <v>0</v>
      </c>
      <c r="K16" s="80">
        <f t="shared" si="1"/>
        <v>0</v>
      </c>
      <c r="L16" s="80">
        <f t="shared" si="1"/>
        <v>0</v>
      </c>
      <c r="M16" s="80">
        <f t="shared" si="1"/>
        <v>0</v>
      </c>
      <c r="N16" s="80">
        <f t="shared" si="1"/>
        <v>0</v>
      </c>
      <c r="O16" s="80">
        <f t="shared" si="1"/>
        <v>0</v>
      </c>
      <c r="P16" s="80">
        <f t="shared" si="1"/>
        <v>0</v>
      </c>
      <c r="Q16" s="80">
        <f t="shared" si="1"/>
        <v>0</v>
      </c>
      <c r="R16" s="293">
        <v>8</v>
      </c>
    </row>
    <row r="17" spans="2:18">
      <c r="B17" s="184"/>
      <c r="C17" s="114" t="s">
        <v>236</v>
      </c>
      <c r="D17" s="114"/>
      <c r="E17" s="294"/>
      <c r="F17" s="81"/>
      <c r="G17" s="81"/>
      <c r="H17" s="81"/>
      <c r="I17" s="81"/>
      <c r="J17" s="81"/>
      <c r="K17" s="81"/>
      <c r="L17" s="81"/>
      <c r="M17" s="81"/>
      <c r="N17" s="81"/>
      <c r="O17" s="81"/>
      <c r="P17" s="81"/>
      <c r="Q17" s="295"/>
      <c r="R17" s="296"/>
    </row>
    <row r="18" spans="2:18" ht="14.1" customHeight="1">
      <c r="B18" s="184">
        <v>9</v>
      </c>
      <c r="C18" s="181" t="s">
        <v>237</v>
      </c>
      <c r="D18" s="114"/>
      <c r="E18" s="79"/>
      <c r="F18" s="80">
        <f>PG5A!K21</f>
        <v>0</v>
      </c>
      <c r="G18" s="80">
        <f>DSUM('PG6'!$D$25:$AB$39,"SUM_6",'PG6'!$AH$46:$AH$47)</f>
        <v>0</v>
      </c>
      <c r="H18" s="80">
        <f>DSUM(Summary_6A,"SUM_6A",'PG6'!$AH$46:$AH$47)</f>
        <v>0</v>
      </c>
      <c r="I18" s="80">
        <f>DSUM(Summary_6B,"SUM_6B",'PG6'!$AH$46:$AH$47)</f>
        <v>0</v>
      </c>
      <c r="J18" s="80">
        <f>DSUM(Summary_6C,"SUM_6C",'PG6'!$AH$46:$AH$47)</f>
        <v>0</v>
      </c>
      <c r="K18" s="80">
        <f>DSUM(Summary_6D,"SUM_6D",'PG6'!$AH$46:$AH$47)</f>
        <v>0</v>
      </c>
      <c r="L18" s="80">
        <f>DSUM(Summary_6E,"SUM_6E",'PG6'!$AH$46:$AH$47)</f>
        <v>0</v>
      </c>
      <c r="M18" s="80">
        <f>DSUM(Summary_6F,"SUM_6F",'PG6'!$AH$46:$AH$47)</f>
        <v>0</v>
      </c>
      <c r="N18" s="80">
        <f>DSUM(Summary_6G,"SUM_6G",'PG6'!$AH$46:$AH$47)</f>
        <v>0</v>
      </c>
      <c r="O18" s="80">
        <f>DSUM(Summary_6H,"SUM_6H",'PG6'!$AH$46:$AH$47)</f>
        <v>0</v>
      </c>
      <c r="P18" s="80">
        <f>DSUM(Summary_6I,"SUM_6I",'PG6'!$AH$46:$AH$47)</f>
        <v>0</v>
      </c>
      <c r="Q18" s="80">
        <f t="shared" ref="Q18:Q25" si="2">SUM(F18:P18)</f>
        <v>0</v>
      </c>
      <c r="R18" s="293">
        <v>9</v>
      </c>
    </row>
    <row r="19" spans="2:18" ht="14.1" customHeight="1">
      <c r="B19" s="184">
        <v>10</v>
      </c>
      <c r="C19" s="181" t="s">
        <v>459</v>
      </c>
      <c r="D19" s="114"/>
      <c r="E19" s="79"/>
      <c r="F19" s="80">
        <f>PG5A!K22</f>
        <v>0</v>
      </c>
      <c r="G19" s="80">
        <f>DSUM('PG6'!$D$25:$AB$39,"SUM_6",'PG6'!$AI$46:$AI$47)</f>
        <v>0</v>
      </c>
      <c r="H19" s="80">
        <f>DSUM(Summary_6A,"SUM_6A",'PG6'!$AI$46:$AI$47)</f>
        <v>0</v>
      </c>
      <c r="I19" s="80">
        <f>DSUM(Summary_6B,"SUM_6B",'PG6'!$AI$46:$AI$47)</f>
        <v>0</v>
      </c>
      <c r="J19" s="80">
        <f>DSUM(Summary_6C,"SUM_6C",'PG6'!$AI$46:$AI$47)</f>
        <v>0</v>
      </c>
      <c r="K19" s="80">
        <f>DSUM(Summary_6D,"SUM_6D",'PG6'!$AI$46:$AI$47)</f>
        <v>0</v>
      </c>
      <c r="L19" s="80">
        <f>DSUM(Summary_6E,"SUM_6E",'PG6'!$AI$46:$AI$47)</f>
        <v>0</v>
      </c>
      <c r="M19" s="80">
        <f>DSUM(Summary_6F,"SUM_6F",'PG6'!$AI$46:$AI$47)</f>
        <v>0</v>
      </c>
      <c r="N19" s="80">
        <f>DSUM(Summary_6G,"SUM_6G",'PG6'!$AI$46:$AI$47)</f>
        <v>0</v>
      </c>
      <c r="O19" s="80">
        <f>DSUM(Summary_6H,"SUM_6H",'PG6'!$AI$46:$AI$47)</f>
        <v>0</v>
      </c>
      <c r="P19" s="80">
        <f>DSUM(Summary_6I,"SUM_6I",'PG6'!$AI$46:$AI$47)</f>
        <v>0</v>
      </c>
      <c r="Q19" s="80">
        <f t="shared" si="2"/>
        <v>0</v>
      </c>
      <c r="R19" s="293">
        <v>10</v>
      </c>
    </row>
    <row r="20" spans="2:18" ht="14.1" customHeight="1">
      <c r="B20" s="184" t="s">
        <v>239</v>
      </c>
      <c r="C20" s="181" t="s">
        <v>240</v>
      </c>
      <c r="D20" s="114"/>
      <c r="E20" s="79"/>
      <c r="F20" s="80">
        <f>PG5A!K23</f>
        <v>0</v>
      </c>
      <c r="G20" s="80">
        <f>DSUM('PG6'!$D$25:$AB$39,"SUM_6",'PG6'!$AJ$46:$AJ$47)</f>
        <v>0</v>
      </c>
      <c r="H20" s="80">
        <f>DSUM(Summary_6A,"SUM_6A",'PG6'!$AJ$46:$AJ$47)</f>
        <v>0</v>
      </c>
      <c r="I20" s="80">
        <f>DSUM(Summary_6B,"SUM_6B",'PG6'!$AJ$46:$AJ$47)</f>
        <v>0</v>
      </c>
      <c r="J20" s="80">
        <f>DSUM(Summary_6C,"SUM_6C",'PG6'!$AJ$46:$AJ$47)</f>
        <v>0</v>
      </c>
      <c r="K20" s="80">
        <f>DSUM(Summary_6D,"SUM_6D",'PG6'!$AJ$46:$AJ$47)</f>
        <v>0</v>
      </c>
      <c r="L20" s="80">
        <f>DSUM(Summary_6E,"SUM_6E",'PG6'!$AJ$46:$AJ$47)</f>
        <v>0</v>
      </c>
      <c r="M20" s="80">
        <f>DSUM(Summary_6F,"SUM_6F",'PG6'!$AJ$46:$AJ$47)</f>
        <v>0</v>
      </c>
      <c r="N20" s="80">
        <f>DSUM(Summary_6G,"SUM_6G",'PG6'!$AJ$46:$AJ$47)</f>
        <v>0</v>
      </c>
      <c r="O20" s="80">
        <f>DSUM(Summary_6H,"SUM_6H",'PG6'!$AJ$46:$AJ$47)</f>
        <v>0</v>
      </c>
      <c r="P20" s="80">
        <f>DSUM(Summary_6I,"SUM_6I",'PG6'!$AJ$46:$AJ$47)</f>
        <v>0</v>
      </c>
      <c r="Q20" s="80">
        <f t="shared" si="2"/>
        <v>0</v>
      </c>
      <c r="R20" s="293" t="s">
        <v>239</v>
      </c>
    </row>
    <row r="21" spans="2:18" ht="14.1" customHeight="1">
      <c r="B21" s="184">
        <v>11</v>
      </c>
      <c r="C21" s="181" t="s">
        <v>241</v>
      </c>
      <c r="D21" s="114"/>
      <c r="E21" s="79"/>
      <c r="F21" s="80">
        <f>PG5A!K24</f>
        <v>0</v>
      </c>
      <c r="G21" s="80">
        <f>DSUM('PG6'!$D$25:$AB$39,"SUM_6",'PG6'!$AK$46:$AK$47)</f>
        <v>0</v>
      </c>
      <c r="H21" s="80">
        <f>DSUM(Summary_6A,"SUM_6A",'PG6'!$AK$46:$AK$47)</f>
        <v>0</v>
      </c>
      <c r="I21" s="80">
        <f>DSUM(Summary_6B,"SUM_6B",'PG6'!$AK$46:$AK$47)</f>
        <v>0</v>
      </c>
      <c r="J21" s="80">
        <f>DSUM(Summary_6C,"SUM_6C",'PG6'!$AK$46:$AK$47)</f>
        <v>0</v>
      </c>
      <c r="K21" s="80">
        <f>DSUM(Summary_6D,"SUM_6D",'PG6'!$AK$46:$AK$47)</f>
        <v>0</v>
      </c>
      <c r="L21" s="80">
        <f>DSUM(Summary_6E,"SUM_6E",'PG6'!$AK$46:$AK$47)</f>
        <v>0</v>
      </c>
      <c r="M21" s="80">
        <f>DSUM(Summary_6F,"SUM_6F",'PG6'!$AK$46:$AK$47)</f>
        <v>0</v>
      </c>
      <c r="N21" s="80">
        <f>DSUM(Summary_6G,"SUM_6G",'PG6'!$AK$46:$AK$47)</f>
        <v>0</v>
      </c>
      <c r="O21" s="80">
        <f>DSUM(Summary_6H,"SUM_6H",'PG6'!$AK$46:$AK$47)</f>
        <v>0</v>
      </c>
      <c r="P21" s="80">
        <f>DSUM(Summary_6I,"SUM_6I",'PG6'!$AK$46:$AK$47)</f>
        <v>0</v>
      </c>
      <c r="Q21" s="80">
        <f t="shared" si="2"/>
        <v>0</v>
      </c>
      <c r="R21" s="293">
        <v>11</v>
      </c>
    </row>
    <row r="22" spans="2:18" ht="14.1" customHeight="1">
      <c r="B22" s="184">
        <v>12</v>
      </c>
      <c r="C22" s="181" t="s">
        <v>242</v>
      </c>
      <c r="D22" s="114"/>
      <c r="E22" s="79"/>
      <c r="F22" s="80">
        <f>PG5A!K25</f>
        <v>0</v>
      </c>
      <c r="G22" s="80">
        <f>DSUM('PG6'!$D$25:$AB$39,"SUM_6",'PG6'!$AL$46:$AL$47)</f>
        <v>0</v>
      </c>
      <c r="H22" s="80">
        <f>DSUM(Summary_6A,"SUM_6A",'PG6'!$AL$46:$AL$47)</f>
        <v>0</v>
      </c>
      <c r="I22" s="80">
        <f>DSUM(Summary_6B,"SUM_6B",'PG6'!$AL$46:$AL$47)</f>
        <v>0</v>
      </c>
      <c r="J22" s="80">
        <f>DSUM(Summary_6C,"SUM_6C",'PG6'!$AL$46:$AL$47)</f>
        <v>0</v>
      </c>
      <c r="K22" s="80">
        <f>DSUM(Summary_6D,"SUM_6D",'PG6'!$AL$46:$AL$47)</f>
        <v>0</v>
      </c>
      <c r="L22" s="80">
        <f>DSUM(Summary_6E,"SUM_6E",'PG6'!$AL$46:$AL$47)</f>
        <v>0</v>
      </c>
      <c r="M22" s="80">
        <f>DSUM(Summary_6F,"SUM_6F",'PG6'!$AL$46:$AL$47)</f>
        <v>0</v>
      </c>
      <c r="N22" s="80">
        <f>DSUM(Summary_6G,"SUM_6G",'PG6'!$AL$46:$AL$47)</f>
        <v>0</v>
      </c>
      <c r="O22" s="80">
        <f>DSUM(Summary_6H,"SUM_6H",'PG6'!$AL$46:$AL$47)</f>
        <v>0</v>
      </c>
      <c r="P22" s="80">
        <f>DSUM(Summary_6I,"SUM_6I",'PG6'!$AL$46:$AL$47)</f>
        <v>0</v>
      </c>
      <c r="Q22" s="80">
        <f t="shared" si="2"/>
        <v>0</v>
      </c>
      <c r="R22" s="293">
        <v>12</v>
      </c>
    </row>
    <row r="23" spans="2:18" ht="14.1" customHeight="1">
      <c r="B23" s="184">
        <v>13</v>
      </c>
      <c r="C23" s="181" t="s">
        <v>460</v>
      </c>
      <c r="D23" s="114"/>
      <c r="E23" s="79"/>
      <c r="F23" s="80">
        <f>PG5A!K26</f>
        <v>0</v>
      </c>
      <c r="G23" s="80">
        <f>DSUM('PG6'!$D$25:$AB$39,"SUM_6",'PG6'!$AM$46:$AM$47)</f>
        <v>0</v>
      </c>
      <c r="H23" s="80">
        <f>DSUM(Summary_6A,"SUM_6A",'PG6'!$AM$46:$AM$47)</f>
        <v>0</v>
      </c>
      <c r="I23" s="80">
        <f>DSUM(Summary_6B,"SUM_6B",'PG6'!$AM$46:$AM$47)</f>
        <v>0</v>
      </c>
      <c r="J23" s="80">
        <f>DSUM(Summary_6C,"SUM_6C",'PG6'!$AM$46:$AM$47)</f>
        <v>0</v>
      </c>
      <c r="K23" s="80">
        <f>DSUM(Summary_6D,"SUM_6D",'PG6'!$AM$46:$AM$47)</f>
        <v>0</v>
      </c>
      <c r="L23" s="80">
        <f>DSUM(Summary_6E,"SUM_6E",'PG6'!$AM$46:$AM$47)</f>
        <v>0</v>
      </c>
      <c r="M23" s="80">
        <f>DSUM(Summary_6F,"SUM_6F",'PG6'!$AM$46:$AM$47)</f>
        <v>0</v>
      </c>
      <c r="N23" s="80">
        <f>DSUM(Summary_6G,"SUM_6G",'PG6'!$AM$46:$AM$47)</f>
        <v>0</v>
      </c>
      <c r="O23" s="80">
        <f>DSUM(Summary_6H,"SUM_6H",'PG6'!$AM$46:$AM$47)</f>
        <v>0</v>
      </c>
      <c r="P23" s="80">
        <f>DSUM(Summary_6I,"SUM_6I",'PG6'!$AM$46:$AM$47)</f>
        <v>0</v>
      </c>
      <c r="Q23" s="80">
        <f t="shared" si="2"/>
        <v>0</v>
      </c>
      <c r="R23" s="293">
        <v>13</v>
      </c>
    </row>
    <row r="24" spans="2:18" ht="14.1" customHeight="1">
      <c r="B24" s="184">
        <v>14</v>
      </c>
      <c r="C24" s="181" t="s">
        <v>244</v>
      </c>
      <c r="D24" s="114"/>
      <c r="E24" s="79"/>
      <c r="F24" s="80">
        <f>PG5A!K27</f>
        <v>0</v>
      </c>
      <c r="G24" s="80">
        <f>DSUM('PG6'!$D$25:$AB$39,"SUM_6",'PG6'!$AN$46:$AN$47)</f>
        <v>0</v>
      </c>
      <c r="H24" s="80">
        <f>DSUM(Summary_6A,"SUM_6A",'PG6'!$AN$46:$AN$47)</f>
        <v>0</v>
      </c>
      <c r="I24" s="80">
        <f>DSUM(Summary_6B,"SUM_6B",'PG6'!$AN$46:$AN$47)</f>
        <v>0</v>
      </c>
      <c r="J24" s="80">
        <f>DSUM(Summary_6C,"SUM_6C",'PG6'!$AN$46:$AN$47)</f>
        <v>0</v>
      </c>
      <c r="K24" s="80">
        <f>DSUM(Summary_6D,"SUM_6D",'PG6'!$AN$46:$AN$47)</f>
        <v>0</v>
      </c>
      <c r="L24" s="80">
        <f>DSUM(Summary_6E,"SUM_6E",'PG6'!$AN$46:$AN$47)</f>
        <v>0</v>
      </c>
      <c r="M24" s="80">
        <f>DSUM(Summary_6F,"SUM_6F",'PG6'!$AN$46:$AN$47)</f>
        <v>0</v>
      </c>
      <c r="N24" s="80">
        <f>DSUM(Summary_6G,"SUM_6G",'PG6'!$AN$46:$AN$47)</f>
        <v>0</v>
      </c>
      <c r="O24" s="80">
        <f>DSUM(Summary_6H,"SUM_6H",'PG6'!$AN$46:$AN$47)</f>
        <v>0</v>
      </c>
      <c r="P24" s="80">
        <f>DSUM(Summary_6I,"SUM_6I",'PG6'!$AN$46:$AN$47)</f>
        <v>0</v>
      </c>
      <c r="Q24" s="80">
        <f t="shared" si="2"/>
        <v>0</v>
      </c>
      <c r="R24" s="293">
        <v>14</v>
      </c>
    </row>
    <row r="25" spans="2:18" ht="14.1" customHeight="1">
      <c r="B25" s="184">
        <v>15</v>
      </c>
      <c r="C25" s="181" t="s">
        <v>234</v>
      </c>
      <c r="D25" s="30"/>
      <c r="E25" s="79"/>
      <c r="F25" s="80">
        <f>PG5A!K28</f>
        <v>0</v>
      </c>
      <c r="G25" s="80">
        <f>DSUM('PG6'!$D$25:$AB$39,"SUM_6",'PG6'!$AO$46:$AO$47)</f>
        <v>0</v>
      </c>
      <c r="H25" s="80">
        <f>DSUM(Summary_6A,"SUM_6A",'PG6'!$AO$46:$AO$47)</f>
        <v>0</v>
      </c>
      <c r="I25" s="80">
        <f>DSUM(Summary_6B,"SUM_6B",'PG6'!$AO$46:$AO$47)</f>
        <v>0</v>
      </c>
      <c r="J25" s="80">
        <f>DSUM(Summary_6C,"SUM_6C",'PG6'!$AO$46:$AO$47)</f>
        <v>0</v>
      </c>
      <c r="K25" s="80">
        <f>DSUM(Summary_6D,"SUM_6D",'PG6'!$AO$46:$AO$47)</f>
        <v>0</v>
      </c>
      <c r="L25" s="80">
        <f>DSUM(Summary_6E,"SUM_6E",'PG6'!$AO$46:$AO$47)</f>
        <v>0</v>
      </c>
      <c r="M25" s="80">
        <f>DSUM(Summary_6F,"SUM_6F",'PG6'!$AO$46:$AO$47)</f>
        <v>0</v>
      </c>
      <c r="N25" s="80">
        <f>DSUM(Summary_6G,"SUM_6G",'PG6'!$AO$46:$AO$47)</f>
        <v>0</v>
      </c>
      <c r="O25" s="80">
        <f>DSUM(Summary_6H,"SUM_6H",'PG6'!$AO$46:$AO$47)</f>
        <v>0</v>
      </c>
      <c r="P25" s="80">
        <f>DSUM(Summary_6I,"SUM_6I",'PG6'!$AO$46:$AO$47)</f>
        <v>0</v>
      </c>
      <c r="Q25" s="80">
        <f t="shared" si="2"/>
        <v>0</v>
      </c>
      <c r="R25" s="293">
        <v>15</v>
      </c>
    </row>
    <row r="26" spans="2:18" ht="17.100000000000001" customHeight="1">
      <c r="B26" s="184">
        <v>16</v>
      </c>
      <c r="C26" s="113" t="s">
        <v>245</v>
      </c>
      <c r="D26" s="113"/>
      <c r="E26" s="80"/>
      <c r="F26" s="80">
        <f>SUM(F18:F25)</f>
        <v>0</v>
      </c>
      <c r="G26" s="80">
        <f t="shared" ref="G26:Q26" si="3">SUM(G18:G25)</f>
        <v>0</v>
      </c>
      <c r="H26" s="80">
        <f t="shared" si="3"/>
        <v>0</v>
      </c>
      <c r="I26" s="80">
        <f t="shared" si="3"/>
        <v>0</v>
      </c>
      <c r="J26" s="80">
        <f t="shared" si="3"/>
        <v>0</v>
      </c>
      <c r="K26" s="80">
        <f t="shared" si="3"/>
        <v>0</v>
      </c>
      <c r="L26" s="80">
        <f t="shared" si="3"/>
        <v>0</v>
      </c>
      <c r="M26" s="80">
        <f t="shared" si="3"/>
        <v>0</v>
      </c>
      <c r="N26" s="80">
        <f t="shared" si="3"/>
        <v>0</v>
      </c>
      <c r="O26" s="80">
        <f t="shared" si="3"/>
        <v>0</v>
      </c>
      <c r="P26" s="80">
        <f t="shared" si="3"/>
        <v>0</v>
      </c>
      <c r="Q26" s="80">
        <f t="shared" si="3"/>
        <v>0</v>
      </c>
      <c r="R26" s="297">
        <v>16</v>
      </c>
    </row>
    <row r="27" spans="2:18">
      <c r="B27" s="184"/>
      <c r="C27" s="732" t="s">
        <v>246</v>
      </c>
      <c r="D27" s="732"/>
      <c r="E27" s="733"/>
      <c r="F27" s="687"/>
      <c r="G27" s="687"/>
      <c r="H27" s="687"/>
      <c r="I27" s="687"/>
      <c r="J27" s="687"/>
      <c r="K27" s="687"/>
      <c r="L27" s="687"/>
      <c r="M27" s="687"/>
      <c r="N27" s="687"/>
      <c r="O27" s="687"/>
      <c r="P27" s="687"/>
      <c r="Q27" s="734"/>
      <c r="R27" s="735"/>
    </row>
    <row r="28" spans="2:18" ht="14.1" customHeight="1">
      <c r="B28" s="184">
        <v>17</v>
      </c>
      <c r="C28" s="181" t="s">
        <v>247</v>
      </c>
      <c r="D28" s="114"/>
      <c r="E28" s="79"/>
      <c r="F28" s="80">
        <f>PG5A!K30</f>
        <v>0</v>
      </c>
      <c r="G28" s="80">
        <f>DSUM('PG6'!$D$25:$AB$39,"SUM_6",'PG6'!$AP$46:$AP$47)</f>
        <v>0</v>
      </c>
      <c r="H28" s="80">
        <f>DSUM(Summary_6A,"SUM_6A",'PG6'!$AP$46:$AP$47)</f>
        <v>0</v>
      </c>
      <c r="I28" s="80">
        <f>DSUM(Summary_6B,"SUM_6B",'PG6'!$AP$46:$AP$47)</f>
        <v>0</v>
      </c>
      <c r="J28" s="80">
        <f>DSUM(Summary_6C,"SUM_6C",'PG6'!$AP$46:$AP$47)</f>
        <v>0</v>
      </c>
      <c r="K28" s="80">
        <f>DSUM(Summary_6D,"SUM_6D",'PG6'!$AP$46:$AP$47)</f>
        <v>0</v>
      </c>
      <c r="L28" s="80">
        <f>DSUM(Summary_6E,"SUM_6E",'PG6'!$AP$46:$AP$47)</f>
        <v>0</v>
      </c>
      <c r="M28" s="80">
        <f>DSUM(Summary_6F,"SUM_6F",'PG6'!$AP$46:$AP$47)</f>
        <v>0</v>
      </c>
      <c r="N28" s="80">
        <f>DSUM(Summary_6G,"SUM_6G",'PG6'!$AP$46:$AP$47)</f>
        <v>0</v>
      </c>
      <c r="O28" s="80">
        <f>DSUM(Summary_6H,"SUM_6H",'PG6'!$AP$46:$AP$47)</f>
        <v>0</v>
      </c>
      <c r="P28" s="80">
        <f>DSUM(Summary_6I,"SUM_6I",'PG6'!$AP$46:$AP$47)</f>
        <v>0</v>
      </c>
      <c r="Q28" s="80">
        <f t="shared" ref="Q28:Q38" si="4">SUM(F28:P28)</f>
        <v>0</v>
      </c>
      <c r="R28" s="293">
        <v>17</v>
      </c>
    </row>
    <row r="29" spans="2:18" ht="14.1" customHeight="1">
      <c r="B29" s="184">
        <v>18</v>
      </c>
      <c r="C29" s="181" t="s">
        <v>248</v>
      </c>
      <c r="D29" s="114"/>
      <c r="E29" s="294"/>
      <c r="F29" s="80">
        <f>PG5A!K31</f>
        <v>0</v>
      </c>
      <c r="G29" s="80">
        <f>DSUM('PG6'!$D$25:$AB$39,"SUM_6",'PG6'!$AQ$46:$AQ$47)</f>
        <v>0</v>
      </c>
      <c r="H29" s="80">
        <f>DSUM(Summary_6A,"SUM_6A",'PG6'!$AQ$46:$AQ$47)</f>
        <v>0</v>
      </c>
      <c r="I29" s="80">
        <f>DSUM(Summary_6B,"SUM_6B",'PG6'!$AQ$46:$AQ$47)</f>
        <v>0</v>
      </c>
      <c r="J29" s="80">
        <f>DSUM(Summary_6C,"SUM_6C",'PG6'!$AQ$46:$AQ$47)</f>
        <v>0</v>
      </c>
      <c r="K29" s="80">
        <f>DSUM(Summary_6D,"SUM_6D",'PG6'!$AQ$46:$AQ$47)</f>
        <v>0</v>
      </c>
      <c r="L29" s="80">
        <f>DSUM(Summary_6E,"SUM_6E",'PG6'!$AQ$46:$AQ$47)</f>
        <v>0</v>
      </c>
      <c r="M29" s="80">
        <f>DSUM(Summary_6F,"SUM_6F",'PG6'!$AQ$46:$AQ$47)</f>
        <v>0</v>
      </c>
      <c r="N29" s="80">
        <f>DSUM(Summary_6G,"SUM_6G",'PG6'!$AQ$46:$AQ$47)</f>
        <v>0</v>
      </c>
      <c r="O29" s="80">
        <f>DSUM(Summary_6H,"SUM_6H",'PG6'!$AQ$46:$AQ$47)</f>
        <v>0</v>
      </c>
      <c r="P29" s="80">
        <f>DSUM(Summary_6I,"SUM_6I",'PG6'!$AQ$46:$AQ$47)</f>
        <v>0</v>
      </c>
      <c r="Q29" s="80">
        <f t="shared" si="4"/>
        <v>0</v>
      </c>
      <c r="R29" s="293">
        <v>18</v>
      </c>
    </row>
    <row r="30" spans="2:18" ht="14.1" customHeight="1">
      <c r="B30" s="184">
        <v>19</v>
      </c>
      <c r="C30" s="181" t="s">
        <v>249</v>
      </c>
      <c r="D30" s="114"/>
      <c r="E30" s="294"/>
      <c r="F30" s="80">
        <f>PG5A!K32</f>
        <v>0</v>
      </c>
      <c r="G30" s="80">
        <f>DSUM('PG6'!$D$25:$AB$39,"SUM_6",'PG6'!$AR$46:$AR$47)</f>
        <v>0</v>
      </c>
      <c r="H30" s="80">
        <f>DSUM(Summary_6A,"SUM_6A",'PG6'!$AR$46:$AR$47)</f>
        <v>0</v>
      </c>
      <c r="I30" s="80">
        <f>DSUM(Summary_6B,"SUM_6B",'PG6'!$AR$46:$AR$47)</f>
        <v>0</v>
      </c>
      <c r="J30" s="80">
        <f>DSUM(Summary_6C,"SUM_6C",'PG6'!$AR$46:$AR$47)</f>
        <v>0</v>
      </c>
      <c r="K30" s="80">
        <f>DSUM(Summary_6D,"SUM_6D",'PG6'!$AR$46:$AR$47)</f>
        <v>0</v>
      </c>
      <c r="L30" s="80">
        <f>DSUM(Summary_6E,"SUM_6E",'PG6'!$AR$46:$AR$47)</f>
        <v>0</v>
      </c>
      <c r="M30" s="80">
        <f>DSUM(Summary_6F,"SUM_6F",'PG6'!$AR$46:$AR$47)</f>
        <v>0</v>
      </c>
      <c r="N30" s="80">
        <f>DSUM(Summary_6G,"SUM_6G",'PG6'!$AR$46:$AR$47)</f>
        <v>0</v>
      </c>
      <c r="O30" s="80">
        <f>DSUM(Summary_6H,"SUM_6H",'PG6'!$AR$46:$AR$47)</f>
        <v>0</v>
      </c>
      <c r="P30" s="80">
        <f>DSUM(Summary_6I,"SUM_6I",'PG6'!$AR$46:$AR$47)</f>
        <v>0</v>
      </c>
      <c r="Q30" s="80">
        <f t="shared" si="4"/>
        <v>0</v>
      </c>
      <c r="R30" s="293">
        <v>19</v>
      </c>
    </row>
    <row r="31" spans="2:18" ht="14.1" customHeight="1">
      <c r="B31" s="184">
        <v>20</v>
      </c>
      <c r="C31" s="181" t="s">
        <v>461</v>
      </c>
      <c r="D31" s="114"/>
      <c r="E31" s="294"/>
      <c r="F31" s="80">
        <f>PG5A!K33</f>
        <v>0</v>
      </c>
      <c r="G31" s="80">
        <f>DSUM('PG6'!$D$25:$AB$39,"SUM_6",'PG6'!$AS$46:$AS$47)</f>
        <v>0</v>
      </c>
      <c r="H31" s="80">
        <f>DSUM(Summary_6A,"SUM_6A",'PG6'!$AS$46:$AS$47)</f>
        <v>0</v>
      </c>
      <c r="I31" s="80">
        <f>DSUM(Summary_6B,"SUM_6B",'PG6'!$AS$46:$AS$47)</f>
        <v>0</v>
      </c>
      <c r="J31" s="80">
        <f>DSUM(Summary_6C,"SUM_6C",'PG6'!$AS$46:$AS$47)</f>
        <v>0</v>
      </c>
      <c r="K31" s="80">
        <f>DSUM(Summary_6D,"SUM_6D",'PG6'!$AS$46:$AS$47)</f>
        <v>0</v>
      </c>
      <c r="L31" s="80">
        <f>DSUM(Summary_6E,"SUM_6E",'PG6'!$AS$46:$AS$47)</f>
        <v>0</v>
      </c>
      <c r="M31" s="80">
        <f>DSUM(Summary_6F,"SUM_6F",'PG6'!$AS$46:$AS$47)</f>
        <v>0</v>
      </c>
      <c r="N31" s="80">
        <f>DSUM(Summary_6G,"SUM_6G",'PG6'!$AS$46:$AS$47)</f>
        <v>0</v>
      </c>
      <c r="O31" s="80">
        <f>DSUM(Summary_6H,"SUM_6H",'PG6'!$AS$46:$AS$47)</f>
        <v>0</v>
      </c>
      <c r="P31" s="80">
        <f>DSUM(Summary_6I,"SUM_6I",'PG6'!$AS$46:$AS$47)</f>
        <v>0</v>
      </c>
      <c r="Q31" s="80">
        <f t="shared" si="4"/>
        <v>0</v>
      </c>
      <c r="R31" s="293">
        <v>20</v>
      </c>
    </row>
    <row r="32" spans="2:18" ht="14.1" customHeight="1">
      <c r="B32" s="184">
        <v>21</v>
      </c>
      <c r="C32" s="181" t="s">
        <v>251</v>
      </c>
      <c r="D32" s="114"/>
      <c r="E32" s="79"/>
      <c r="F32" s="80">
        <f>PG5A!K34</f>
        <v>0</v>
      </c>
      <c r="G32" s="80">
        <f>DSUM('PG6'!$D$25:$AB$39,"SUM_6",'PG6'!$AT$46:$AT$47)</f>
        <v>0</v>
      </c>
      <c r="H32" s="80">
        <f>DSUM(Summary_6A,"SUM_6A",'PG6'!$AT$46:$AT$47)</f>
        <v>0</v>
      </c>
      <c r="I32" s="80">
        <f>DSUM(Summary_6B,"SUM_6B",'PG6'!$AT$46:$AT$47)</f>
        <v>0</v>
      </c>
      <c r="J32" s="80">
        <f>DSUM(Summary_6C,"SUM_6C",'PG6'!$AT$46:$AT$47)</f>
        <v>0</v>
      </c>
      <c r="K32" s="80">
        <f>DSUM(Summary_6D,"SUM_6D",'PG6'!$AT$46:$AT$47)</f>
        <v>0</v>
      </c>
      <c r="L32" s="80">
        <f>DSUM(Summary_6E,"SUM_6E",'PG6'!$AT$46:$AT$47)</f>
        <v>0</v>
      </c>
      <c r="M32" s="80">
        <f>DSUM(Summary_6F,"SUM_6F",'PG6'!$AT$46:$AT$47)</f>
        <v>0</v>
      </c>
      <c r="N32" s="80">
        <f>DSUM(Summary_6G,"SUM_6G",'PG6'!$AT$46:$AT$47)</f>
        <v>0</v>
      </c>
      <c r="O32" s="80">
        <f>DSUM(Summary_6H,"SUM_6H",'PG6'!$AT$46:$AT$47)</f>
        <v>0</v>
      </c>
      <c r="P32" s="80">
        <f>DSUM(Summary_6I,"SUM_6I",'PG6'!$AT$46:$AT$47)</f>
        <v>0</v>
      </c>
      <c r="Q32" s="80">
        <f t="shared" si="4"/>
        <v>0</v>
      </c>
      <c r="R32" s="293">
        <v>21</v>
      </c>
    </row>
    <row r="33" spans="2:18" ht="14.1" customHeight="1">
      <c r="B33" s="184">
        <v>22</v>
      </c>
      <c r="C33" s="181" t="s">
        <v>252</v>
      </c>
      <c r="D33" s="114"/>
      <c r="E33" s="294"/>
      <c r="F33" s="80">
        <f>PG5A!K35</f>
        <v>0</v>
      </c>
      <c r="G33" s="80">
        <f>DSUM('PG6'!$D$25:$AB$39,"SUM_6",'PG6'!$AU$46:$AU$47)</f>
        <v>0</v>
      </c>
      <c r="H33" s="80">
        <f>DSUM(Summary_6A,"SUM_6A",'PG6'!$AU$46:$AU$47)</f>
        <v>0</v>
      </c>
      <c r="I33" s="80">
        <f>DSUM(Summary_6B,"SUM_6B",'PG6'!$AU$46:$AU$47)</f>
        <v>0</v>
      </c>
      <c r="J33" s="80">
        <f>DSUM(Summary_6C,"SUM_6C",'PG6'!$AU$46:$AU$47)</f>
        <v>0</v>
      </c>
      <c r="K33" s="80">
        <f>DSUM(Summary_6D,"SUM_6D",'PG6'!$AU$46:$AU$47)</f>
        <v>0</v>
      </c>
      <c r="L33" s="80">
        <f>DSUM(Summary_6E,"SUM_6E",'PG6'!$AU$46:$AU$47)</f>
        <v>0</v>
      </c>
      <c r="M33" s="80">
        <f>DSUM(Summary_6F,"SUM_6F",'PG6'!$AU$46:$AU$47)</f>
        <v>0</v>
      </c>
      <c r="N33" s="80">
        <f>DSUM(Summary_6G,"SUM_6G",'PG6'!$AU$46:$AU$47)</f>
        <v>0</v>
      </c>
      <c r="O33" s="80">
        <f>DSUM(Summary_6H,"SUM_6H",'PG6'!$AU$46:$AU$47)</f>
        <v>0</v>
      </c>
      <c r="P33" s="80">
        <f>DSUM(Summary_6I,"SUM_6I",'PG6'!$AU$46:$AU$47)</f>
        <v>0</v>
      </c>
      <c r="Q33" s="80">
        <f t="shared" si="4"/>
        <v>0</v>
      </c>
      <c r="R33" s="293">
        <v>22</v>
      </c>
    </row>
    <row r="34" spans="2:18" ht="14.1" customHeight="1">
      <c r="B34" s="184">
        <v>23</v>
      </c>
      <c r="C34" s="181" t="s">
        <v>253</v>
      </c>
      <c r="D34" s="114"/>
      <c r="E34" s="294"/>
      <c r="F34" s="80">
        <f>PG5A!K36</f>
        <v>0</v>
      </c>
      <c r="G34" s="80">
        <f>DSUM('PG6'!$D$25:$AB$39,"SUM_6",'PG6'!$AV$46:$AV$47)</f>
        <v>0</v>
      </c>
      <c r="H34" s="80">
        <f>DSUM(Summary_6A,"SUM_6A",'PG6'!$AV$46:$AV$47)</f>
        <v>0</v>
      </c>
      <c r="I34" s="80">
        <f>DSUM(Summary_6B,"SUM_6B",'PG6'!$AV$46:$AV$47)</f>
        <v>0</v>
      </c>
      <c r="J34" s="80">
        <f>DSUM(Summary_6C,"SUM_6C",'PG6'!$AV$46:$AV$47)</f>
        <v>0</v>
      </c>
      <c r="K34" s="80">
        <f>DSUM(Summary_6D,"SUM_6D",'PG6'!$AV$46:$AV$47)</f>
        <v>0</v>
      </c>
      <c r="L34" s="80">
        <f>DSUM(Summary_6E,"SUM_6E",'PG6'!$AV$46:$AV$47)</f>
        <v>0</v>
      </c>
      <c r="M34" s="80">
        <f>DSUM(Summary_6F,"SUM_6F",'PG6'!$AV$46:$AV$47)</f>
        <v>0</v>
      </c>
      <c r="N34" s="80">
        <f>DSUM(Summary_6G,"SUM_6G",'PG6'!$AV$46:$AV$47)</f>
        <v>0</v>
      </c>
      <c r="O34" s="80">
        <f>DSUM(Summary_6H,"SUM_6H",'PG6'!$AV$46:$AV$47)</f>
        <v>0</v>
      </c>
      <c r="P34" s="80">
        <f>DSUM(Summary_6I,"SUM_6I",'PG6'!$AV$46:$AV$47)</f>
        <v>0</v>
      </c>
      <c r="Q34" s="80">
        <f t="shared" si="4"/>
        <v>0</v>
      </c>
      <c r="R34" s="293">
        <v>23</v>
      </c>
    </row>
    <row r="35" spans="2:18" ht="14.1" customHeight="1">
      <c r="B35" s="184">
        <v>24</v>
      </c>
      <c r="C35" s="181" t="s">
        <v>254</v>
      </c>
      <c r="D35" s="114"/>
      <c r="E35" s="294"/>
      <c r="F35" s="80">
        <f>PG5A!K37</f>
        <v>0</v>
      </c>
      <c r="G35" s="80">
        <f>DSUM('PG6'!$D$25:$AB$39,"SUM_6",'PG6'!$AW$46:$AW$47)</f>
        <v>0</v>
      </c>
      <c r="H35" s="80">
        <f>DSUM(Summary_6A,"SUM_6A",'PG6'!$AW$46:$AW$47)</f>
        <v>0</v>
      </c>
      <c r="I35" s="80">
        <f>DSUM(Summary_6B,"SUM_6B",'PG6'!$AW$46:$AW$47)</f>
        <v>0</v>
      </c>
      <c r="J35" s="80">
        <f>DSUM(Summary_6C,"SUM_6C",'PG6'!$AW$46:$AW$47)</f>
        <v>0</v>
      </c>
      <c r="K35" s="80">
        <f>DSUM(Summary_6D,"SUM_6D",'PG6'!$AW$46:$AW$47)</f>
        <v>0</v>
      </c>
      <c r="L35" s="80">
        <f>DSUM(Summary_6E,"SUM_6E",'PG6'!$AW$46:$AW$47)</f>
        <v>0</v>
      </c>
      <c r="M35" s="80">
        <f>DSUM(Summary_6F,"SUM_6F",'PG6'!$AW$46:$AW$47)</f>
        <v>0</v>
      </c>
      <c r="N35" s="80">
        <f>DSUM(Summary_6G,"SUM_6G",'PG6'!$AW$46:$AW$47)</f>
        <v>0</v>
      </c>
      <c r="O35" s="80">
        <f>DSUM(Summary_6H,"SUM_6H",'PG6'!$AW$46:$AW$47)</f>
        <v>0</v>
      </c>
      <c r="P35" s="80">
        <f>DSUM(Summary_6I,"SUM_6I",'PG6'!$AW$46:$AW$47)</f>
        <v>0</v>
      </c>
      <c r="Q35" s="80">
        <f t="shared" si="4"/>
        <v>0</v>
      </c>
      <c r="R35" s="293">
        <v>24</v>
      </c>
    </row>
    <row r="36" spans="2:18" ht="14.1" customHeight="1">
      <c r="B36" s="184">
        <v>25</v>
      </c>
      <c r="C36" s="181" t="s">
        <v>255</v>
      </c>
      <c r="D36" s="114"/>
      <c r="E36" s="294"/>
      <c r="F36" s="80">
        <f>PG5A!K38</f>
        <v>0</v>
      </c>
      <c r="G36" s="80">
        <f>DSUM('PG6'!$D$25:$AB$39,"SUM_6",'PG6'!$AX$46:$AX$47)</f>
        <v>0</v>
      </c>
      <c r="H36" s="80">
        <f>DSUM(Summary_6A,"SUM_6A",'PG6'!$AX$46:$AX$47)</f>
        <v>0</v>
      </c>
      <c r="I36" s="80">
        <f>DSUM(Summary_6B,"SUM_6B",'PG6'!$AX$46:$AX$47)</f>
        <v>0</v>
      </c>
      <c r="J36" s="80">
        <f>DSUM(Summary_6C,"SUM_6C",'PG6'!$AX$46:$AX$47)</f>
        <v>0</v>
      </c>
      <c r="K36" s="80">
        <f>DSUM(Summary_6D,"SUM_6D",'PG6'!$AX$46:$AX$47)</f>
        <v>0</v>
      </c>
      <c r="L36" s="80">
        <f>DSUM(Summary_6E,"SUM_6E",'PG6'!$AX$46:$AX$47)</f>
        <v>0</v>
      </c>
      <c r="M36" s="80">
        <f>DSUM(Summary_6F,"SUM_6F",'PG6'!$AX$46:$AX$47)</f>
        <v>0</v>
      </c>
      <c r="N36" s="80">
        <f>DSUM(Summary_6G,"SUM_6G",'PG6'!$AX$46:$AX$47)</f>
        <v>0</v>
      </c>
      <c r="O36" s="80">
        <f>DSUM(Summary_6H,"SUM_6H",'PG6'!$AX$46:$AX$47)</f>
        <v>0</v>
      </c>
      <c r="P36" s="80">
        <f>DSUM(Summary_6I,"SUM_6I",'PG6'!$AX$46:$AX$47)</f>
        <v>0</v>
      </c>
      <c r="Q36" s="80">
        <f t="shared" si="4"/>
        <v>0</v>
      </c>
      <c r="R36" s="293">
        <v>25</v>
      </c>
    </row>
    <row r="37" spans="2:18" ht="14.1" customHeight="1">
      <c r="B37" s="184">
        <v>26</v>
      </c>
      <c r="C37" s="181" t="s">
        <v>256</v>
      </c>
      <c r="D37" s="114"/>
      <c r="E37" s="294"/>
      <c r="F37" s="80">
        <f>PG5A!K39</f>
        <v>0</v>
      </c>
      <c r="G37" s="80">
        <f>DSUM('PG6'!$D$25:$AB$39,"SUM_6",'PG6'!$AY$46:$AY$47)</f>
        <v>0</v>
      </c>
      <c r="H37" s="80">
        <f>DSUM(Summary_6A,"SUM_6A",'PG6'!$AY$46:$AY$47)</f>
        <v>0</v>
      </c>
      <c r="I37" s="80">
        <f>DSUM(Summary_6B,"SUM_6B",'PG6'!$AY$46:$AY$47)</f>
        <v>0</v>
      </c>
      <c r="J37" s="80">
        <f>DSUM(Summary_6C,"SUM_6C",'PG6'!$AY$46:$AY$47)</f>
        <v>0</v>
      </c>
      <c r="K37" s="80">
        <f>DSUM(Summary_6D,"SUM_6D",'PG6'!$AY$46:$AY$47)</f>
        <v>0</v>
      </c>
      <c r="L37" s="80">
        <f>DSUM(Summary_6E,"SUM_6E",'PG6'!$AY$46:$AY$47)</f>
        <v>0</v>
      </c>
      <c r="M37" s="80">
        <f>DSUM(Summary_6F,"SUM_6F",'PG6'!$AY$46:$AY$47)</f>
        <v>0</v>
      </c>
      <c r="N37" s="80">
        <f>DSUM(Summary_6G,"SUM_6G",'PG6'!$AY$46:$AY$47)</f>
        <v>0</v>
      </c>
      <c r="O37" s="80">
        <f>DSUM(Summary_6H,"SUM_6H",'PG6'!$AY$46:$AY$47)</f>
        <v>0</v>
      </c>
      <c r="P37" s="80">
        <f>DSUM(Summary_6I,"SUM_6I",'PG6'!$AY$46:$AY$47)</f>
        <v>0</v>
      </c>
      <c r="Q37" s="80">
        <f t="shared" si="4"/>
        <v>0</v>
      </c>
      <c r="R37" s="293">
        <v>26</v>
      </c>
    </row>
    <row r="38" spans="2:18" ht="14.1" customHeight="1">
      <c r="B38" s="184">
        <v>27</v>
      </c>
      <c r="C38" s="181" t="s">
        <v>234</v>
      </c>
      <c r="D38" s="34"/>
      <c r="E38" s="79"/>
      <c r="F38" s="80">
        <f>PG5A!K40</f>
        <v>0</v>
      </c>
      <c r="G38" s="80">
        <f>DSUM('PG6'!$D$25:$AB$39,"SUM_6",'PG6'!$AZ$46:$AZ$47)</f>
        <v>0</v>
      </c>
      <c r="H38" s="80">
        <f>DSUM(Summary_6A,"SUM_6A",'PG6'!$AZ$46:$AZ$47)</f>
        <v>0</v>
      </c>
      <c r="I38" s="80">
        <f>DSUM(Summary_6B,"SUM_6B",'PG6'!$AZ$46:$AZ$47)</f>
        <v>0</v>
      </c>
      <c r="J38" s="80">
        <f>DSUM(Summary_6C,"SUM_6C",'PG6'!$AZ$46:$AZ$47)</f>
        <v>0</v>
      </c>
      <c r="K38" s="80">
        <f>DSUM(Summary_6D,"SUM_6D",'PG6'!$AZ$46:$AZ$47)</f>
        <v>0</v>
      </c>
      <c r="L38" s="80">
        <f>DSUM(Summary_6E,"SUM_6E",'PG6'!$AZ$46:$AZ$47)</f>
        <v>0</v>
      </c>
      <c r="M38" s="80">
        <f>DSUM(Summary_6F,"SUM_6F",'PG6'!$AZ$46:$AZ$47)</f>
        <v>0</v>
      </c>
      <c r="N38" s="80">
        <f>DSUM(Summary_6G,"SUM_6G",'PG6'!$AZ$46:$AZ$47)</f>
        <v>0</v>
      </c>
      <c r="O38" s="80">
        <f>DSUM(Summary_6H,"SUM_6H",'PG6'!$AZ$46:$AZ$47)</f>
        <v>0</v>
      </c>
      <c r="P38" s="80">
        <f>DSUM(Summary_6I,"SUM_6I",'PG6'!$AZ$46:$AZ$47)</f>
        <v>0</v>
      </c>
      <c r="Q38" s="80">
        <f t="shared" si="4"/>
        <v>0</v>
      </c>
      <c r="R38" s="293">
        <v>27</v>
      </c>
    </row>
    <row r="39" spans="2:18" ht="17.100000000000001" customHeight="1">
      <c r="B39" s="184">
        <v>28</v>
      </c>
      <c r="C39" s="114" t="s">
        <v>257</v>
      </c>
      <c r="D39" s="114"/>
      <c r="E39" s="80"/>
      <c r="F39" s="80">
        <f>SUM(F28:F38)</f>
        <v>0</v>
      </c>
      <c r="G39" s="80">
        <f t="shared" ref="G39:Q39" si="5">SUM(G28:G38)</f>
        <v>0</v>
      </c>
      <c r="H39" s="80">
        <f t="shared" si="5"/>
        <v>0</v>
      </c>
      <c r="I39" s="80">
        <f t="shared" si="5"/>
        <v>0</v>
      </c>
      <c r="J39" s="80">
        <f t="shared" si="5"/>
        <v>0</v>
      </c>
      <c r="K39" s="80">
        <f t="shared" si="5"/>
        <v>0</v>
      </c>
      <c r="L39" s="80">
        <f t="shared" si="5"/>
        <v>0</v>
      </c>
      <c r="M39" s="80">
        <f t="shared" si="5"/>
        <v>0</v>
      </c>
      <c r="N39" s="80">
        <f t="shared" si="5"/>
        <v>0</v>
      </c>
      <c r="O39" s="80">
        <f t="shared" si="5"/>
        <v>0</v>
      </c>
      <c r="P39" s="80">
        <f t="shared" si="5"/>
        <v>0</v>
      </c>
      <c r="Q39" s="80">
        <f t="shared" si="5"/>
        <v>0</v>
      </c>
      <c r="R39" s="293">
        <v>28</v>
      </c>
    </row>
    <row r="40" spans="2:18">
      <c r="B40" s="186"/>
      <c r="C40" s="113" t="s">
        <v>258</v>
      </c>
      <c r="D40" s="113"/>
      <c r="E40" s="298"/>
      <c r="F40" s="298"/>
      <c r="G40" s="64"/>
      <c r="H40" s="64"/>
      <c r="I40" s="298"/>
      <c r="J40" s="64"/>
      <c r="K40" s="298"/>
      <c r="L40" s="64"/>
      <c r="M40" s="298"/>
      <c r="N40" s="298"/>
      <c r="O40" s="298"/>
      <c r="P40" s="64"/>
      <c r="Q40" s="298"/>
      <c r="R40" s="297"/>
    </row>
    <row r="41" spans="2:18">
      <c r="B41" s="184">
        <v>29</v>
      </c>
      <c r="C41" s="114" t="s">
        <v>462</v>
      </c>
      <c r="D41" s="114"/>
      <c r="E41" s="80"/>
      <c r="F41" s="80">
        <f>F16+F26+F39</f>
        <v>0</v>
      </c>
      <c r="G41" s="80">
        <f t="shared" ref="G41:Q41" si="6">G16+G26+G39</f>
        <v>0</v>
      </c>
      <c r="H41" s="80">
        <f>H16+H26+H39</f>
        <v>0</v>
      </c>
      <c r="I41" s="80">
        <f t="shared" si="6"/>
        <v>0</v>
      </c>
      <c r="J41" s="80">
        <f t="shared" si="6"/>
        <v>0</v>
      </c>
      <c r="K41" s="80">
        <f t="shared" si="6"/>
        <v>0</v>
      </c>
      <c r="L41" s="80">
        <f t="shared" si="6"/>
        <v>0</v>
      </c>
      <c r="M41" s="80">
        <f t="shared" si="6"/>
        <v>0</v>
      </c>
      <c r="N41" s="80">
        <f t="shared" si="6"/>
        <v>0</v>
      </c>
      <c r="O41" s="80">
        <f t="shared" si="6"/>
        <v>0</v>
      </c>
      <c r="P41" s="80">
        <f t="shared" si="6"/>
        <v>0</v>
      </c>
      <c r="Q41" s="80">
        <f t="shared" si="6"/>
        <v>0</v>
      </c>
      <c r="R41" s="293">
        <v>29</v>
      </c>
    </row>
    <row r="42" spans="2:18" ht="15.75">
      <c r="C42" s="275" t="s">
        <v>463</v>
      </c>
    </row>
    <row r="43" spans="2:18" ht="18.75">
      <c r="B43" s="279" t="s">
        <v>464</v>
      </c>
      <c r="C43" s="280" t="s">
        <v>465</v>
      </c>
      <c r="D43" s="280"/>
      <c r="E43" s="280"/>
      <c r="F43" s="280"/>
      <c r="G43" s="280"/>
      <c r="H43" s="280"/>
      <c r="I43" s="280"/>
      <c r="J43" s="280"/>
      <c r="K43" s="280"/>
      <c r="L43" s="299"/>
      <c r="M43" s="299"/>
    </row>
    <row r="44" spans="2:18" ht="18.75">
      <c r="B44" s="279" t="s">
        <v>466</v>
      </c>
      <c r="C44" s="280" t="s">
        <v>467</v>
      </c>
      <c r="D44" s="280"/>
      <c r="E44" s="280"/>
      <c r="F44" s="280"/>
      <c r="G44" s="280"/>
      <c r="H44" s="280"/>
      <c r="I44" s="280"/>
      <c r="J44" s="280"/>
      <c r="K44" s="280"/>
      <c r="L44" s="299"/>
      <c r="M44" s="299"/>
    </row>
    <row r="45" spans="2:18" ht="18.75">
      <c r="B45" s="279" t="s">
        <v>468</v>
      </c>
      <c r="C45" s="280" t="s">
        <v>469</v>
      </c>
      <c r="D45" s="280"/>
      <c r="E45" s="280"/>
      <c r="F45" s="280"/>
      <c r="G45" s="280"/>
      <c r="H45" s="280"/>
      <c r="I45" s="280"/>
      <c r="J45" s="280"/>
      <c r="K45" s="280"/>
      <c r="L45" s="299"/>
      <c r="M45" s="299"/>
    </row>
    <row r="46" spans="2:18" ht="18.75">
      <c r="B46" s="279" t="s">
        <v>470</v>
      </c>
      <c r="C46" s="280" t="s">
        <v>471</v>
      </c>
      <c r="D46" s="280"/>
      <c r="E46" s="280"/>
      <c r="F46" s="280"/>
      <c r="G46" s="280"/>
      <c r="H46" s="280"/>
      <c r="I46" s="280"/>
      <c r="J46" s="280"/>
      <c r="K46" s="280"/>
      <c r="L46" s="299"/>
      <c r="M46" s="299"/>
    </row>
    <row r="47" spans="2:18" ht="18.75">
      <c r="B47" s="279" t="s">
        <v>472</v>
      </c>
      <c r="C47" s="280" t="s">
        <v>473</v>
      </c>
      <c r="D47" s="280"/>
      <c r="E47" s="280"/>
      <c r="F47" s="280"/>
      <c r="G47" s="280"/>
      <c r="H47" s="280"/>
      <c r="I47" s="280"/>
      <c r="J47" s="280"/>
      <c r="K47" s="280"/>
      <c r="L47" s="299"/>
      <c r="M47" s="299"/>
    </row>
  </sheetData>
  <sheetProtection algorithmName="SHA-512" hashValue="B39ayYRiAmVdARxMToKKC+f8dxmzpd68XHFC+q/oGCqaapndsi/yxXI/vLWOTkqKYtVy3iLK2eJPEbIB5qlaOg==" saltValue="nKE3KaBj8FZEq+COD57z/w==" spinCount="100000" sheet="1" objects="1" scenarios="1"/>
  <phoneticPr fontId="0" type="noConversion"/>
  <pageMargins left="0.5" right="0.5" top="0.5" bottom="0.5" header="0" footer="0"/>
  <pageSetup paperSize="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8">
    <pageSetUpPr autoPageBreaks="0" fitToPage="1"/>
  </sheetPr>
  <dimension ref="A1:R35"/>
  <sheetViews>
    <sheetView zoomScale="75" zoomScaleNormal="87" workbookViewId="0">
      <selection activeCell="C4" sqref="C4"/>
    </sheetView>
  </sheetViews>
  <sheetFormatPr defaultRowHeight="15"/>
  <cols>
    <col min="1" max="1" width="14.77734375" customWidth="1"/>
    <col min="2" max="2" width="3.77734375" customWidth="1"/>
    <col min="3" max="3" width="14.109375" customWidth="1"/>
    <col min="4" max="4" width="9.77734375" customWidth="1"/>
    <col min="5" max="5" width="3.21875" customWidth="1"/>
    <col min="6" max="17" width="9.77734375" customWidth="1"/>
    <col min="18" max="18" width="3.77734375" customWidth="1"/>
    <col min="19" max="24" width="9.77734375" customWidth="1"/>
  </cols>
  <sheetData>
    <row r="1" spans="1:18" ht="15.75">
      <c r="C1" s="275" t="s">
        <v>441</v>
      </c>
    </row>
    <row r="2" spans="1:18" ht="15.75">
      <c r="A2" s="627">
        <f>Enter!E18</f>
        <v>0</v>
      </c>
      <c r="C2" s="275" t="s">
        <v>442</v>
      </c>
    </row>
    <row r="3" spans="1:18">
      <c r="B3" s="72"/>
      <c r="C3" s="43"/>
      <c r="D3" s="43"/>
      <c r="E3" s="43"/>
      <c r="F3" s="43"/>
      <c r="G3" s="43"/>
      <c r="H3" s="43" t="s">
        <v>40</v>
      </c>
      <c r="I3" s="43"/>
      <c r="J3" s="43"/>
      <c r="K3" s="43"/>
      <c r="L3" s="43"/>
      <c r="M3" s="43"/>
      <c r="O3" s="72"/>
      <c r="P3" s="72"/>
      <c r="Q3" s="43" t="s">
        <v>474</v>
      </c>
    </row>
    <row r="4" spans="1:18">
      <c r="B4" s="72"/>
      <c r="C4" s="24" t="s">
        <v>116</v>
      </c>
      <c r="D4" s="24"/>
      <c r="E4" s="45" t="str">
        <f>T(Facility)</f>
        <v/>
      </c>
      <c r="F4" s="192"/>
      <c r="G4" s="24"/>
      <c r="H4" s="24"/>
      <c r="I4" s="24"/>
      <c r="J4" s="51" t="s">
        <v>117</v>
      </c>
      <c r="K4" s="46" t="str">
        <f>T(ID)</f>
        <v/>
      </c>
      <c r="L4" s="24" t="s">
        <v>212</v>
      </c>
      <c r="M4" s="192"/>
      <c r="N4" s="192"/>
      <c r="O4" s="73" t="str">
        <f>T(Beg_Date)</f>
        <v/>
      </c>
      <c r="P4" s="24" t="s">
        <v>25</v>
      </c>
      <c r="Q4" s="73" t="str">
        <f>T(End_Date)</f>
        <v/>
      </c>
    </row>
    <row r="5" spans="1:18">
      <c r="B5" s="72"/>
      <c r="C5" s="43"/>
      <c r="D5" s="43"/>
      <c r="E5" s="43"/>
      <c r="F5" s="43"/>
      <c r="G5" s="43"/>
      <c r="H5" s="43"/>
      <c r="I5" s="43"/>
      <c r="J5" s="43"/>
      <c r="K5" s="43"/>
      <c r="L5" s="43"/>
      <c r="M5" s="43"/>
      <c r="N5" s="43"/>
      <c r="O5" s="72"/>
      <c r="P5" s="72"/>
    </row>
    <row r="6" spans="1:18">
      <c r="B6" s="72"/>
      <c r="C6" s="113" t="s">
        <v>444</v>
      </c>
      <c r="D6" s="43"/>
      <c r="E6" s="43"/>
      <c r="F6" s="43"/>
      <c r="G6" s="43"/>
      <c r="H6" s="43"/>
      <c r="I6" s="43"/>
      <c r="J6" s="43"/>
      <c r="K6" s="43"/>
      <c r="L6" s="43"/>
      <c r="M6" s="43"/>
      <c r="N6" s="43"/>
      <c r="O6" s="72"/>
      <c r="P6" s="72"/>
    </row>
    <row r="7" spans="1:18">
      <c r="B7" s="72"/>
      <c r="C7" s="43"/>
      <c r="D7" s="43"/>
      <c r="E7" s="43"/>
      <c r="F7" s="43"/>
      <c r="G7" s="43"/>
      <c r="H7" s="43"/>
      <c r="I7" s="43"/>
      <c r="J7" s="43"/>
      <c r="K7" s="43"/>
      <c r="L7" s="43"/>
      <c r="M7" s="43"/>
      <c r="N7" s="43"/>
      <c r="O7" s="72"/>
      <c r="P7" s="72"/>
    </row>
    <row r="8" spans="1:18">
      <c r="B8" s="689"/>
      <c r="C8" s="649"/>
      <c r="D8" s="649"/>
      <c r="E8" s="728"/>
      <c r="F8" s="728"/>
      <c r="G8" s="728"/>
      <c r="H8" s="728"/>
      <c r="I8" s="728"/>
      <c r="J8" s="728"/>
      <c r="K8" s="728"/>
      <c r="L8" s="728"/>
      <c r="M8" s="728"/>
      <c r="N8" s="728"/>
      <c r="O8" s="728"/>
      <c r="P8" s="728"/>
      <c r="Q8" s="736" t="s">
        <v>445</v>
      </c>
      <c r="R8" s="737"/>
    </row>
    <row r="9" spans="1:18">
      <c r="B9" s="77"/>
      <c r="C9" s="43" t="s">
        <v>265</v>
      </c>
      <c r="D9" s="43"/>
      <c r="E9" s="130"/>
      <c r="F9" s="290" t="s">
        <v>446</v>
      </c>
      <c r="G9" s="290" t="s">
        <v>447</v>
      </c>
      <c r="H9" s="290" t="s">
        <v>447</v>
      </c>
      <c r="I9" s="290" t="s">
        <v>447</v>
      </c>
      <c r="J9" s="290" t="s">
        <v>447</v>
      </c>
      <c r="K9" s="290" t="s">
        <v>447</v>
      </c>
      <c r="L9" s="290" t="s">
        <v>447</v>
      </c>
      <c r="M9" s="290" t="s">
        <v>447</v>
      </c>
      <c r="N9" s="290" t="s">
        <v>447</v>
      </c>
      <c r="O9" s="290" t="s">
        <v>447</v>
      </c>
      <c r="P9" s="290" t="s">
        <v>447</v>
      </c>
      <c r="Q9" s="122" t="s">
        <v>159</v>
      </c>
      <c r="R9" s="195"/>
    </row>
    <row r="10" spans="1:18">
      <c r="B10" s="77"/>
      <c r="C10" s="673" t="s">
        <v>266</v>
      </c>
      <c r="D10" s="673"/>
      <c r="E10" s="130"/>
      <c r="F10" s="130" t="s">
        <v>448</v>
      </c>
      <c r="G10" s="130" t="s">
        <v>156</v>
      </c>
      <c r="H10" s="130" t="s">
        <v>449</v>
      </c>
      <c r="I10" s="130" t="s">
        <v>450</v>
      </c>
      <c r="J10" s="130" t="s">
        <v>451</v>
      </c>
      <c r="K10" s="130" t="s">
        <v>452</v>
      </c>
      <c r="L10" s="130" t="s">
        <v>453</v>
      </c>
      <c r="M10" s="130" t="s">
        <v>454</v>
      </c>
      <c r="N10" s="130" t="s">
        <v>455</v>
      </c>
      <c r="O10" s="130" t="s">
        <v>456</v>
      </c>
      <c r="P10" s="130" t="s">
        <v>457</v>
      </c>
      <c r="Q10" s="123" t="s">
        <v>458</v>
      </c>
      <c r="R10" s="195"/>
    </row>
    <row r="11" spans="1:18" ht="14.1" customHeight="1">
      <c r="B11" s="77">
        <v>30</v>
      </c>
      <c r="C11" s="78" t="s">
        <v>267</v>
      </c>
      <c r="D11" s="24"/>
      <c r="E11" s="57"/>
      <c r="F11" s="80">
        <f>PG5A!K43</f>
        <v>0</v>
      </c>
      <c r="G11" s="80">
        <f>DSUM(Summary_6,"SUM_6",'PG6'!$BA$46:$BA$47)</f>
        <v>0</v>
      </c>
      <c r="H11" s="80">
        <f>DSUM(Summary_6A,"SUM_6A",'PG6'!$BA$46:$BA$47)</f>
        <v>0</v>
      </c>
      <c r="I11" s="80">
        <f>DSUM(Summary_6B,"SUM_6B",'PG6'!$BA$46:$BA$47)</f>
        <v>0</v>
      </c>
      <c r="J11" s="80">
        <f>DSUM(Summary_6C,"SUM_6C",'PG6'!$BA$46:$BA$47)</f>
        <v>0</v>
      </c>
      <c r="K11" s="80">
        <f>DSUM(Summary_6D,"SUM_6D",'PG6'!$BA$46:$BA$47)</f>
        <v>0</v>
      </c>
      <c r="L11" s="80">
        <f>DSUM(Summary_6E,"SUM_6E",'PG6'!$BA$46:$BA$47)</f>
        <v>0</v>
      </c>
      <c r="M11" s="80">
        <f>DSUM(Summary_6F,"SUM_6F",'PG6'!$BA$46:$BA$47)</f>
        <v>0</v>
      </c>
      <c r="N11" s="80">
        <f>DSUM(Summary_6G,"SUM_6G",'PG6'!$BA$46:$BA$47)</f>
        <v>0</v>
      </c>
      <c r="O11" s="80">
        <f>DSUM(Summary_6H,"SUM_6H",'PG6'!$BA$46:$BA$47)</f>
        <v>0</v>
      </c>
      <c r="P11" s="80">
        <f>DSUM(Summary_6I,"SUM_6I",'PG6'!$BA$46:$BA$47)</f>
        <v>0</v>
      </c>
      <c r="Q11" s="321">
        <f t="shared" ref="Q11:Q17" si="0">SUM(F11:P11)</f>
        <v>0</v>
      </c>
      <c r="R11" s="738">
        <v>30</v>
      </c>
    </row>
    <row r="12" spans="1:18" ht="14.1" customHeight="1">
      <c r="B12" s="77">
        <v>31</v>
      </c>
      <c r="C12" s="78" t="s">
        <v>268</v>
      </c>
      <c r="D12" s="24"/>
      <c r="E12" s="57"/>
      <c r="F12" s="80">
        <f>PG5A!K44</f>
        <v>0</v>
      </c>
      <c r="G12" s="80">
        <f>DSUM(Summary_6,"SUM_6",'PG6'!$BB$46:$BB$47)</f>
        <v>0</v>
      </c>
      <c r="H12" s="80">
        <f>DSUM(Summary_6A,"SUM_6A",'PG6'!$BB$46:$BB$47)</f>
        <v>0</v>
      </c>
      <c r="I12" s="80">
        <f>DSUM(Summary_6B,"SUM_6B",'PG6'!$BB$46:$BB$47)</f>
        <v>0</v>
      </c>
      <c r="J12" s="80">
        <f>DSUM(Summary_6C,"SUM_6C",'PG6'!$BB$46:$BB$47)</f>
        <v>0</v>
      </c>
      <c r="K12" s="80">
        <f>DSUM(Summary_6D,"SUM_6D",'PG6'!$BB$46:$BB$47)</f>
        <v>0</v>
      </c>
      <c r="L12" s="80">
        <f>DSUM(Summary_6E,"SUM_6E",'PG6'!$BB$46:$BB$47)</f>
        <v>0</v>
      </c>
      <c r="M12" s="80">
        <f>DSUM(Summary_6F,"SUM_6F",'PG6'!$BB$46:$BB$47)</f>
        <v>0</v>
      </c>
      <c r="N12" s="80">
        <f>DSUM(Summary_6G,"SUM_6G",'PG6'!$BB$46:$BB$47)</f>
        <v>0</v>
      </c>
      <c r="O12" s="80">
        <f>DSUM(Summary_6H,"SUM_6H",'PG6'!$BB$46:$BB$47)</f>
        <v>0</v>
      </c>
      <c r="P12" s="80">
        <f>DSUM(Summary_6I,"SUM_6I",'PG6'!$BB$46:$BB$47)</f>
        <v>0</v>
      </c>
      <c r="Q12" s="321">
        <f t="shared" si="0"/>
        <v>0</v>
      </c>
      <c r="R12" s="77">
        <v>31</v>
      </c>
    </row>
    <row r="13" spans="1:18" ht="14.1" customHeight="1">
      <c r="B13" s="77">
        <v>32</v>
      </c>
      <c r="C13" s="78" t="s">
        <v>269</v>
      </c>
      <c r="D13" s="24"/>
      <c r="E13" s="57"/>
      <c r="F13" s="80">
        <f>PG5A!K45</f>
        <v>0</v>
      </c>
      <c r="G13" s="80">
        <f>DSUM(Summary_6,"SUM_6",'PG6'!$BC$46:$BC$47)</f>
        <v>0</v>
      </c>
      <c r="H13" s="80">
        <f>DSUM(Summary_6A,"SUM_6A",'PG6'!$BC$46:$BC$47)</f>
        <v>0</v>
      </c>
      <c r="I13" s="80">
        <f>DSUM(Summary_6B,"SUM_6B",'PG6'!$BC$46:$BC$47)</f>
        <v>0</v>
      </c>
      <c r="J13" s="80">
        <f>DSUM(Summary_6C,"SUM_6C",'PG6'!$BC$46:$BC$47)</f>
        <v>0</v>
      </c>
      <c r="K13" s="80">
        <f>DSUM(Summary_6D,"SUM_6D",'PG6'!$BC$46:$BC$47)</f>
        <v>0</v>
      </c>
      <c r="L13" s="80">
        <f>DSUM(Summary_6E,"SUM_6E",'PG6'!$BC$46:$BC$47)</f>
        <v>0</v>
      </c>
      <c r="M13" s="80">
        <f>DSUM(Summary_6F,"SUM_6F",'PG6'!$BC$46:$BC$47)</f>
        <v>0</v>
      </c>
      <c r="N13" s="80">
        <f>DSUM(Summary_6G,"SUM_6G",'PG6'!$BC$46:$BC$47)</f>
        <v>0</v>
      </c>
      <c r="O13" s="80">
        <f>DSUM(Summary_6H,"SUM_6H",'PG6'!$BC$46:$BC$47)</f>
        <v>0</v>
      </c>
      <c r="P13" s="80">
        <f>DSUM(Summary_6I,"SUM_6I",'PG6'!$BC$46:$BC$47)</f>
        <v>0</v>
      </c>
      <c r="Q13" s="321">
        <f t="shared" si="0"/>
        <v>0</v>
      </c>
      <c r="R13" s="77">
        <v>32</v>
      </c>
    </row>
    <row r="14" spans="1:18" ht="14.1" customHeight="1">
      <c r="B14" s="77">
        <v>33</v>
      </c>
      <c r="C14" s="78" t="s">
        <v>270</v>
      </c>
      <c r="D14" s="24"/>
      <c r="E14" s="57"/>
      <c r="F14" s="80">
        <f>PG5A!K46</f>
        <v>0</v>
      </c>
      <c r="G14" s="80">
        <f>DSUM(Summary_6,"SUM_6",'PG6'!$BD$46:$BD$47)</f>
        <v>0</v>
      </c>
      <c r="H14" s="80">
        <f>DSUM(Summary_6A,"SUM_6A",'PG6'!$BD$46:$BD$47)</f>
        <v>0</v>
      </c>
      <c r="I14" s="80">
        <f>DSUM(Summary_6B,"SUM_6B",'PG6'!$BD$46:$BD$47)</f>
        <v>0</v>
      </c>
      <c r="J14" s="80">
        <f>DSUM(Summary_6C,"SUM_6C",'PG6'!$BD$46:$BD$47)</f>
        <v>0</v>
      </c>
      <c r="K14" s="80">
        <f>DSUM(Summary_6D,"SUM_6D",'PG6'!$BD$46:$BD$47)</f>
        <v>0</v>
      </c>
      <c r="L14" s="80">
        <f>DSUM(Summary_6E,"SUM_6E",'PG6'!$BD$46:$BD$47)</f>
        <v>0</v>
      </c>
      <c r="M14" s="80">
        <f>DSUM(Summary_6F,"SUM_6F",'PG6'!$BD$46:$BD$47)</f>
        <v>0</v>
      </c>
      <c r="N14" s="80">
        <f>DSUM(Summary_6G,"SUM_6G",'PG6'!$BD$46:$BD$47)</f>
        <v>0</v>
      </c>
      <c r="O14" s="80">
        <f>DSUM(Summary_6H,"SUM_6H",'PG6'!$BD$46:$BD$47)</f>
        <v>0</v>
      </c>
      <c r="P14" s="80">
        <f>DSUM(Summary_6I,"SUM_6I",'PG6'!$BD$46:$BD$47)</f>
        <v>0</v>
      </c>
      <c r="Q14" s="321">
        <f t="shared" si="0"/>
        <v>0</v>
      </c>
      <c r="R14" s="77">
        <v>33</v>
      </c>
    </row>
    <row r="15" spans="1:18" ht="14.1" customHeight="1">
      <c r="B15" s="77">
        <v>34</v>
      </c>
      <c r="C15" s="78" t="s">
        <v>271</v>
      </c>
      <c r="D15" s="24"/>
      <c r="E15" s="57"/>
      <c r="F15" s="80">
        <f>PG5A!K47</f>
        <v>0</v>
      </c>
      <c r="G15" s="80">
        <f>DSUM(Summary_6,"SUM_6",'PG6'!$BE$46:$BE$47)</f>
        <v>0</v>
      </c>
      <c r="H15" s="80">
        <f>DSUM(Summary_6A,"SUM_6A",'PG6'!$BE$46:$BE$47)</f>
        <v>0</v>
      </c>
      <c r="I15" s="80">
        <f>DSUM(Summary_6B,"SUM_6B",'PG6'!$BE$46:$BE$47)</f>
        <v>0</v>
      </c>
      <c r="J15" s="80">
        <f>DSUM(Summary_6C,"SUM_6C",'PG6'!$BE$46:$BE$47)</f>
        <v>0</v>
      </c>
      <c r="K15" s="80">
        <f>DSUM(Summary_6D,"SUM_6D",'PG6'!$BE$46:$BE$47)</f>
        <v>0</v>
      </c>
      <c r="L15" s="80">
        <f>DSUM(Summary_6E,"SUM_6E",'PG6'!$BE$46:$BE$47)</f>
        <v>0</v>
      </c>
      <c r="M15" s="80">
        <f>DSUM(Summary_6F,"SUM_6F",'PG6'!$BE$46:$BE$47)</f>
        <v>0</v>
      </c>
      <c r="N15" s="80">
        <f>DSUM(Summary_6G,"SUM_6G",'PG6'!$BE$46:$BE$47)</f>
        <v>0</v>
      </c>
      <c r="O15" s="80">
        <f>DSUM(Summary_6H,"SUM_6H",'PG6'!$BE$46:$BE$47)</f>
        <v>0</v>
      </c>
      <c r="P15" s="80">
        <f>DSUM(Summary_6I,"SUM_6I",'PG6'!$BE$46:$BE$47)</f>
        <v>0</v>
      </c>
      <c r="Q15" s="321">
        <f t="shared" si="0"/>
        <v>0</v>
      </c>
      <c r="R15" s="77">
        <v>34</v>
      </c>
    </row>
    <row r="16" spans="1:18" ht="14.1" customHeight="1">
      <c r="B16" s="77">
        <v>35</v>
      </c>
      <c r="C16" s="78" t="s">
        <v>272</v>
      </c>
      <c r="D16" s="24"/>
      <c r="E16" s="57"/>
      <c r="F16" s="80">
        <f>PG5A!K48</f>
        <v>0</v>
      </c>
      <c r="G16" s="80">
        <f>DSUM(Summary_6,"SUM_6",'PG6'!$BF$46:$BF$47)</f>
        <v>0</v>
      </c>
      <c r="H16" s="80">
        <f>DSUM(Summary_6A,"SUM_6A",'PG6'!$BF$46:$BF$47)</f>
        <v>0</v>
      </c>
      <c r="I16" s="80">
        <f>DSUM(Summary_6B,"SUM_6B",'PG6'!$BF$46:$BF$47)</f>
        <v>0</v>
      </c>
      <c r="J16" s="80">
        <f>DSUM(Summary_6C,"SUM_6C",'PG6'!$BF$46:$BF$47)</f>
        <v>0</v>
      </c>
      <c r="K16" s="80">
        <f>DSUM(Summary_6D,"SUM_6D",'PG6'!$BF$46:$BF$47)</f>
        <v>0</v>
      </c>
      <c r="L16" s="80">
        <f>DSUM(Summary_6E,"SUM_6E",'PG6'!$BF$46:$BF$47)</f>
        <v>0</v>
      </c>
      <c r="M16" s="80">
        <f>DSUM(Summary_6F,"SUM_6F",'PG6'!$BF$46:$BF$47)</f>
        <v>0</v>
      </c>
      <c r="N16" s="80">
        <f>DSUM(Summary_6G,"SUM_6G",'PG6'!$BF$46:$BF$47)</f>
        <v>0</v>
      </c>
      <c r="O16" s="80">
        <f>DSUM(Summary_6H,"SUM_6H",'PG6'!$BF$46:$BF$47)</f>
        <v>0</v>
      </c>
      <c r="P16" s="80">
        <f>DSUM(Summary_6I,"SUM_6I",'PG6'!$BF$46:$BF$47)</f>
        <v>0</v>
      </c>
      <c r="Q16" s="321">
        <f t="shared" si="0"/>
        <v>0</v>
      </c>
      <c r="R16" s="77">
        <v>35</v>
      </c>
    </row>
    <row r="17" spans="2:18" ht="14.1" customHeight="1">
      <c r="B17" s="77">
        <v>36</v>
      </c>
      <c r="C17" s="78" t="s">
        <v>234</v>
      </c>
      <c r="D17" s="30"/>
      <c r="E17" s="57"/>
      <c r="F17" s="80">
        <f>PG5A!K49</f>
        <v>0</v>
      </c>
      <c r="G17" s="80">
        <f>DSUM(Summary_6,"SUM_6",'PG6'!$BG$46:$BG$47)</f>
        <v>0</v>
      </c>
      <c r="H17" s="80">
        <f>DSUM(Summary_6A,"SUM_6A",'PG6'!$BG$46:$BG$47)</f>
        <v>0</v>
      </c>
      <c r="I17" s="80">
        <f>DSUM(Summary_6B,"SUM_6B",'PG6'!$BG$46:$BG$47)</f>
        <v>0</v>
      </c>
      <c r="J17" s="80">
        <f>DSUM(Summary_6C,"SUM_6C",'PG6'!$BG$46:$BG$47)</f>
        <v>0</v>
      </c>
      <c r="K17" s="80">
        <f>DSUM(Summary_6D,"SUM_6D",'PG6'!$BG$46:$BG$47)</f>
        <v>0</v>
      </c>
      <c r="L17" s="80">
        <f>DSUM(Summary_6E,"SUM_6E",'PG6'!$BG$46:$BG$47)</f>
        <v>0</v>
      </c>
      <c r="M17" s="80">
        <f>DSUM(Summary_6F,"SUM_6F",'PG6'!$BG$46:$BG$47)</f>
        <v>0</v>
      </c>
      <c r="N17" s="80">
        <f>DSUM(Summary_6G,"SUM_6G",'PG6'!$BG$46:$BG$47)</f>
        <v>0</v>
      </c>
      <c r="O17" s="80">
        <f>DSUM(Summary_6H,"SUM_6H",'PG6'!$BG$46:$BG$47)</f>
        <v>0</v>
      </c>
      <c r="P17" s="80">
        <f>DSUM(Summary_6I,"SUM_6I",'PG6'!$BG$46:$BG$47)</f>
        <v>0</v>
      </c>
      <c r="Q17" s="321">
        <f t="shared" si="0"/>
        <v>0</v>
      </c>
      <c r="R17" s="77">
        <v>36</v>
      </c>
    </row>
    <row r="18" spans="2:18" ht="17.100000000000001" customHeight="1">
      <c r="B18" s="77">
        <v>37</v>
      </c>
      <c r="C18" s="24" t="s">
        <v>273</v>
      </c>
      <c r="D18" s="24"/>
      <c r="E18" s="57"/>
      <c r="F18" s="80">
        <f t="shared" ref="F18:Q18" si="1">SUM(F11:F17)</f>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1"/>
        <v>0</v>
      </c>
      <c r="Q18" s="80">
        <f t="shared" si="1"/>
        <v>0</v>
      </c>
      <c r="R18" s="77">
        <v>37</v>
      </c>
    </row>
    <row r="19" spans="2:18">
      <c r="B19" s="77"/>
      <c r="C19" s="24" t="s">
        <v>274</v>
      </c>
      <c r="D19" s="24"/>
      <c r="E19" s="76"/>
      <c r="F19" s="81"/>
      <c r="G19" s="81"/>
      <c r="H19" s="81"/>
      <c r="I19" s="81"/>
      <c r="J19" s="81"/>
      <c r="K19" s="81"/>
      <c r="L19" s="81"/>
      <c r="M19" s="81"/>
      <c r="N19" s="81"/>
      <c r="O19" s="81"/>
      <c r="P19" s="81"/>
      <c r="Q19" s="301"/>
      <c r="R19" s="83"/>
    </row>
    <row r="20" spans="2:18">
      <c r="B20" s="77"/>
      <c r="C20" s="24" t="s">
        <v>275</v>
      </c>
      <c r="D20" s="24"/>
      <c r="E20" s="76"/>
      <c r="F20" s="81"/>
      <c r="G20" s="81"/>
      <c r="H20" s="81"/>
      <c r="I20" s="81"/>
      <c r="J20" s="81"/>
      <c r="K20" s="81"/>
      <c r="L20" s="81"/>
      <c r="M20" s="81"/>
      <c r="N20" s="81"/>
      <c r="O20" s="81"/>
      <c r="P20" s="81"/>
      <c r="Q20" s="301"/>
      <c r="R20" s="83"/>
    </row>
    <row r="21" spans="2:18" ht="14.1" customHeight="1">
      <c r="B21" s="77">
        <v>38</v>
      </c>
      <c r="C21" s="78" t="s">
        <v>276</v>
      </c>
      <c r="D21" s="24"/>
      <c r="E21" s="80"/>
      <c r="F21" s="80">
        <f>PG5A!K51</f>
        <v>0</v>
      </c>
      <c r="G21" s="80">
        <f>DSUM(Summary_6,"SUM_6",'PG6'!$BH$46:$BH$47)</f>
        <v>0</v>
      </c>
      <c r="H21" s="80">
        <f>DSUM(Summary_6A,"SUM_6A",'PG6'!$BH$46:$BH$47)</f>
        <v>0</v>
      </c>
      <c r="I21" s="80">
        <f>DSUM(Summary_6B,"SUM_6B",'PG6'!$BH$46:$BH$47)</f>
        <v>0</v>
      </c>
      <c r="J21" s="80">
        <f>DSUM(Summary_6C,"SUM_6C",'PG6'!$BH$46:$BH$47)</f>
        <v>0</v>
      </c>
      <c r="K21" s="80">
        <f>DSUM(Summary_6D,"SUM_6D",'PG6'!$BH$46:$BH$47)</f>
        <v>0</v>
      </c>
      <c r="L21" s="80">
        <f>DSUM(Summary_6E,"SUM_6E",'PG6'!$BH$46:$BH$47)</f>
        <v>0</v>
      </c>
      <c r="M21" s="80">
        <f>DSUM(Summary_6F,"SUM_6F",'PG6'!$BH$46:$BH$47)</f>
        <v>0</v>
      </c>
      <c r="N21" s="80">
        <f>DSUM(Summary_6G,"SUM_6G",'PG6'!$BH$46:$BH$47)</f>
        <v>0</v>
      </c>
      <c r="O21" s="80">
        <f>DSUM(Summary_6H,"SUM_6H",'PG6'!$BH$46:$BH$47)</f>
        <v>0</v>
      </c>
      <c r="P21" s="80">
        <f>DSUM(Summary_6I,"SUM_6I",'PG6'!$BH$46:$BH$47)</f>
        <v>0</v>
      </c>
      <c r="Q21" s="321">
        <f t="shared" ref="Q21:Q26" si="2">SUM(F21:P21)</f>
        <v>0</v>
      </c>
      <c r="R21" s="77">
        <v>38</v>
      </c>
    </row>
    <row r="22" spans="2:18" ht="14.1" customHeight="1">
      <c r="B22" s="77">
        <v>39</v>
      </c>
      <c r="C22" s="78" t="s">
        <v>277</v>
      </c>
      <c r="D22" s="24"/>
      <c r="E22" s="80"/>
      <c r="F22" s="80">
        <f>PG5A!K52</f>
        <v>0</v>
      </c>
      <c r="G22" s="80">
        <f>DSUM(Summary_6,"SUM_6",'PG6'!$BI$46:$BI$47)</f>
        <v>0</v>
      </c>
      <c r="H22" s="80">
        <f>DSUM(Summary_6A,"SUM_6A",'PG6'!$BI$46:$BI$47)</f>
        <v>0</v>
      </c>
      <c r="I22" s="80">
        <f>DSUM(Summary_6B,"SUM_6B",'PG6'!$BI$46:$BI$47)</f>
        <v>0</v>
      </c>
      <c r="J22" s="80">
        <f>DSUM(Summary_6C,"SUM_6C",'PG6'!$BI$46:$BI$47)</f>
        <v>0</v>
      </c>
      <c r="K22" s="80">
        <f>DSUM(Summary_6D,"SUM_6D",'PG6'!$BI$46:$BI$47)</f>
        <v>0</v>
      </c>
      <c r="L22" s="80">
        <f>DSUM(Summary_6E,"SUM_6E",'PG6'!$BI$46:$BI$47)</f>
        <v>0</v>
      </c>
      <c r="M22" s="80">
        <f>DSUM(Summary_6F,"SUM_6F",'PG6'!$BI$46:$BI$47)</f>
        <v>0</v>
      </c>
      <c r="N22" s="80">
        <f>DSUM(Summary_6G,"SUM_6G",'PG6'!$BI$46:$BI$47)</f>
        <v>0</v>
      </c>
      <c r="O22" s="80">
        <f>DSUM(Summary_6H,"SUM_6H",'PG6'!$BI$46:$BI$47)</f>
        <v>0</v>
      </c>
      <c r="P22" s="80">
        <f>DSUM(Summary_6I,"SUM_6I",'PG6'!$BI$46:$BI$47)</f>
        <v>0</v>
      </c>
      <c r="Q22" s="321">
        <f t="shared" si="2"/>
        <v>0</v>
      </c>
      <c r="R22" s="77">
        <v>39</v>
      </c>
    </row>
    <row r="23" spans="2:18" ht="14.1" customHeight="1">
      <c r="B23" s="77">
        <v>40</v>
      </c>
      <c r="C23" s="78" t="s">
        <v>278</v>
      </c>
      <c r="D23" s="24"/>
      <c r="E23" s="80"/>
      <c r="F23" s="80">
        <f>PG5A!K53</f>
        <v>0</v>
      </c>
      <c r="G23" s="80">
        <f>DSUM(Summary_6,"SUM_6",'PG6'!$BJ$46:$BJ$47)</f>
        <v>0</v>
      </c>
      <c r="H23" s="80">
        <f>DSUM(Summary_6A,"SUM_6A",'PG6'!$BJ$46:$BJ$47)</f>
        <v>0</v>
      </c>
      <c r="I23" s="80">
        <f>DSUM(Summary_6B,"SUM_6B",'PG6'!$BJ$46:$BJ$47)</f>
        <v>0</v>
      </c>
      <c r="J23" s="80">
        <f>DSUM(Summary_6C,"SUM_6C",'PG6'!$BJ$46:$BJ$47)</f>
        <v>0</v>
      </c>
      <c r="K23" s="80">
        <f>DSUM(Summary_6D,"SUM_6D",'PG6'!$BJ$46:$BJ$47)</f>
        <v>0</v>
      </c>
      <c r="L23" s="80">
        <f>DSUM(Summary_6E,"SUM_6E",'PG6'!$BJ$46:$BJ$47)</f>
        <v>0</v>
      </c>
      <c r="M23" s="80">
        <f>DSUM(Summary_6F,"SUM_6F",'PG6'!$BJ$46:$BJ$47)</f>
        <v>0</v>
      </c>
      <c r="N23" s="80">
        <f>DSUM(Summary_6G,"SUM_6G",'PG6'!$BJ$46:$BJ$47)</f>
        <v>0</v>
      </c>
      <c r="O23" s="80">
        <f>DSUM(Summary_6H,"SUM_6H",'PG6'!$BJ$46:$BJ$47)</f>
        <v>0</v>
      </c>
      <c r="P23" s="80">
        <f>DSUM(Summary_6I,"SUM_6I",'PG6'!$BJ$46:$BJ$47)</f>
        <v>0</v>
      </c>
      <c r="Q23" s="321">
        <f t="shared" si="2"/>
        <v>0</v>
      </c>
      <c r="R23" s="77">
        <v>40</v>
      </c>
    </row>
    <row r="24" spans="2:18" ht="14.1" customHeight="1">
      <c r="B24" s="77">
        <v>41</v>
      </c>
      <c r="C24" s="78" t="s">
        <v>279</v>
      </c>
      <c r="D24" s="24"/>
      <c r="E24" s="80"/>
      <c r="F24" s="80">
        <f>PG5A!K54</f>
        <v>0</v>
      </c>
      <c r="G24" s="80">
        <f>DSUM(Summary_6,"SUM_6",'PG6'!$BK$46:$BK$47)</f>
        <v>0</v>
      </c>
      <c r="H24" s="80">
        <f>DSUM(Summary_6A,"SUM_6A",'PG6'!$BK$46:$BK$47)</f>
        <v>0</v>
      </c>
      <c r="I24" s="80">
        <f>DSUM(Summary_6B,"SUM_6B",'PG6'!$BK$46:$BK$47)</f>
        <v>0</v>
      </c>
      <c r="J24" s="80">
        <f>DSUM(Summary_6C,"SUM_6C",'PG6'!$BK$46:$BK$47)</f>
        <v>0</v>
      </c>
      <c r="K24" s="80">
        <f>DSUM(Summary_6D,"SUM_6D",'PG6'!$BK$46:$BK$47)</f>
        <v>0</v>
      </c>
      <c r="L24" s="80">
        <f>DSUM(Summary_6E,"SUM_6E",'PG6'!$BK$46:$BK$47)</f>
        <v>0</v>
      </c>
      <c r="M24" s="80">
        <f>DSUM(Summary_6F,"SUM_6F",'PG6'!$BK$46:$BK$47)</f>
        <v>0</v>
      </c>
      <c r="N24" s="80">
        <f>DSUM(Summary_6G,"SUM_6G",'PG6'!$BK$46:$BK$47)</f>
        <v>0</v>
      </c>
      <c r="O24" s="80">
        <f>DSUM(Summary_6H,"SUM_6H",'PG6'!$BK$46:$BK$47)</f>
        <v>0</v>
      </c>
      <c r="P24" s="80">
        <f>DSUM(Summary_6I,"SUM_6I",'PG6'!$BK$46:$BK$47)</f>
        <v>0</v>
      </c>
      <c r="Q24" s="321">
        <f t="shared" si="2"/>
        <v>0</v>
      </c>
      <c r="R24" s="77">
        <v>41</v>
      </c>
    </row>
    <row r="25" spans="2:18" ht="14.1" customHeight="1">
      <c r="B25" s="77">
        <v>42</v>
      </c>
      <c r="C25" s="78" t="s">
        <v>234</v>
      </c>
      <c r="D25" s="24"/>
      <c r="E25" s="80"/>
      <c r="F25" s="80">
        <f>PG5A!K55</f>
        <v>0</v>
      </c>
      <c r="G25" s="80">
        <f>DSUM(Summary_6,"SUM_6",'PG6'!$BL$46:$BL$47)</f>
        <v>0</v>
      </c>
      <c r="H25" s="80">
        <f>DSUM(Summary_6A,"SUM_6A",'PG6'!$BL$46:$BL$47)</f>
        <v>0</v>
      </c>
      <c r="I25" s="80">
        <f>DSUM(Summary_6B,"SUM_6B",'PG6'!$BL$46:$BL$47)</f>
        <v>0</v>
      </c>
      <c r="J25" s="80">
        <f>DSUM(Summary_6C,"SUM_6C",'PG6'!$BL$46:$BL$47)</f>
        <v>0</v>
      </c>
      <c r="K25" s="80">
        <f>DSUM(Summary_6D,"SUM_6D",'PG6'!$BL$46:$BL$47)</f>
        <v>0</v>
      </c>
      <c r="L25" s="80">
        <f>DSUM(Summary_6E,"SUM_6E",'PG6'!$BL$46:$BL$47)</f>
        <v>0</v>
      </c>
      <c r="M25" s="80">
        <f>DSUM(Summary_6F,"SUM_6F",'PG6'!$BL$46:$BL$47)</f>
        <v>0</v>
      </c>
      <c r="N25" s="80">
        <f>DSUM(Summary_6G,"SUM_6G",'PG6'!$BL$46:$BL$47)</f>
        <v>0</v>
      </c>
      <c r="O25" s="80">
        <f>DSUM(Summary_6H,"SUM_6H",'PG6'!$BL$46:$BL$47)</f>
        <v>0</v>
      </c>
      <c r="P25" s="80">
        <f>DSUM(Summary_6I,"SUM_6I",'PG6'!$BL$46:$BL$47)</f>
        <v>0</v>
      </c>
      <c r="Q25" s="321">
        <f t="shared" si="2"/>
        <v>0</v>
      </c>
      <c r="R25" s="77">
        <v>42</v>
      </c>
    </row>
    <row r="26" spans="2:18" ht="14.1" customHeight="1">
      <c r="B26" s="77">
        <v>43</v>
      </c>
      <c r="C26" s="78" t="s">
        <v>234</v>
      </c>
      <c r="D26" s="30"/>
      <c r="E26" s="80"/>
      <c r="F26" s="80">
        <f>PG5A!K56</f>
        <v>0</v>
      </c>
      <c r="G26" s="80">
        <f>DSUM(Summary_6,"SUM_6",'PG6'!$BM$46:$BM$47)</f>
        <v>0</v>
      </c>
      <c r="H26" s="80">
        <f>DSUM(Summary_6A,"SUM_6A",'PG6'!$BM$46:$BM$47)</f>
        <v>0</v>
      </c>
      <c r="I26" s="80">
        <f>DSUM(Summary_6B,"SUM_6B",'PG6'!$BM$46:$BM$47)</f>
        <v>0</v>
      </c>
      <c r="J26" s="80">
        <f>DSUM(Summary_6C,"SUM_6C",'PG6'!$BM$46:$BM$47)</f>
        <v>0</v>
      </c>
      <c r="K26" s="80">
        <f>DSUM(Summary_6D,"SUM_6D",'PG6'!$BM$46:$BM$47)</f>
        <v>0</v>
      </c>
      <c r="L26" s="80">
        <f>DSUM(Summary_6E,"SUM_6E",'PG6'!$BM$46:$BM$47)</f>
        <v>0</v>
      </c>
      <c r="M26" s="80">
        <f>DSUM(Summary_6F,"SUM_6F",'PG6'!$BM$46:$BM$47)</f>
        <v>0</v>
      </c>
      <c r="N26" s="80">
        <f>DSUM(Summary_6G,"SUM_6G",'PG6'!$BM$46:$BM$47)</f>
        <v>0</v>
      </c>
      <c r="O26" s="80">
        <f>DSUM(Summary_6H,"SUM_6H",'PG6'!$BM$46:$BM$47)</f>
        <v>0</v>
      </c>
      <c r="P26" s="80">
        <f>DSUM(Summary_6I,"SUM_6I",'PG6'!$BM$46:$BM$47)</f>
        <v>0</v>
      </c>
      <c r="Q26" s="321">
        <f t="shared" si="2"/>
        <v>0</v>
      </c>
      <c r="R26" s="77">
        <v>43</v>
      </c>
    </row>
    <row r="27" spans="2:18" ht="17.100000000000001" customHeight="1">
      <c r="B27" s="77">
        <v>44</v>
      </c>
      <c r="C27" s="24" t="s">
        <v>280</v>
      </c>
      <c r="D27" s="24"/>
      <c r="E27" s="80"/>
      <c r="F27" s="80">
        <f t="shared" ref="F27:Q27" si="3">SUM(F21:F26)</f>
        <v>0</v>
      </c>
      <c r="G27" s="80">
        <f t="shared" si="3"/>
        <v>0</v>
      </c>
      <c r="H27" s="80">
        <f t="shared" si="3"/>
        <v>0</v>
      </c>
      <c r="I27" s="80">
        <f t="shared" si="3"/>
        <v>0</v>
      </c>
      <c r="J27" s="80">
        <f t="shared" si="3"/>
        <v>0</v>
      </c>
      <c r="K27" s="80">
        <f t="shared" si="3"/>
        <v>0</v>
      </c>
      <c r="L27" s="80">
        <f t="shared" si="3"/>
        <v>0</v>
      </c>
      <c r="M27" s="80">
        <f t="shared" si="3"/>
        <v>0</v>
      </c>
      <c r="N27" s="80">
        <f t="shared" si="3"/>
        <v>0</v>
      </c>
      <c r="O27" s="80">
        <f t="shared" si="3"/>
        <v>0</v>
      </c>
      <c r="P27" s="80">
        <f t="shared" si="3"/>
        <v>0</v>
      </c>
      <c r="Q27" s="80">
        <f t="shared" si="3"/>
        <v>0</v>
      </c>
      <c r="R27" s="77">
        <v>44</v>
      </c>
    </row>
    <row r="28" spans="2:18">
      <c r="B28" s="85"/>
      <c r="C28" s="43" t="s">
        <v>281</v>
      </c>
      <c r="D28" s="43"/>
      <c r="E28" s="64"/>
      <c r="F28" s="64"/>
      <c r="G28" s="64"/>
      <c r="H28" s="64"/>
      <c r="I28" s="64"/>
      <c r="J28" s="64"/>
      <c r="K28" s="64"/>
      <c r="L28" s="64"/>
      <c r="M28" s="64"/>
      <c r="N28" s="68"/>
      <c r="O28" s="302"/>
      <c r="P28" s="64"/>
      <c r="Q28" s="302"/>
      <c r="R28" s="85"/>
    </row>
    <row r="29" spans="2:18">
      <c r="B29" s="77">
        <v>45</v>
      </c>
      <c r="C29" s="24" t="s">
        <v>282</v>
      </c>
      <c r="D29" s="24"/>
      <c r="E29" s="80"/>
      <c r="F29" s="80">
        <f>F18+F27+Summary_A!F41</f>
        <v>0</v>
      </c>
      <c r="G29" s="80">
        <f>G18+G27+Summary_A!G41</f>
        <v>0</v>
      </c>
      <c r="H29" s="80">
        <f>H18+H27+Summary_A!H41</f>
        <v>0</v>
      </c>
      <c r="I29" s="80">
        <f>I18+I27+Summary_A!I41</f>
        <v>0</v>
      </c>
      <c r="J29" s="80">
        <f>J18+J27+Summary_A!J41</f>
        <v>0</v>
      </c>
      <c r="K29" s="80">
        <f>K18+K27+Summary_A!K41</f>
        <v>0</v>
      </c>
      <c r="L29" s="80">
        <f>L18+L27+Summary_A!L41</f>
        <v>0</v>
      </c>
      <c r="M29" s="80">
        <f>M18+M27+Summary_A!M41</f>
        <v>0</v>
      </c>
      <c r="N29" s="80">
        <f>N18+N27+Summary_A!N41</f>
        <v>0</v>
      </c>
      <c r="O29" s="80">
        <f>O18+O27+Summary_A!O41</f>
        <v>0</v>
      </c>
      <c r="P29" s="80">
        <f>P18+P27+Summary_A!P41</f>
        <v>0</v>
      </c>
      <c r="Q29" s="80">
        <f>Q18+Q27+Summary_A!Q41</f>
        <v>0</v>
      </c>
      <c r="R29" s="77">
        <v>45</v>
      </c>
    </row>
    <row r="30" spans="2:18" ht="15.75">
      <c r="B30" s="72"/>
      <c r="C30" s="275" t="s">
        <v>463</v>
      </c>
      <c r="D30" s="43"/>
      <c r="E30" s="43"/>
      <c r="F30" s="43"/>
      <c r="G30" s="43"/>
      <c r="H30" s="43"/>
      <c r="I30" s="43"/>
      <c r="J30" s="35"/>
      <c r="K30" s="43"/>
      <c r="L30" s="43"/>
      <c r="M30" s="43"/>
      <c r="N30" s="43"/>
      <c r="O30" s="72"/>
      <c r="P30" s="72"/>
    </row>
    <row r="31" spans="2:18" ht="18.75">
      <c r="B31" s="279" t="s">
        <v>464</v>
      </c>
      <c r="C31" s="280" t="s">
        <v>465</v>
      </c>
      <c r="D31" s="43"/>
      <c r="E31" s="43"/>
      <c r="F31" s="43"/>
      <c r="G31" s="43"/>
      <c r="H31" s="43"/>
      <c r="I31" s="43"/>
      <c r="J31" s="35"/>
      <c r="K31" s="43"/>
      <c r="L31" s="43"/>
      <c r="M31" s="43"/>
      <c r="N31" s="43"/>
      <c r="O31" s="72"/>
      <c r="P31" s="72"/>
    </row>
    <row r="32" spans="2:18" ht="18.75">
      <c r="B32" s="279" t="s">
        <v>466</v>
      </c>
      <c r="C32" s="280" t="s">
        <v>467</v>
      </c>
      <c r="D32" s="44"/>
      <c r="E32" s="44"/>
      <c r="F32" s="44"/>
      <c r="G32" s="44"/>
      <c r="H32" s="44"/>
      <c r="I32" s="44"/>
      <c r="J32" s="44"/>
      <c r="K32" s="44"/>
      <c r="L32" s="44"/>
      <c r="M32" s="44"/>
      <c r="N32" s="44"/>
      <c r="O32" s="93"/>
      <c r="P32" s="93"/>
    </row>
    <row r="33" spans="2:16" ht="18.75">
      <c r="B33" s="279" t="s">
        <v>468</v>
      </c>
      <c r="C33" s="280" t="s">
        <v>469</v>
      </c>
      <c r="D33" s="42"/>
      <c r="E33" s="42"/>
      <c r="F33" s="42"/>
      <c r="G33" s="42"/>
      <c r="H33" s="42"/>
      <c r="I33" s="42"/>
      <c r="J33" s="42"/>
      <c r="K33" s="42"/>
      <c r="L33" s="42"/>
      <c r="M33" s="42"/>
      <c r="N33" s="42"/>
      <c r="O33" s="93"/>
      <c r="P33" s="93"/>
    </row>
    <row r="34" spans="2:16" ht="18.75">
      <c r="B34" s="279" t="s">
        <v>470</v>
      </c>
      <c r="C34" s="280" t="s">
        <v>471</v>
      </c>
      <c r="D34" s="42"/>
      <c r="E34" s="42"/>
      <c r="F34" s="42"/>
      <c r="G34" s="42"/>
      <c r="H34" s="42"/>
      <c r="I34" s="42"/>
      <c r="J34" s="42"/>
      <c r="K34" s="42"/>
      <c r="L34" s="42"/>
      <c r="M34" s="42"/>
      <c r="N34" s="42"/>
      <c r="O34" s="93"/>
      <c r="P34" s="93"/>
    </row>
    <row r="35" spans="2:16" ht="18.75">
      <c r="B35" s="279" t="s">
        <v>472</v>
      </c>
      <c r="C35" s="280" t="s">
        <v>475</v>
      </c>
      <c r="D35" s="42"/>
      <c r="E35" s="42"/>
      <c r="F35" s="42"/>
      <c r="G35" s="42"/>
      <c r="H35" s="42"/>
      <c r="I35" s="42"/>
      <c r="J35" s="42"/>
      <c r="K35" s="42"/>
      <c r="L35" s="42"/>
      <c r="M35" s="42"/>
      <c r="N35" s="42"/>
      <c r="O35" s="93"/>
      <c r="P35" s="93"/>
    </row>
  </sheetData>
  <sheetProtection algorithmName="SHA-512" hashValue="3aPKyKeQZJmp+Qw9MoYtTiwZ1NTIaKRUt5L2bTSvY1c2QBbF+YoxTp1gAgdbRkg18SxKG39gtUrbQZJ9oGbgLQ==" saltValue="jYC/s5t1OEbJx/FZ3r8kRg==" spinCount="100000" sheet="1" objects="1" scenarios="1"/>
  <phoneticPr fontId="0" type="noConversion"/>
  <pageMargins left="0.5" right="0.5" top="0.5" bottom="0.5" header="0" footer="0"/>
  <pageSetup paperSize="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BM58"/>
  <sheetViews>
    <sheetView zoomScale="75" zoomScaleNormal="75" workbookViewId="0">
      <selection activeCell="B11" sqref="B11"/>
    </sheetView>
  </sheetViews>
  <sheetFormatPr defaultRowHeight="15"/>
  <cols>
    <col min="1" max="1" width="12.77734375" customWidth="1"/>
    <col min="2" max="2" width="3.77734375" customWidth="1"/>
    <col min="3" max="3" width="6.77734375" customWidth="1"/>
    <col min="4" max="4" width="4.77734375" customWidth="1"/>
    <col min="5" max="5" width="9.77734375" customWidth="1"/>
    <col min="6" max="6" width="5.77734375" customWidth="1"/>
    <col min="7" max="7" width="1.77734375" customWidth="1"/>
    <col min="8" max="8" width="6.77734375" customWidth="1"/>
    <col min="9" max="9" width="3.77734375" customWidth="1"/>
    <col min="10" max="10" width="10.77734375" customWidth="1"/>
    <col min="11" max="11" width="1.77734375" customWidth="1"/>
    <col min="12" max="12" width="3.77734375" customWidth="1"/>
    <col min="13" max="13" width="9.77734375" customWidth="1"/>
    <col min="14" max="14" width="3.77734375" customWidth="1"/>
    <col min="15" max="15" width="7.77734375" customWidth="1"/>
    <col min="16" max="16" width="1.77734375" customWidth="1"/>
    <col min="17" max="17" width="9.77734375" customWidth="1"/>
    <col min="18" max="18" width="7.77734375" customWidth="1"/>
    <col min="19" max="19" width="5.77734375" customWidth="1"/>
    <col min="20" max="20" width="8.77734375" customWidth="1"/>
    <col min="21" max="21" width="1.77734375" customWidth="1"/>
    <col min="22" max="22" width="11.77734375" customWidth="1"/>
    <col min="23" max="23" width="1.77734375" customWidth="1"/>
    <col min="24" max="24" width="5.77734375" customWidth="1"/>
    <col min="25" max="25" width="10.77734375" customWidth="1"/>
    <col min="26" max="26" width="3.77734375" customWidth="1"/>
    <col min="27" max="27" width="9.77734375" customWidth="1"/>
  </cols>
  <sheetData>
    <row r="1" spans="1:26" ht="15.75" customHeight="1">
      <c r="C1" s="446" t="s">
        <v>476</v>
      </c>
    </row>
    <row r="2" spans="1:26" ht="15.75" customHeight="1"/>
    <row r="3" spans="1:26" ht="12.95" customHeight="1">
      <c r="B3" s="23"/>
      <c r="C3" s="23"/>
      <c r="D3" s="23"/>
      <c r="E3" s="23"/>
      <c r="F3" s="23"/>
      <c r="G3" s="23"/>
      <c r="H3" s="23"/>
      <c r="I3" s="23"/>
      <c r="J3" s="23"/>
      <c r="K3" s="23"/>
      <c r="L3" s="23"/>
      <c r="M3" s="23"/>
      <c r="N3" s="23" t="s">
        <v>40</v>
      </c>
      <c r="O3" s="23"/>
      <c r="P3" s="5"/>
      <c r="Q3" s="23"/>
      <c r="R3" s="23"/>
      <c r="S3" s="23"/>
      <c r="T3" s="23"/>
      <c r="U3" s="23"/>
      <c r="V3" s="23"/>
      <c r="W3" s="23"/>
      <c r="X3" s="23"/>
      <c r="Y3" s="35" t="s">
        <v>477</v>
      </c>
      <c r="Z3" s="23"/>
    </row>
    <row r="4" spans="1:26" ht="12.95" customHeight="1">
      <c r="B4" s="26" t="s">
        <v>116</v>
      </c>
      <c r="C4" s="26"/>
      <c r="D4" s="26"/>
      <c r="E4" s="26"/>
      <c r="F4" s="45" t="str">
        <f>T(Facility)</f>
        <v/>
      </c>
      <c r="G4" s="26"/>
      <c r="H4" s="26"/>
      <c r="I4" s="26"/>
      <c r="J4" s="26"/>
      <c r="K4" s="26"/>
      <c r="L4" s="26"/>
      <c r="M4" s="26"/>
      <c r="N4" s="26"/>
      <c r="O4" s="26"/>
      <c r="P4" s="26" t="s">
        <v>117</v>
      </c>
      <c r="Q4" s="46" t="str">
        <f>T(ID)</f>
        <v/>
      </c>
      <c r="R4" s="26" t="s">
        <v>478</v>
      </c>
      <c r="S4" s="26"/>
      <c r="T4" s="26"/>
      <c r="U4" s="26"/>
      <c r="V4" s="73" t="str">
        <f>T(Beg_Date)</f>
        <v/>
      </c>
      <c r="W4" s="26" t="s">
        <v>25</v>
      </c>
      <c r="X4" s="26"/>
      <c r="Y4" s="73" t="str">
        <f>T(End_Date)</f>
        <v/>
      </c>
      <c r="Z4" s="26"/>
    </row>
    <row r="5" spans="1:26" ht="15.75" customHeight="1">
      <c r="B5" s="23"/>
      <c r="C5" s="23"/>
      <c r="D5" s="23"/>
      <c r="E5" s="23"/>
      <c r="F5" s="23"/>
      <c r="G5" s="23"/>
      <c r="H5" s="23"/>
      <c r="I5" s="23"/>
      <c r="J5" s="23"/>
      <c r="K5" s="23"/>
      <c r="L5" s="23"/>
      <c r="M5" s="23"/>
      <c r="N5" s="23"/>
      <c r="O5" s="23"/>
      <c r="P5" s="23"/>
      <c r="Q5" s="23"/>
      <c r="R5" s="23"/>
      <c r="S5" s="23"/>
      <c r="T5" s="23"/>
      <c r="U5" s="23"/>
      <c r="V5" s="23"/>
      <c r="W5" s="23"/>
      <c r="X5" s="23"/>
      <c r="Y5" s="23"/>
      <c r="Z5" s="23"/>
    </row>
    <row r="6" spans="1:26" ht="15.75" customHeight="1">
      <c r="A6" s="382"/>
      <c r="B6" s="23" t="s">
        <v>479</v>
      </c>
      <c r="C6" s="23"/>
      <c r="D6" s="23"/>
      <c r="E6" s="23"/>
      <c r="F6" s="23"/>
      <c r="G6" s="23"/>
      <c r="H6" s="23"/>
      <c r="I6" s="23"/>
      <c r="J6" s="23"/>
      <c r="K6" s="23"/>
      <c r="L6" s="23"/>
      <c r="M6" s="23"/>
      <c r="N6" s="23"/>
      <c r="O6" s="23"/>
      <c r="P6" s="23"/>
      <c r="Q6" s="23"/>
      <c r="R6" s="23"/>
      <c r="S6" s="23"/>
      <c r="T6" s="23"/>
      <c r="U6" s="23"/>
      <c r="V6" s="23"/>
      <c r="W6" s="23"/>
      <c r="X6" s="23"/>
      <c r="Y6" s="23"/>
      <c r="Z6" s="23"/>
    </row>
    <row r="7" spans="1:26" ht="15.75" customHeight="1">
      <c r="B7" s="23" t="s">
        <v>480</v>
      </c>
      <c r="C7" s="105" t="s">
        <v>481</v>
      </c>
      <c r="D7" s="23"/>
      <c r="E7" s="23"/>
      <c r="F7" s="23"/>
      <c r="G7" s="23"/>
      <c r="H7" s="23"/>
      <c r="I7" s="23"/>
      <c r="J7" s="23"/>
      <c r="K7" s="23"/>
      <c r="L7" s="23"/>
      <c r="M7" s="23"/>
      <c r="N7" s="23"/>
      <c r="O7" s="23"/>
      <c r="P7" s="23"/>
      <c r="Q7" s="23"/>
      <c r="R7" s="23"/>
      <c r="S7" s="23"/>
      <c r="T7" s="23"/>
      <c r="U7" s="23"/>
      <c r="V7" s="23"/>
      <c r="W7" s="23"/>
      <c r="X7" s="23"/>
      <c r="Y7" s="23"/>
      <c r="Z7" s="23"/>
    </row>
    <row r="8" spans="1:26" ht="14.1" customHeight="1">
      <c r="B8" s="643"/>
      <c r="C8" s="644"/>
      <c r="D8" s="644"/>
      <c r="E8" s="739" t="s">
        <v>482</v>
      </c>
      <c r="F8" s="644"/>
      <c r="G8" s="644"/>
      <c r="H8" s="644"/>
      <c r="I8" s="645"/>
      <c r="J8" s="644"/>
      <c r="K8" s="644"/>
      <c r="L8" s="644"/>
      <c r="M8" s="644"/>
      <c r="N8" s="740">
        <v>2</v>
      </c>
      <c r="O8" s="740"/>
      <c r="P8" s="644"/>
      <c r="Q8" s="644"/>
      <c r="R8" s="644"/>
      <c r="S8" s="643"/>
      <c r="T8" s="644"/>
      <c r="U8" s="644"/>
      <c r="V8" s="740" t="s">
        <v>129</v>
      </c>
      <c r="W8" s="644"/>
      <c r="X8" s="644"/>
      <c r="Y8" s="644"/>
      <c r="Z8" s="645"/>
    </row>
    <row r="9" spans="1:26" ht="14.1" customHeight="1">
      <c r="B9" s="22"/>
      <c r="C9" s="23"/>
      <c r="D9" s="23"/>
      <c r="E9" s="106" t="s">
        <v>483</v>
      </c>
      <c r="F9" s="23"/>
      <c r="G9" s="23"/>
      <c r="H9" s="23"/>
      <c r="I9" s="27"/>
      <c r="J9" s="23"/>
      <c r="K9" s="23"/>
      <c r="L9" s="23"/>
      <c r="M9" s="23" t="s">
        <v>484</v>
      </c>
      <c r="N9" s="23"/>
      <c r="O9" s="23"/>
      <c r="P9" s="23"/>
      <c r="Q9" s="23"/>
      <c r="R9" s="23"/>
      <c r="S9" s="22"/>
      <c r="T9" s="23" t="s">
        <v>485</v>
      </c>
      <c r="U9" s="23"/>
      <c r="V9" s="23"/>
      <c r="W9" s="23"/>
      <c r="X9" s="23"/>
      <c r="Y9" s="23"/>
      <c r="Z9" s="27"/>
    </row>
    <row r="10" spans="1:26" ht="14.1" customHeight="1">
      <c r="B10" s="643" t="s">
        <v>486</v>
      </c>
      <c r="C10" s="644"/>
      <c r="D10" s="644"/>
      <c r="E10" s="644"/>
      <c r="F10" s="644"/>
      <c r="G10" s="643" t="s">
        <v>487</v>
      </c>
      <c r="H10" s="644"/>
      <c r="I10" s="645"/>
      <c r="J10" s="644" t="s">
        <v>486</v>
      </c>
      <c r="K10" s="644"/>
      <c r="L10" s="644"/>
      <c r="M10" s="644"/>
      <c r="N10" s="644"/>
      <c r="O10" s="644"/>
      <c r="P10" s="643"/>
      <c r="Q10" s="740" t="s">
        <v>59</v>
      </c>
      <c r="R10" s="644"/>
      <c r="S10" s="741" t="s">
        <v>486</v>
      </c>
      <c r="T10" s="644"/>
      <c r="U10" s="644"/>
      <c r="V10" s="742" t="s">
        <v>59</v>
      </c>
      <c r="W10" s="644"/>
      <c r="X10" s="644"/>
      <c r="Y10" s="643" t="s">
        <v>488</v>
      </c>
      <c r="Z10" s="645"/>
    </row>
    <row r="11" spans="1:26" ht="14.1" customHeight="1">
      <c r="B11" s="107"/>
      <c r="C11" s="26"/>
      <c r="D11" s="26"/>
      <c r="E11" s="26"/>
      <c r="F11" s="26"/>
      <c r="G11" s="41"/>
      <c r="H11" s="281"/>
      <c r="I11" s="36"/>
      <c r="J11" s="25"/>
      <c r="K11" s="26"/>
      <c r="L11" s="26"/>
      <c r="M11" s="26"/>
      <c r="N11" s="26"/>
      <c r="O11" s="26"/>
      <c r="P11" s="41"/>
      <c r="Q11" s="25"/>
      <c r="R11" s="26"/>
      <c r="S11" s="107"/>
      <c r="T11" s="26"/>
      <c r="U11" s="26"/>
      <c r="V11" s="108"/>
      <c r="W11" s="26"/>
      <c r="X11" s="26"/>
      <c r="Y11" s="108"/>
      <c r="Z11" s="36"/>
    </row>
    <row r="12" spans="1:26" ht="14.1" customHeight="1">
      <c r="A12" s="532" t="s">
        <v>489</v>
      </c>
      <c r="B12" s="107"/>
      <c r="C12" s="26"/>
      <c r="D12" s="26"/>
      <c r="E12" s="26"/>
      <c r="F12" s="26"/>
      <c r="G12" s="41"/>
      <c r="H12" s="281"/>
      <c r="I12" s="36"/>
      <c r="J12" s="25"/>
      <c r="K12" s="26"/>
      <c r="L12" s="26"/>
      <c r="M12" s="26"/>
      <c r="N12" s="26"/>
      <c r="O12" s="26"/>
      <c r="P12" s="41"/>
      <c r="Q12" s="25"/>
      <c r="R12" s="26"/>
      <c r="S12" s="107"/>
      <c r="T12" s="26"/>
      <c r="U12" s="26"/>
      <c r="V12" s="108"/>
      <c r="W12" s="26"/>
      <c r="X12" s="26"/>
      <c r="Y12" s="108"/>
      <c r="Z12" s="36"/>
    </row>
    <row r="13" spans="1:26" ht="14.1" customHeight="1">
      <c r="B13" s="107"/>
      <c r="C13" s="26"/>
      <c r="D13" s="26"/>
      <c r="E13" s="26"/>
      <c r="F13" s="26"/>
      <c r="G13" s="41"/>
      <c r="H13" s="281"/>
      <c r="I13" s="36"/>
      <c r="J13" s="25"/>
      <c r="K13" s="26"/>
      <c r="L13" s="26"/>
      <c r="M13" s="26"/>
      <c r="N13" s="26"/>
      <c r="O13" s="26"/>
      <c r="P13" s="41"/>
      <c r="Q13" s="25"/>
      <c r="R13" s="26"/>
      <c r="S13" s="107"/>
      <c r="T13" s="26"/>
      <c r="U13" s="26"/>
      <c r="V13" s="108"/>
      <c r="W13" s="26"/>
      <c r="X13" s="26"/>
      <c r="Y13" s="108"/>
      <c r="Z13" s="36"/>
    </row>
    <row r="14" spans="1:26" ht="14.1" customHeight="1">
      <c r="B14" s="107"/>
      <c r="C14" s="26"/>
      <c r="D14" s="26"/>
      <c r="E14" s="26"/>
      <c r="F14" s="26"/>
      <c r="G14" s="41"/>
      <c r="H14" s="281"/>
      <c r="I14" s="36"/>
      <c r="J14" s="25"/>
      <c r="K14" s="26"/>
      <c r="L14" s="26"/>
      <c r="M14" s="26"/>
      <c r="N14" s="26"/>
      <c r="O14" s="26"/>
      <c r="P14" s="41"/>
      <c r="Q14" s="25"/>
      <c r="R14" s="26"/>
      <c r="S14" s="107"/>
      <c r="T14" s="26"/>
      <c r="U14" s="26"/>
      <c r="V14" s="108"/>
      <c r="W14" s="26"/>
      <c r="X14" s="26"/>
      <c r="Y14" s="108"/>
      <c r="Z14" s="36"/>
    </row>
    <row r="15" spans="1:26" ht="14.1" customHeight="1">
      <c r="B15" s="107"/>
      <c r="C15" s="26"/>
      <c r="D15" s="26"/>
      <c r="E15" s="26"/>
      <c r="F15" s="26"/>
      <c r="G15" s="41"/>
      <c r="H15" s="281"/>
      <c r="I15" s="36"/>
      <c r="J15" s="25"/>
      <c r="K15" s="26"/>
      <c r="L15" s="26"/>
      <c r="M15" s="26"/>
      <c r="N15" s="26"/>
      <c r="O15" s="26"/>
      <c r="P15" s="41"/>
      <c r="Q15" s="25"/>
      <c r="R15" s="26"/>
      <c r="S15" s="107"/>
      <c r="T15" s="26"/>
      <c r="U15" s="26"/>
      <c r="V15" s="108"/>
      <c r="W15" s="26"/>
      <c r="X15" s="26"/>
      <c r="Y15" s="108"/>
      <c r="Z15" s="36"/>
    </row>
    <row r="16" spans="1:26" ht="14.1" customHeight="1">
      <c r="B16" s="107"/>
      <c r="C16" s="26"/>
      <c r="D16" s="26"/>
      <c r="E16" s="26"/>
      <c r="F16" s="26"/>
      <c r="G16" s="41"/>
      <c r="H16" s="281"/>
      <c r="I16" s="36"/>
      <c r="J16" s="25"/>
      <c r="K16" s="26"/>
      <c r="L16" s="26"/>
      <c r="M16" s="26"/>
      <c r="N16" s="26"/>
      <c r="O16" s="26"/>
      <c r="P16" s="41"/>
      <c r="Q16" s="25"/>
      <c r="R16" s="26"/>
      <c r="S16" s="107"/>
      <c r="T16" s="26"/>
      <c r="U16" s="26"/>
      <c r="V16" s="108"/>
      <c r="W16" s="26"/>
      <c r="X16" s="26"/>
      <c r="Y16" s="108"/>
      <c r="Z16" s="36"/>
    </row>
    <row r="17" spans="2:28" ht="14.1" customHeight="1">
      <c r="B17" s="107"/>
      <c r="C17" s="26"/>
      <c r="D17" s="26"/>
      <c r="E17" s="26"/>
      <c r="F17" s="26"/>
      <c r="G17" s="41"/>
      <c r="H17" s="281"/>
      <c r="I17" s="36"/>
      <c r="J17" s="25"/>
      <c r="K17" s="26"/>
      <c r="L17" s="26"/>
      <c r="M17" s="26"/>
      <c r="N17" s="26"/>
      <c r="O17" s="26"/>
      <c r="P17" s="41"/>
      <c r="Q17" s="25"/>
      <c r="R17" s="26"/>
      <c r="S17" s="107"/>
      <c r="T17" s="26"/>
      <c r="U17" s="26"/>
      <c r="V17" s="108"/>
      <c r="W17" s="26"/>
      <c r="X17" s="26"/>
      <c r="Y17" s="108"/>
      <c r="Z17" s="36"/>
    </row>
    <row r="18" spans="2:28" ht="15.75" customHeight="1">
      <c r="B18" s="23" t="s">
        <v>490</v>
      </c>
      <c r="C18" s="23" t="s">
        <v>491</v>
      </c>
      <c r="D18" s="23"/>
      <c r="E18" s="23"/>
      <c r="F18" s="23"/>
      <c r="G18" s="23"/>
      <c r="H18" s="23"/>
      <c r="I18" s="23"/>
      <c r="J18" s="23"/>
      <c r="K18" s="23"/>
      <c r="L18" s="23"/>
      <c r="M18" s="23"/>
      <c r="N18" s="23"/>
      <c r="O18" s="23"/>
      <c r="P18" s="23"/>
      <c r="Q18" s="23"/>
      <c r="R18" s="23"/>
      <c r="S18" s="23"/>
      <c r="T18" s="23"/>
      <c r="U18" s="23"/>
      <c r="V18" s="23"/>
      <c r="W18" s="23"/>
      <c r="X18" s="23"/>
      <c r="Y18" s="23"/>
      <c r="Z18" s="23"/>
    </row>
    <row r="19" spans="2:28" ht="14.1" customHeight="1">
      <c r="B19" s="23"/>
      <c r="C19" s="23" t="s">
        <v>492</v>
      </c>
      <c r="D19" s="23"/>
      <c r="E19" s="23"/>
      <c r="F19" s="23"/>
      <c r="G19" s="23"/>
      <c r="H19" s="23"/>
      <c r="I19" s="23"/>
      <c r="J19" s="23"/>
      <c r="K19" s="23"/>
      <c r="L19" s="743"/>
      <c r="M19" s="23" t="s">
        <v>493</v>
      </c>
      <c r="N19" s="743"/>
      <c r="O19" s="23" t="s">
        <v>494</v>
      </c>
      <c r="P19" s="23"/>
      <c r="Q19" s="23"/>
      <c r="R19" s="23"/>
      <c r="S19" s="23"/>
      <c r="T19" s="23"/>
      <c r="U19" s="23"/>
      <c r="V19" s="23"/>
      <c r="W19" s="23"/>
      <c r="X19" s="23"/>
      <c r="Y19" s="23"/>
      <c r="Z19" s="23"/>
    </row>
    <row r="20" spans="2:28" ht="11.1" customHeight="1">
      <c r="B20" s="23"/>
      <c r="C20" s="23"/>
      <c r="D20" s="23"/>
      <c r="E20" s="23"/>
      <c r="F20" s="23"/>
      <c r="G20" s="23"/>
      <c r="H20" s="23"/>
      <c r="I20" s="23"/>
      <c r="J20" s="23"/>
      <c r="K20" s="23"/>
      <c r="L20" s="23"/>
      <c r="M20" s="23"/>
      <c r="N20" s="23"/>
      <c r="O20" s="23"/>
      <c r="P20" s="23"/>
      <c r="Q20" s="23"/>
      <c r="R20" s="23"/>
      <c r="S20" s="23"/>
      <c r="T20" s="23"/>
      <c r="U20" s="23"/>
      <c r="V20" s="23"/>
      <c r="W20" s="23"/>
      <c r="X20" s="23"/>
      <c r="Y20" s="23"/>
      <c r="Z20" s="23"/>
    </row>
    <row r="21" spans="2:28" ht="15.75" customHeight="1">
      <c r="B21" s="23"/>
      <c r="C21" s="23" t="s">
        <v>495</v>
      </c>
      <c r="D21" s="23"/>
      <c r="E21" s="23"/>
      <c r="F21" s="23"/>
      <c r="G21" s="23"/>
      <c r="H21" s="23"/>
      <c r="I21" s="23"/>
      <c r="J21" s="23"/>
      <c r="K21" s="23"/>
      <c r="L21" s="23"/>
      <c r="M21" s="23"/>
      <c r="N21" s="23"/>
      <c r="O21" s="23"/>
      <c r="P21" s="23"/>
      <c r="Q21" s="23"/>
      <c r="R21" s="23"/>
      <c r="S21" s="23"/>
      <c r="T21" s="23"/>
      <c r="U21" s="23"/>
      <c r="V21" s="23"/>
      <c r="W21" s="23"/>
      <c r="X21" s="23"/>
      <c r="Y21" s="23"/>
      <c r="Z21" s="23"/>
    </row>
    <row r="22" spans="2:28" ht="15.75" customHeight="1">
      <c r="B22" s="23"/>
      <c r="C22" s="23" t="s">
        <v>496</v>
      </c>
      <c r="D22" s="23"/>
      <c r="E22" s="23"/>
      <c r="F22" s="23"/>
      <c r="G22" s="23"/>
      <c r="H22" s="23"/>
      <c r="I22" s="23"/>
      <c r="J22" s="23"/>
      <c r="K22" s="23"/>
      <c r="L22" s="23"/>
      <c r="M22" s="23"/>
      <c r="N22" s="23"/>
      <c r="O22" s="23"/>
      <c r="P22" s="23"/>
      <c r="Q22" s="23"/>
      <c r="R22" s="23"/>
      <c r="S22" s="23"/>
      <c r="T22" s="23"/>
      <c r="U22" s="23"/>
      <c r="V22" s="23"/>
      <c r="W22" s="23"/>
      <c r="X22" s="23"/>
      <c r="Y22" s="23"/>
      <c r="Z22" s="23"/>
    </row>
    <row r="23" spans="2:28" ht="12.95" customHeight="1">
      <c r="B23" s="643"/>
      <c r="C23" s="645" t="s">
        <v>148</v>
      </c>
      <c r="D23" s="744">
        <v>2</v>
      </c>
      <c r="E23" s="644" t="s">
        <v>497</v>
      </c>
      <c r="F23" s="644"/>
      <c r="G23" s="644"/>
      <c r="H23" s="645"/>
      <c r="I23" s="644"/>
      <c r="J23" s="740" t="s">
        <v>130</v>
      </c>
      <c r="K23" s="645"/>
      <c r="L23" s="644" t="s">
        <v>498</v>
      </c>
      <c r="M23" s="644"/>
      <c r="N23" s="644"/>
      <c r="O23" s="644"/>
      <c r="P23" s="644"/>
      <c r="Q23" s="644"/>
      <c r="R23" s="644"/>
      <c r="S23" s="644"/>
      <c r="T23" s="745" t="s">
        <v>156</v>
      </c>
      <c r="U23" s="643"/>
      <c r="V23" s="744" t="s">
        <v>158</v>
      </c>
      <c r="W23" s="644"/>
      <c r="X23" s="644" t="s">
        <v>499</v>
      </c>
      <c r="Y23" s="644"/>
      <c r="Z23" s="645"/>
    </row>
    <row r="24" spans="2:28" ht="12.95" customHeight="1">
      <c r="B24" s="22"/>
      <c r="C24" s="27"/>
      <c r="D24" s="27"/>
      <c r="E24" s="644"/>
      <c r="F24" s="644"/>
      <c r="G24" s="644"/>
      <c r="H24" s="645"/>
      <c r="I24" s="644"/>
      <c r="J24" s="644"/>
      <c r="K24" s="645"/>
      <c r="L24" s="644"/>
      <c r="M24" s="644"/>
      <c r="N24" s="644"/>
      <c r="O24" s="644"/>
      <c r="P24" s="644"/>
      <c r="Q24" s="644"/>
      <c r="R24" s="644"/>
      <c r="S24" s="644"/>
      <c r="T24" s="745" t="s">
        <v>500</v>
      </c>
      <c r="U24" s="643"/>
      <c r="V24" s="645" t="s">
        <v>501</v>
      </c>
      <c r="W24" s="23"/>
      <c r="X24" s="23" t="s">
        <v>502</v>
      </c>
      <c r="Y24" s="23"/>
      <c r="Z24" s="27"/>
    </row>
    <row r="25" spans="2:28" ht="12.95" customHeight="1">
      <c r="B25" s="109" t="s">
        <v>503</v>
      </c>
      <c r="C25" s="27"/>
      <c r="D25" s="110" t="s">
        <v>504</v>
      </c>
      <c r="E25" s="23"/>
      <c r="F25" s="23" t="s">
        <v>505</v>
      </c>
      <c r="G25" s="23"/>
      <c r="H25" s="27"/>
      <c r="I25" s="23"/>
      <c r="J25" s="111" t="s">
        <v>297</v>
      </c>
      <c r="K25" s="27"/>
      <c r="L25" s="23"/>
      <c r="M25" s="23" t="s">
        <v>506</v>
      </c>
      <c r="N25" s="23"/>
      <c r="O25" s="23"/>
      <c r="P25" s="23"/>
      <c r="Q25" s="23"/>
      <c r="R25" s="23"/>
      <c r="S25" s="23"/>
      <c r="T25" s="110" t="s">
        <v>507</v>
      </c>
      <c r="U25" s="22"/>
      <c r="V25" s="112" t="s">
        <v>508</v>
      </c>
      <c r="W25" s="23"/>
      <c r="X25" s="23" t="s">
        <v>509</v>
      </c>
      <c r="Y25" s="23"/>
      <c r="Z25" s="27"/>
      <c r="AB25" t="s">
        <v>510</v>
      </c>
    </row>
    <row r="26" spans="2:28" ht="12.95" customHeight="1">
      <c r="B26" s="22"/>
      <c r="C26" s="27"/>
      <c r="D26" s="27"/>
      <c r="E26" s="26"/>
      <c r="F26" s="23"/>
      <c r="G26" s="23"/>
      <c r="H26" s="27"/>
      <c r="I26" s="23"/>
      <c r="J26" s="23"/>
      <c r="K26" s="27"/>
      <c r="L26" s="23"/>
      <c r="M26" s="26"/>
      <c r="N26" s="23"/>
      <c r="O26" s="23"/>
      <c r="P26" s="23"/>
      <c r="Q26" s="23"/>
      <c r="R26" s="23"/>
      <c r="S26" s="23"/>
      <c r="T26" s="110" t="s">
        <v>511</v>
      </c>
      <c r="U26" s="22"/>
      <c r="V26" s="112" t="s">
        <v>512</v>
      </c>
      <c r="W26" s="23"/>
      <c r="X26" s="23" t="s">
        <v>513</v>
      </c>
      <c r="Y26" s="23"/>
      <c r="Z26" s="27"/>
    </row>
    <row r="27" spans="2:28" ht="12.95" customHeight="1">
      <c r="B27" s="746">
        <v>1</v>
      </c>
      <c r="C27" s="744" t="s">
        <v>514</v>
      </c>
      <c r="D27" s="747"/>
      <c r="E27" s="25"/>
      <c r="F27" s="644"/>
      <c r="G27" s="644"/>
      <c r="H27" s="645"/>
      <c r="I27" s="748" t="s">
        <v>302</v>
      </c>
      <c r="J27" s="655"/>
      <c r="K27" s="645"/>
      <c r="L27" s="644"/>
      <c r="M27" s="25"/>
      <c r="N27" s="644"/>
      <c r="O27" s="644"/>
      <c r="P27" s="644"/>
      <c r="Q27" s="644"/>
      <c r="R27" s="644"/>
      <c r="S27" s="644"/>
      <c r="T27" s="749"/>
      <c r="U27" s="750" t="s">
        <v>302</v>
      </c>
      <c r="V27" s="751"/>
      <c r="W27" s="748" t="s">
        <v>302</v>
      </c>
      <c r="X27" s="644"/>
      <c r="Y27" s="752" t="str">
        <f t="shared" ref="Y27:Y39" si="0">IF(+V27-J27=0,"",+V27-J27)</f>
        <v/>
      </c>
      <c r="Z27" s="753">
        <v>1</v>
      </c>
      <c r="AB27" s="300" t="str">
        <f>Y27</f>
        <v/>
      </c>
    </row>
    <row r="28" spans="2:28" ht="12.95" customHeight="1">
      <c r="B28" s="746">
        <v>2</v>
      </c>
      <c r="C28" s="744" t="s">
        <v>514</v>
      </c>
      <c r="D28" s="747"/>
      <c r="E28" s="25"/>
      <c r="F28" s="644"/>
      <c r="G28" s="644"/>
      <c r="H28" s="645"/>
      <c r="I28" s="644"/>
      <c r="J28" s="655"/>
      <c r="K28" s="645"/>
      <c r="L28" s="644"/>
      <c r="M28" s="25"/>
      <c r="N28" s="644"/>
      <c r="O28" s="644"/>
      <c r="P28" s="644"/>
      <c r="Q28" s="644"/>
      <c r="R28" s="644"/>
      <c r="S28" s="644"/>
      <c r="T28" s="749"/>
      <c r="U28" s="754"/>
      <c r="V28" s="751"/>
      <c r="W28" s="644"/>
      <c r="X28" s="644"/>
      <c r="Y28" s="752" t="str">
        <f t="shared" si="0"/>
        <v/>
      </c>
      <c r="Z28" s="753">
        <v>2</v>
      </c>
      <c r="AB28" s="300" t="str">
        <f t="shared" ref="AB28:AB39" si="1">Y28</f>
        <v/>
      </c>
    </row>
    <row r="29" spans="2:28" ht="12.95" customHeight="1">
      <c r="B29" s="746">
        <v>3</v>
      </c>
      <c r="C29" s="744" t="s">
        <v>514</v>
      </c>
      <c r="D29" s="747"/>
      <c r="E29" s="25"/>
      <c r="F29" s="644"/>
      <c r="G29" s="644"/>
      <c r="H29" s="645"/>
      <c r="I29" s="644"/>
      <c r="J29" s="655"/>
      <c r="K29" s="645"/>
      <c r="L29" s="644"/>
      <c r="M29" s="25"/>
      <c r="N29" s="644"/>
      <c r="O29" s="644"/>
      <c r="P29" s="644"/>
      <c r="Q29" s="644"/>
      <c r="R29" s="644"/>
      <c r="S29" s="644"/>
      <c r="T29" s="749"/>
      <c r="U29" s="754"/>
      <c r="V29" s="751"/>
      <c r="W29" s="644"/>
      <c r="X29" s="644"/>
      <c r="Y29" s="752" t="str">
        <f t="shared" si="0"/>
        <v/>
      </c>
      <c r="Z29" s="753">
        <v>3</v>
      </c>
      <c r="AB29" s="300" t="str">
        <f t="shared" si="1"/>
        <v/>
      </c>
    </row>
    <row r="30" spans="2:28" ht="12.95" customHeight="1">
      <c r="B30" s="746">
        <v>4</v>
      </c>
      <c r="C30" s="744" t="s">
        <v>514</v>
      </c>
      <c r="D30" s="747"/>
      <c r="E30" s="25"/>
      <c r="F30" s="644"/>
      <c r="G30" s="644"/>
      <c r="H30" s="645"/>
      <c r="I30" s="644"/>
      <c r="J30" s="655"/>
      <c r="K30" s="645"/>
      <c r="L30" s="644"/>
      <c r="M30" s="25"/>
      <c r="N30" s="644"/>
      <c r="O30" s="644"/>
      <c r="P30" s="644"/>
      <c r="Q30" s="644"/>
      <c r="R30" s="644"/>
      <c r="S30" s="644"/>
      <c r="T30" s="749"/>
      <c r="U30" s="754"/>
      <c r="V30" s="751"/>
      <c r="W30" s="644"/>
      <c r="X30" s="644"/>
      <c r="Y30" s="752" t="str">
        <f t="shared" si="0"/>
        <v/>
      </c>
      <c r="Z30" s="753">
        <v>4</v>
      </c>
      <c r="AB30" s="300" t="str">
        <f t="shared" si="1"/>
        <v/>
      </c>
    </row>
    <row r="31" spans="2:28" ht="12.95" customHeight="1">
      <c r="B31" s="746">
        <v>5</v>
      </c>
      <c r="C31" s="744" t="s">
        <v>514</v>
      </c>
      <c r="D31" s="747"/>
      <c r="E31" s="25"/>
      <c r="F31" s="644"/>
      <c r="G31" s="644"/>
      <c r="H31" s="645"/>
      <c r="I31" s="644"/>
      <c r="J31" s="655"/>
      <c r="K31" s="645"/>
      <c r="L31" s="644"/>
      <c r="M31" s="25"/>
      <c r="N31" s="644"/>
      <c r="O31" s="644"/>
      <c r="P31" s="644"/>
      <c r="Q31" s="644"/>
      <c r="R31" s="644"/>
      <c r="S31" s="644"/>
      <c r="T31" s="749"/>
      <c r="U31" s="754"/>
      <c r="V31" s="751"/>
      <c r="W31" s="644"/>
      <c r="X31" s="644"/>
      <c r="Y31" s="752" t="str">
        <f t="shared" si="0"/>
        <v/>
      </c>
      <c r="Z31" s="753">
        <v>5</v>
      </c>
      <c r="AB31" s="300" t="str">
        <f t="shared" si="1"/>
        <v/>
      </c>
    </row>
    <row r="32" spans="2:28" ht="12.95" customHeight="1">
      <c r="B32" s="746">
        <v>6</v>
      </c>
      <c r="C32" s="744" t="s">
        <v>514</v>
      </c>
      <c r="D32" s="747"/>
      <c r="E32" s="25"/>
      <c r="F32" s="644"/>
      <c r="G32" s="644"/>
      <c r="H32" s="645"/>
      <c r="I32" s="644"/>
      <c r="J32" s="655"/>
      <c r="K32" s="645"/>
      <c r="L32" s="644"/>
      <c r="M32" s="25"/>
      <c r="N32" s="644"/>
      <c r="O32" s="644"/>
      <c r="P32" s="644"/>
      <c r="Q32" s="644"/>
      <c r="R32" s="644"/>
      <c r="S32" s="644"/>
      <c r="T32" s="749"/>
      <c r="U32" s="754"/>
      <c r="V32" s="751"/>
      <c r="W32" s="644"/>
      <c r="X32" s="644"/>
      <c r="Y32" s="752" t="str">
        <f t="shared" si="0"/>
        <v/>
      </c>
      <c r="Z32" s="753">
        <v>6</v>
      </c>
      <c r="AB32" s="300" t="str">
        <f t="shared" si="1"/>
        <v/>
      </c>
    </row>
    <row r="33" spans="1:65" ht="12.95" customHeight="1">
      <c r="B33" s="746">
        <v>7</v>
      </c>
      <c r="C33" s="744" t="s">
        <v>514</v>
      </c>
      <c r="D33" s="747"/>
      <c r="E33" s="25"/>
      <c r="F33" s="644"/>
      <c r="G33" s="644"/>
      <c r="H33" s="645"/>
      <c r="I33" s="644"/>
      <c r="J33" s="655"/>
      <c r="K33" s="645"/>
      <c r="L33" s="644"/>
      <c r="M33" s="25"/>
      <c r="N33" s="644"/>
      <c r="O33" s="644"/>
      <c r="P33" s="644"/>
      <c r="Q33" s="644"/>
      <c r="R33" s="644"/>
      <c r="S33" s="644"/>
      <c r="T33" s="749"/>
      <c r="U33" s="754"/>
      <c r="V33" s="751"/>
      <c r="W33" s="644"/>
      <c r="X33" s="644"/>
      <c r="Y33" s="752" t="str">
        <f t="shared" si="0"/>
        <v/>
      </c>
      <c r="Z33" s="753">
        <v>7</v>
      </c>
      <c r="AB33" s="300" t="str">
        <f t="shared" si="1"/>
        <v/>
      </c>
    </row>
    <row r="34" spans="1:65" ht="12.95" customHeight="1">
      <c r="B34" s="746">
        <v>8</v>
      </c>
      <c r="C34" s="744" t="s">
        <v>514</v>
      </c>
      <c r="D34" s="747"/>
      <c r="E34" s="25"/>
      <c r="F34" s="644"/>
      <c r="G34" s="644"/>
      <c r="H34" s="645"/>
      <c r="I34" s="644"/>
      <c r="J34" s="655"/>
      <c r="K34" s="645"/>
      <c r="L34" s="644"/>
      <c r="M34" s="25"/>
      <c r="N34" s="644"/>
      <c r="O34" s="644"/>
      <c r="P34" s="644"/>
      <c r="Q34" s="644"/>
      <c r="R34" s="644"/>
      <c r="S34" s="644"/>
      <c r="T34" s="749"/>
      <c r="U34" s="754"/>
      <c r="V34" s="751"/>
      <c r="W34" s="644"/>
      <c r="X34" s="644"/>
      <c r="Y34" s="752" t="str">
        <f t="shared" si="0"/>
        <v/>
      </c>
      <c r="Z34" s="753">
        <v>8</v>
      </c>
      <c r="AB34" s="300" t="str">
        <f t="shared" si="1"/>
        <v/>
      </c>
    </row>
    <row r="35" spans="1:65" ht="12.95" customHeight="1">
      <c r="B35" s="746">
        <v>9</v>
      </c>
      <c r="C35" s="744" t="s">
        <v>514</v>
      </c>
      <c r="D35" s="747"/>
      <c r="E35" s="25"/>
      <c r="F35" s="644"/>
      <c r="G35" s="644"/>
      <c r="H35" s="645"/>
      <c r="I35" s="644"/>
      <c r="J35" s="655"/>
      <c r="K35" s="645"/>
      <c r="L35" s="644"/>
      <c r="M35" s="25"/>
      <c r="N35" s="644"/>
      <c r="O35" s="644"/>
      <c r="P35" s="644"/>
      <c r="Q35" s="644"/>
      <c r="R35" s="644"/>
      <c r="S35" s="644"/>
      <c r="T35" s="749"/>
      <c r="U35" s="754"/>
      <c r="V35" s="751"/>
      <c r="W35" s="644"/>
      <c r="X35" s="644"/>
      <c r="Y35" s="752" t="str">
        <f t="shared" si="0"/>
        <v/>
      </c>
      <c r="Z35" s="753">
        <v>9</v>
      </c>
      <c r="AB35" s="300" t="str">
        <f t="shared" si="1"/>
        <v/>
      </c>
    </row>
    <row r="36" spans="1:65" ht="12.95" customHeight="1">
      <c r="B36" s="746">
        <v>10</v>
      </c>
      <c r="C36" s="744" t="s">
        <v>514</v>
      </c>
      <c r="D36" s="747"/>
      <c r="E36" s="25"/>
      <c r="F36" s="644"/>
      <c r="G36" s="644"/>
      <c r="H36" s="645"/>
      <c r="I36" s="644"/>
      <c r="J36" s="655"/>
      <c r="K36" s="645"/>
      <c r="L36" s="644"/>
      <c r="M36" s="25"/>
      <c r="N36" s="644"/>
      <c r="O36" s="644"/>
      <c r="P36" s="644"/>
      <c r="Q36" s="644"/>
      <c r="R36" s="644"/>
      <c r="S36" s="644"/>
      <c r="T36" s="749"/>
      <c r="U36" s="754"/>
      <c r="V36" s="751"/>
      <c r="W36" s="644"/>
      <c r="X36" s="644"/>
      <c r="Y36" s="752" t="str">
        <f t="shared" si="0"/>
        <v/>
      </c>
      <c r="Z36" s="753">
        <v>10</v>
      </c>
      <c r="AB36" s="300" t="str">
        <f t="shared" si="1"/>
        <v/>
      </c>
    </row>
    <row r="37" spans="1:65" ht="12.95" customHeight="1">
      <c r="B37" s="746">
        <v>11</v>
      </c>
      <c r="C37" s="744" t="s">
        <v>514</v>
      </c>
      <c r="D37" s="747"/>
      <c r="E37" s="25"/>
      <c r="F37" s="644"/>
      <c r="G37" s="644"/>
      <c r="H37" s="645"/>
      <c r="I37" s="644"/>
      <c r="J37" s="655"/>
      <c r="K37" s="645"/>
      <c r="L37" s="644"/>
      <c r="M37" s="25"/>
      <c r="N37" s="644"/>
      <c r="O37" s="644"/>
      <c r="P37" s="644"/>
      <c r="Q37" s="644"/>
      <c r="R37" s="644"/>
      <c r="S37" s="644"/>
      <c r="T37" s="749"/>
      <c r="U37" s="754"/>
      <c r="V37" s="751"/>
      <c r="W37" s="644"/>
      <c r="X37" s="644"/>
      <c r="Y37" s="752" t="str">
        <f t="shared" si="0"/>
        <v/>
      </c>
      <c r="Z37" s="753">
        <v>11</v>
      </c>
      <c r="AB37" s="300" t="str">
        <f t="shared" si="1"/>
        <v/>
      </c>
    </row>
    <row r="38" spans="1:65" ht="12.95" customHeight="1">
      <c r="B38" s="746">
        <v>12</v>
      </c>
      <c r="C38" s="744" t="s">
        <v>514</v>
      </c>
      <c r="D38" s="747"/>
      <c r="E38" s="25"/>
      <c r="F38" s="644"/>
      <c r="G38" s="644"/>
      <c r="H38" s="645"/>
      <c r="I38" s="644"/>
      <c r="J38" s="655"/>
      <c r="K38" s="645"/>
      <c r="L38" s="644"/>
      <c r="M38" s="25"/>
      <c r="N38" s="644"/>
      <c r="O38" s="644"/>
      <c r="P38" s="644"/>
      <c r="Q38" s="644"/>
      <c r="R38" s="644"/>
      <c r="S38" s="644"/>
      <c r="T38" s="749"/>
      <c r="U38" s="754"/>
      <c r="V38" s="751"/>
      <c r="W38" s="644"/>
      <c r="X38" s="644"/>
      <c r="Y38" s="752" t="str">
        <f t="shared" si="0"/>
        <v/>
      </c>
      <c r="Z38" s="753">
        <v>12</v>
      </c>
      <c r="AB38" s="300" t="str">
        <f t="shared" si="1"/>
        <v/>
      </c>
    </row>
    <row r="39" spans="1:65" ht="12.95" customHeight="1">
      <c r="B39" s="746">
        <v>13</v>
      </c>
      <c r="C39" s="744" t="s">
        <v>514</v>
      </c>
      <c r="D39" s="747"/>
      <c r="E39" s="25"/>
      <c r="F39" s="644"/>
      <c r="G39" s="644"/>
      <c r="H39" s="645"/>
      <c r="I39" s="644"/>
      <c r="J39" s="655"/>
      <c r="K39" s="645"/>
      <c r="L39" s="644"/>
      <c r="M39" s="25"/>
      <c r="N39" s="644"/>
      <c r="O39" s="644"/>
      <c r="P39" s="644"/>
      <c r="Q39" s="644"/>
      <c r="R39" s="644"/>
      <c r="S39" s="644"/>
      <c r="T39" s="749"/>
      <c r="U39" s="643"/>
      <c r="V39" s="751"/>
      <c r="W39" s="644"/>
      <c r="X39" s="644"/>
      <c r="Y39" s="752" t="str">
        <f t="shared" si="0"/>
        <v/>
      </c>
      <c r="Z39" s="753">
        <v>13</v>
      </c>
      <c r="AB39" s="300" t="str">
        <f t="shared" si="1"/>
        <v/>
      </c>
    </row>
    <row r="40" spans="1:65" ht="15.75" customHeight="1">
      <c r="B40" s="755">
        <v>14</v>
      </c>
      <c r="C40" s="756" t="s">
        <v>179</v>
      </c>
      <c r="D40" s="757"/>
      <c r="E40" s="758"/>
      <c r="F40" s="758"/>
      <c r="G40" s="758"/>
      <c r="H40" s="757"/>
      <c r="I40" s="759" t="s">
        <v>302</v>
      </c>
      <c r="J40" s="707" t="str">
        <f>IF(SUM(J27:J39)=0,"",SUM(J27:J39))</f>
        <v/>
      </c>
      <c r="K40" s="756"/>
      <c r="L40" s="758"/>
      <c r="M40" s="758"/>
      <c r="N40" s="758"/>
      <c r="O40" s="758"/>
      <c r="P40" s="758"/>
      <c r="Q40" s="758"/>
      <c r="R40" s="758"/>
      <c r="S40" s="758"/>
      <c r="T40" s="757"/>
      <c r="U40" s="759" t="s">
        <v>302</v>
      </c>
      <c r="V40" s="707" t="str">
        <f>IF(SUM(V27:V39)=0,"",SUM(V27:V39))</f>
        <v/>
      </c>
      <c r="W40" s="760" t="s">
        <v>302</v>
      </c>
      <c r="X40" s="761" t="s">
        <v>515</v>
      </c>
      <c r="Y40" s="707" t="str">
        <f>IF(SUM(Y27:Y39)=0,"",SUM(Y27:Y39))</f>
        <v/>
      </c>
      <c r="Z40" s="755">
        <v>14</v>
      </c>
    </row>
    <row r="41" spans="1:65" ht="11.1" customHeight="1">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65" ht="12" customHeight="1">
      <c r="B42" s="23"/>
      <c r="C42" s="23" t="s">
        <v>516</v>
      </c>
      <c r="D42" s="23"/>
      <c r="E42" s="23"/>
      <c r="F42" s="23"/>
      <c r="G42" s="23"/>
      <c r="H42" s="23"/>
      <c r="I42" s="23"/>
      <c r="J42" s="23"/>
      <c r="K42" s="23"/>
      <c r="L42" s="23"/>
      <c r="M42" s="5"/>
      <c r="N42" s="23" t="str">
        <f>'PG1'!Q46</f>
        <v/>
      </c>
      <c r="O42" s="23"/>
      <c r="P42" s="23"/>
      <c r="Q42" s="23"/>
      <c r="R42" s="23"/>
      <c r="S42" s="23"/>
      <c r="T42" s="23"/>
      <c r="U42" s="23"/>
      <c r="V42" s="23"/>
      <c r="W42" s="23"/>
      <c r="X42" s="23"/>
      <c r="Y42" s="23"/>
      <c r="Z42" s="23"/>
    </row>
    <row r="43" spans="1:65" ht="15.75" customHeight="1">
      <c r="A43" s="532" t="s">
        <v>517</v>
      </c>
      <c r="B43" s="533" t="s">
        <v>518</v>
      </c>
      <c r="C43" s="534"/>
      <c r="D43" s="534"/>
      <c r="E43" s="534"/>
      <c r="F43" s="534"/>
      <c r="G43" s="534"/>
      <c r="H43" s="534"/>
      <c r="I43" s="534"/>
      <c r="J43" s="534"/>
      <c r="K43" s="534"/>
      <c r="L43" s="534"/>
      <c r="M43" s="534"/>
      <c r="N43" s="534"/>
      <c r="O43" s="534"/>
      <c r="P43" s="534"/>
      <c r="Q43" s="534"/>
      <c r="R43" s="534"/>
      <c r="S43" s="534"/>
      <c r="T43" s="534"/>
      <c r="U43" s="534"/>
      <c r="V43" s="534"/>
      <c r="W43" s="534"/>
      <c r="X43" s="535"/>
      <c r="Y43" s="535"/>
      <c r="Z43" s="535"/>
    </row>
    <row r="44" spans="1:65" ht="18.75" customHeight="1">
      <c r="B44" s="533" t="s">
        <v>519</v>
      </c>
      <c r="C44" s="534"/>
      <c r="D44" s="534"/>
      <c r="E44" s="534"/>
      <c r="F44" s="534"/>
      <c r="G44" s="534"/>
      <c r="H44" s="534"/>
      <c r="I44" s="534"/>
      <c r="J44" s="534"/>
      <c r="K44" s="534"/>
      <c r="L44" s="534"/>
      <c r="M44" s="534"/>
      <c r="N44" s="534"/>
      <c r="O44" s="534"/>
      <c r="P44" s="534"/>
      <c r="Q44" s="534"/>
      <c r="R44" s="534"/>
      <c r="S44" s="534"/>
      <c r="T44" s="534"/>
      <c r="U44" s="534"/>
      <c r="V44" s="534"/>
      <c r="W44" s="534"/>
      <c r="X44" s="534"/>
      <c r="Y44" s="534"/>
      <c r="Z44" s="534"/>
    </row>
    <row r="45" spans="1:65" ht="18.75" customHeight="1">
      <c r="B45" s="533" t="s">
        <v>520</v>
      </c>
      <c r="C45" s="534"/>
      <c r="D45" s="534"/>
      <c r="E45" s="534"/>
      <c r="F45" s="534"/>
      <c r="G45" s="534"/>
      <c r="H45" s="534"/>
      <c r="I45" s="534"/>
      <c r="J45" s="534"/>
      <c r="K45" s="534"/>
      <c r="L45" s="534"/>
      <c r="M45" s="534"/>
      <c r="N45" s="534"/>
      <c r="O45" s="534"/>
      <c r="P45" s="534"/>
      <c r="Q45" s="534"/>
      <c r="R45" s="534"/>
      <c r="S45" s="534"/>
      <c r="T45" s="534"/>
      <c r="U45" s="534"/>
      <c r="V45" s="534"/>
      <c r="W45" s="534"/>
      <c r="X45" s="534"/>
      <c r="Y45" s="534"/>
      <c r="Z45" s="534"/>
    </row>
    <row r="46" spans="1:65" ht="18.75" customHeight="1">
      <c r="B46" s="533" t="s">
        <v>521</v>
      </c>
      <c r="C46" s="534"/>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t="s">
        <v>504</v>
      </c>
      <c r="AB46" t="s">
        <v>504</v>
      </c>
      <c r="AC46" t="s">
        <v>504</v>
      </c>
      <c r="AD46" t="s">
        <v>504</v>
      </c>
      <c r="AE46" t="s">
        <v>504</v>
      </c>
      <c r="AF46" t="s">
        <v>504</v>
      </c>
      <c r="AG46" t="s">
        <v>504</v>
      </c>
      <c r="AH46" t="s">
        <v>504</v>
      </c>
      <c r="AI46" t="s">
        <v>504</v>
      </c>
      <c r="AJ46" t="s">
        <v>504</v>
      </c>
      <c r="AK46" t="s">
        <v>504</v>
      </c>
      <c r="AL46" t="s">
        <v>504</v>
      </c>
      <c r="AM46" t="s">
        <v>504</v>
      </c>
      <c r="AN46" t="s">
        <v>504</v>
      </c>
      <c r="AO46" t="s">
        <v>504</v>
      </c>
      <c r="AP46" t="s">
        <v>504</v>
      </c>
      <c r="AQ46" t="s">
        <v>504</v>
      </c>
      <c r="AR46" t="s">
        <v>504</v>
      </c>
      <c r="AS46" t="s">
        <v>504</v>
      </c>
      <c r="AT46" t="s">
        <v>504</v>
      </c>
      <c r="AU46" t="s">
        <v>504</v>
      </c>
      <c r="AV46" t="s">
        <v>504</v>
      </c>
      <c r="AW46" t="s">
        <v>504</v>
      </c>
      <c r="AX46" t="s">
        <v>504</v>
      </c>
      <c r="AY46" t="s">
        <v>504</v>
      </c>
      <c r="AZ46" t="s">
        <v>504</v>
      </c>
      <c r="BA46" t="s">
        <v>504</v>
      </c>
      <c r="BB46" t="s">
        <v>504</v>
      </c>
      <c r="BC46" t="s">
        <v>504</v>
      </c>
      <c r="BD46" t="s">
        <v>504</v>
      </c>
      <c r="BE46" t="s">
        <v>504</v>
      </c>
      <c r="BF46" t="s">
        <v>504</v>
      </c>
      <c r="BG46" t="s">
        <v>504</v>
      </c>
      <c r="BH46" t="s">
        <v>504</v>
      </c>
      <c r="BI46" t="s">
        <v>504</v>
      </c>
      <c r="BJ46" t="s">
        <v>504</v>
      </c>
      <c r="BK46" t="s">
        <v>504</v>
      </c>
      <c r="BL46" t="s">
        <v>504</v>
      </c>
      <c r="BM46" t="s">
        <v>504</v>
      </c>
    </row>
    <row r="47" spans="1:65" ht="18.75" customHeight="1">
      <c r="AA47">
        <v>1</v>
      </c>
      <c r="AB47">
        <v>2</v>
      </c>
      <c r="AC47">
        <v>3</v>
      </c>
      <c r="AD47">
        <v>4</v>
      </c>
      <c r="AE47">
        <v>5</v>
      </c>
      <c r="AF47">
        <v>6</v>
      </c>
      <c r="AG47">
        <v>7</v>
      </c>
      <c r="AH47">
        <v>9</v>
      </c>
      <c r="AI47">
        <v>10</v>
      </c>
      <c r="AJ47" t="s">
        <v>405</v>
      </c>
      <c r="AK47">
        <v>11</v>
      </c>
      <c r="AL47">
        <v>12</v>
      </c>
      <c r="AM47">
        <v>13</v>
      </c>
      <c r="AN47">
        <v>14</v>
      </c>
      <c r="AO47">
        <v>15</v>
      </c>
      <c r="AP47">
        <v>17</v>
      </c>
      <c r="AQ47">
        <v>18</v>
      </c>
      <c r="AR47">
        <v>19</v>
      </c>
      <c r="AS47">
        <v>20</v>
      </c>
      <c r="AT47">
        <v>21</v>
      </c>
      <c r="AU47">
        <v>22</v>
      </c>
      <c r="AV47">
        <v>23</v>
      </c>
      <c r="AW47">
        <v>24</v>
      </c>
      <c r="AX47">
        <v>25</v>
      </c>
      <c r="AY47">
        <v>26</v>
      </c>
      <c r="AZ47">
        <v>27</v>
      </c>
      <c r="BA47">
        <v>30</v>
      </c>
      <c r="BB47">
        <v>31</v>
      </c>
      <c r="BC47">
        <v>32</v>
      </c>
      <c r="BD47">
        <v>33</v>
      </c>
      <c r="BE47">
        <v>34</v>
      </c>
      <c r="BF47">
        <v>35</v>
      </c>
      <c r="BG47">
        <v>36</v>
      </c>
      <c r="BH47">
        <v>38</v>
      </c>
      <c r="BI47">
        <v>39</v>
      </c>
      <c r="BJ47">
        <v>40</v>
      </c>
      <c r="BK47">
        <v>41</v>
      </c>
      <c r="BL47">
        <v>42</v>
      </c>
      <c r="BM47">
        <v>43</v>
      </c>
    </row>
    <row r="48" spans="1:65" ht="18.75" customHeight="1">
      <c r="A48" s="300">
        <f>PG6A!V40</f>
        <v>0</v>
      </c>
      <c r="B48" t="s">
        <v>522</v>
      </c>
    </row>
    <row r="49" spans="1:2" ht="15.75" customHeight="1">
      <c r="A49" s="300">
        <f>PG6B!V40</f>
        <v>0</v>
      </c>
      <c r="B49" t="s">
        <v>523</v>
      </c>
    </row>
    <row r="50" spans="1:2">
      <c r="A50" s="300">
        <f>PG6C!V40</f>
        <v>0</v>
      </c>
      <c r="B50" t="s">
        <v>524</v>
      </c>
    </row>
    <row r="51" spans="1:2">
      <c r="A51" s="300">
        <f>PG6D!V40</f>
        <v>0</v>
      </c>
      <c r="B51" t="s">
        <v>525</v>
      </c>
    </row>
    <row r="52" spans="1:2">
      <c r="A52" s="300">
        <f>PG6E!V40</f>
        <v>0</v>
      </c>
      <c r="B52" t="s">
        <v>526</v>
      </c>
    </row>
    <row r="53" spans="1:2">
      <c r="A53" s="300">
        <f>PG6F!V40</f>
        <v>0</v>
      </c>
      <c r="B53" t="s">
        <v>527</v>
      </c>
    </row>
    <row r="54" spans="1:2">
      <c r="A54" s="300">
        <f>PG6G!V40</f>
        <v>0</v>
      </c>
      <c r="B54" t="s">
        <v>528</v>
      </c>
    </row>
    <row r="55" spans="1:2">
      <c r="A55" s="300">
        <f>PG6H!V40</f>
        <v>0</v>
      </c>
      <c r="B55" t="s">
        <v>529</v>
      </c>
    </row>
    <row r="56" spans="1:2">
      <c r="A56" s="300">
        <f>PG6I!V40</f>
        <v>0</v>
      </c>
      <c r="B56" t="s">
        <v>530</v>
      </c>
    </row>
    <row r="57" spans="1:2">
      <c r="A57">
        <f>'PG6-Supp'!C48</f>
        <v>0</v>
      </c>
      <c r="B57" t="s">
        <v>531</v>
      </c>
    </row>
    <row r="58" spans="1:2">
      <c r="A58">
        <f>'PG6-Supp (2)'!C48</f>
        <v>0</v>
      </c>
      <c r="B58" t="s">
        <v>532</v>
      </c>
    </row>
  </sheetData>
  <sheetProtection algorithmName="SHA-512" hashValue="PpNF+SgNVNoewWVVgBtrskKcc4Lly2k6MSh+f46WJfxYBg8vI8/MK7XG0Da0cyhfgdkTyotsN2mONPaEoz7mPA==" saltValue="j3DhLbMsQXjFKXdwsLTVug==" spinCount="100000" sheet="1" objects="1" scenarios="1"/>
  <phoneticPr fontId="0" type="noConversion"/>
  <dataValidations count="1">
    <dataValidation type="whole" operator="notEqual" allowBlank="1" showInputMessage="1" showErrorMessage="1" error="Only whole numbers are allowed to be entered.  Do not enter decimals." sqref="J27:J39 V27:V39" xr:uid="{00000000-0002-0000-0B00-000000000000}">
      <formula1>0</formula1>
    </dataValidation>
  </dataValidations>
  <pageMargins left="0.5" right="0.5" top="0.5" bottom="0.5" header="0" footer="0"/>
  <pageSetup paperSize="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5">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522</v>
      </c>
      <c r="Z3" s="43"/>
    </row>
    <row r="4" spans="2:28" ht="12.95" customHeight="1">
      <c r="B4" s="24" t="s">
        <v>116</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644"/>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23"/>
      <c r="Z13" s="49"/>
    </row>
    <row r="14" spans="2:28" ht="15.75" customHeight="1">
      <c r="B14" s="278" t="s">
        <v>503</v>
      </c>
      <c r="C14" s="49"/>
      <c r="D14" s="62" t="s">
        <v>504</v>
      </c>
      <c r="E14" s="23"/>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23"/>
      <c r="Z14" s="49"/>
      <c r="AB14" t="s">
        <v>537</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23"/>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56"/>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23"/>
      <c r="X41" s="23"/>
      <c r="Y41" s="23"/>
      <c r="Z41" s="23"/>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23"/>
      <c r="W42" s="23"/>
      <c r="X42" s="23"/>
      <c r="Y42" s="23"/>
      <c r="Z42" s="23"/>
    </row>
    <row r="43" spans="2:28" ht="15.75" customHeight="1">
      <c r="D43" s="275" t="s">
        <v>463</v>
      </c>
    </row>
    <row r="44" spans="2:28" ht="18.75" customHeight="1">
      <c r="D44" s="279" t="s">
        <v>464</v>
      </c>
      <c r="E44" s="280" t="s">
        <v>465</v>
      </c>
    </row>
    <row r="45" spans="2:28" ht="18.75" customHeight="1">
      <c r="D45" s="279" t="s">
        <v>466</v>
      </c>
      <c r="E45" s="280" t="s">
        <v>467</v>
      </c>
    </row>
    <row r="46" spans="2:28" ht="18.75" customHeight="1">
      <c r="D46" s="279" t="s">
        <v>468</v>
      </c>
      <c r="E46" s="280" t="s">
        <v>469</v>
      </c>
    </row>
    <row r="47" spans="2:28" ht="18.75" customHeight="1">
      <c r="D47" s="279" t="s">
        <v>470</v>
      </c>
      <c r="E47" s="280" t="s">
        <v>471</v>
      </c>
    </row>
    <row r="48" spans="2:28" ht="18.75" customHeight="1">
      <c r="D48" s="279" t="s">
        <v>472</v>
      </c>
      <c r="E48" s="280" t="s">
        <v>539</v>
      </c>
    </row>
  </sheetData>
  <sheetProtection algorithmName="SHA-512" hashValue="AiAGPmZbzupPt5g27fH1q2m3CJnx1rkvN8tHLIxerpKm7C2Lm35GiNzWIEo08xAnsN26j028ImeCQ3X29w1Sgw==" saltValue="rHU5CrQ3JRzfF/mmdAmvnQ==" spinCount="100000"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C00-000000000000}">
      <formula1>0</formula1>
    </dataValidation>
  </dataValidations>
  <pageMargins left="0.5" right="0.5" top="0.5" bottom="0.5" header="0" footer="0"/>
  <pageSetup paperSize="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523</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644"/>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23"/>
      <c r="Z13" s="49"/>
    </row>
    <row r="14" spans="2:28" ht="15.75" customHeight="1">
      <c r="B14" s="278" t="s">
        <v>503</v>
      </c>
      <c r="C14" s="49"/>
      <c r="D14" s="62" t="s">
        <v>504</v>
      </c>
      <c r="E14" s="23"/>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23"/>
      <c r="Z14" s="49"/>
      <c r="AB14" t="s">
        <v>541</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23"/>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56"/>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23"/>
      <c r="X41" s="23"/>
      <c r="Y41" s="23"/>
      <c r="Z41" s="23"/>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23"/>
      <c r="W42" s="23"/>
      <c r="X42" s="23"/>
      <c r="Y42" s="23"/>
      <c r="Z42" s="23"/>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sqref="J16:J39 V16 V17:V39" xr:uid="{00000000-0002-0000-0D00-000000000000}">
      <formula1>0</formula1>
    </dataValidation>
  </dataValidations>
  <pageMargins left="0.5" right="0.5" top="0.5" bottom="0.5" header="0" footer="0"/>
  <pageSetup paperSize="5" scale="9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524</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644"/>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23"/>
      <c r="Z13" s="49"/>
    </row>
    <row r="14" spans="2:28" ht="15.75" customHeight="1">
      <c r="B14" s="278" t="s">
        <v>503</v>
      </c>
      <c r="C14" s="49"/>
      <c r="D14" s="62" t="s">
        <v>504</v>
      </c>
      <c r="E14" s="23"/>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23"/>
      <c r="Z14" s="49"/>
      <c r="AB14" t="s">
        <v>542</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23"/>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56"/>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35"/>
      <c r="X41" s="23"/>
      <c r="Y41" s="23"/>
      <c r="Z41" s="23"/>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23"/>
      <c r="W42" s="35"/>
      <c r="X42" s="23"/>
      <c r="Y42" s="23"/>
      <c r="Z42" s="23"/>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E00-000000000000}">
      <formula1>0</formula1>
    </dataValidation>
  </dataValidations>
  <pageMargins left="0.5" right="0.5" top="0.5" bottom="0.5" header="0" footer="0"/>
  <pageSetup paperSize="5" scale="9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1">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525</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644"/>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23"/>
      <c r="Z13" s="49"/>
    </row>
    <row r="14" spans="2:28" ht="15.75" customHeight="1">
      <c r="B14" s="278" t="s">
        <v>503</v>
      </c>
      <c r="C14" s="49"/>
      <c r="D14" s="62" t="s">
        <v>504</v>
      </c>
      <c r="E14" s="23"/>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23"/>
      <c r="Z14" s="49"/>
      <c r="AB14" t="s">
        <v>543</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23"/>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56"/>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35"/>
      <c r="X41" s="23"/>
      <c r="Y41" s="23"/>
      <c r="Z41" s="23"/>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23"/>
      <c r="W42" s="35"/>
      <c r="X42" s="23"/>
      <c r="Y42" s="23"/>
      <c r="Z42" s="23"/>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0F00-000000000000}">
      <formula1>0</formula1>
    </dataValidation>
  </dataValidations>
  <pageMargins left="0.5" right="0.5" top="0.5" bottom="0.5" header="0" footer="0"/>
  <pageSetup paperSize="5"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2">
    <pageSetUpPr autoPageBreaks="0" fitToPage="1"/>
  </sheetPr>
  <dimension ref="B1:AB48"/>
  <sheetViews>
    <sheetView topLeftCell="B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526</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644"/>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23"/>
      <c r="Z13" s="49"/>
    </row>
    <row r="14" spans="2:28" ht="15.75" customHeight="1">
      <c r="B14" s="278" t="s">
        <v>503</v>
      </c>
      <c r="C14" s="49"/>
      <c r="D14" s="62" t="s">
        <v>504</v>
      </c>
      <c r="E14" s="23"/>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23"/>
      <c r="Z14" s="49"/>
      <c r="AB14" t="s">
        <v>544</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23"/>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56"/>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23"/>
      <c r="W41" s="35"/>
      <c r="X41" s="23"/>
      <c r="Y41" s="23"/>
      <c r="Z41" s="23"/>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23"/>
      <c r="W42" s="35"/>
      <c r="X42" s="23"/>
      <c r="Y42" s="23"/>
      <c r="Z42" s="23"/>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000-000000000000}">
      <formula1>0</formula1>
    </dataValidation>
  </dataValidations>
  <pageMargins left="0.5" right="0.5" top="0.5" bottom="0.5" header="0" footer="0"/>
  <pageSetup paperSize="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3">
    <pageSetUpPr autoPageBreaks="0" fitToPage="1"/>
  </sheetPr>
  <dimension ref="B1:AB48"/>
  <sheetViews>
    <sheetView topLeftCell="C1"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527</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767"/>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35"/>
      <c r="Z13" s="49"/>
    </row>
    <row r="14" spans="2:28" ht="15.75" customHeight="1">
      <c r="B14" s="278" t="s">
        <v>503</v>
      </c>
      <c r="C14" s="49"/>
      <c r="D14" s="62" t="s">
        <v>504</v>
      </c>
      <c r="E14" s="35"/>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35"/>
      <c r="Z14" s="49"/>
      <c r="AB14" t="s">
        <v>545</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35"/>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68"/>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100-000000000000}">
      <formula1>0</formula1>
    </dataValidation>
  </dataValidations>
  <pageMargins left="0.5" right="0.5" top="0.5" bottom="0.5" header="0" footer="0"/>
  <pageSetup paperSize="5" scale="9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4">
    <pageSetUpPr autoPageBreaks="0" fitToPage="1"/>
  </sheetPr>
  <dimension ref="B1:AB48"/>
  <sheetViews>
    <sheetView zoomScale="75" zoomScaleNormal="87" workbookViewId="0">
      <selection activeCell="J12" sqref="J12"/>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528</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767"/>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35"/>
      <c r="Z13" s="49"/>
    </row>
    <row r="14" spans="2:28" ht="15.75" customHeight="1">
      <c r="B14" s="278" t="s">
        <v>503</v>
      </c>
      <c r="C14" s="49"/>
      <c r="D14" s="62" t="s">
        <v>504</v>
      </c>
      <c r="E14" s="35"/>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35"/>
      <c r="Z14" s="49"/>
      <c r="AB14" t="s">
        <v>546</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35"/>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68"/>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200-000000000000}">
      <formula1>0</formula1>
    </dataValidation>
  </dataValidations>
  <pageMargins left="0.5" right="0.5" top="0.5" bottom="0.5" header="0" footer="0"/>
  <pageSetup paperSize="5"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4"/>
  <dimension ref="B2:F35"/>
  <sheetViews>
    <sheetView zoomScale="87" workbookViewId="0">
      <selection activeCell="A2" sqref="A2"/>
    </sheetView>
  </sheetViews>
  <sheetFormatPr defaultRowHeight="15"/>
  <cols>
    <col min="2" max="2" width="52.88671875" bestFit="1" customWidth="1"/>
  </cols>
  <sheetData>
    <row r="2" spans="2:6">
      <c r="B2" s="578" t="s">
        <v>0</v>
      </c>
      <c r="C2" s="579"/>
    </row>
    <row r="7" spans="2:6">
      <c r="B7" t="s">
        <v>12</v>
      </c>
    </row>
    <row r="9" spans="2:6">
      <c r="B9" s="478"/>
    </row>
    <row r="10" spans="2:6" ht="15.75">
      <c r="B10" s="479" t="s">
        <v>13</v>
      </c>
      <c r="F10" s="1"/>
    </row>
    <row r="11" spans="2:6">
      <c r="B11" s="479" t="s">
        <v>14</v>
      </c>
      <c r="F11" s="2"/>
    </row>
    <row r="12" spans="2:6">
      <c r="B12" s="479" t="s">
        <v>15</v>
      </c>
      <c r="F12" s="2"/>
    </row>
    <row r="13" spans="2:6">
      <c r="B13" s="479" t="s">
        <v>16</v>
      </c>
    </row>
    <row r="14" spans="2:6">
      <c r="B14" s="479" t="s">
        <v>17</v>
      </c>
    </row>
    <row r="15" spans="2:6" ht="15.75">
      <c r="B15" s="479" t="s">
        <v>18</v>
      </c>
      <c r="F15" s="1"/>
    </row>
    <row r="16" spans="2:6">
      <c r="B16" s="479" t="s">
        <v>19</v>
      </c>
      <c r="F16" s="2"/>
    </row>
    <row r="17" spans="2:6">
      <c r="B17" s="479" t="s">
        <v>20</v>
      </c>
      <c r="F17" s="2"/>
    </row>
    <row r="18" spans="2:6">
      <c r="B18" s="478" t="s">
        <v>21</v>
      </c>
    </row>
    <row r="19" spans="2:6">
      <c r="B19" s="478"/>
    </row>
    <row r="20" spans="2:6">
      <c r="B20" s="478" t="s">
        <v>22</v>
      </c>
    </row>
    <row r="21" spans="2:6">
      <c r="B21" s="478" t="s">
        <v>23</v>
      </c>
    </row>
    <row r="22" spans="2:6">
      <c r="B22" s="478"/>
    </row>
    <row r="23" spans="2:6">
      <c r="B23" s="478"/>
    </row>
    <row r="24" spans="2:6">
      <c r="B24" s="478"/>
    </row>
    <row r="25" spans="2:6">
      <c r="B25" s="478"/>
    </row>
    <row r="26" spans="2:6">
      <c r="B26" s="478"/>
    </row>
    <row r="27" spans="2:6">
      <c r="B27" s="478"/>
    </row>
    <row r="28" spans="2:6">
      <c r="B28" s="478"/>
    </row>
    <row r="29" spans="2:6">
      <c r="B29" s="478"/>
    </row>
    <row r="30" spans="2:6">
      <c r="B30" s="478"/>
    </row>
    <row r="31" spans="2:6">
      <c r="B31" s="478"/>
    </row>
    <row r="32" spans="2:6">
      <c r="B32" s="478"/>
    </row>
    <row r="33" spans="2:2">
      <c r="B33" s="478"/>
    </row>
    <row r="34" spans="2:2">
      <c r="B34" s="478"/>
    </row>
    <row r="35" spans="2:2">
      <c r="B35" s="478"/>
    </row>
  </sheetData>
  <sheetProtection algorithmName="SHA-512" hashValue="gaTPhB9X9fAXW/PKNC/ocb8eCtiXy20nAlHt4eTgReBOY0Rq4BqEIIBdPheGoH+lLEiykzLFsSshE5CiIWtxQw==" saltValue="0Vsz9B6AzfMvpdI+bZUSBA==" spinCount="100000" sheet="1" objects="1" scenarios="1"/>
  <phoneticPr fontId="0" type="noConversion"/>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5">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529</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767"/>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35"/>
      <c r="Z13" s="49"/>
    </row>
    <row r="14" spans="2:28" ht="15.75" customHeight="1">
      <c r="B14" s="278" t="s">
        <v>503</v>
      </c>
      <c r="C14" s="49"/>
      <c r="D14" s="62" t="s">
        <v>504</v>
      </c>
      <c r="E14" s="35"/>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35"/>
      <c r="Z14" s="49"/>
      <c r="AB14" t="s">
        <v>547</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35"/>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68"/>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V16:V39 J16:J39" xr:uid="{00000000-0002-0000-1300-000000000000}">
      <formula1>0</formula1>
    </dataValidation>
  </dataValidations>
  <pageMargins left="0.5" right="0.5" top="0.5" bottom="0.5" header="0" footer="0"/>
  <pageSetup paperSize="5"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6">
    <pageSetUpPr autoPageBreaks="0" fitToPage="1"/>
  </sheetPr>
  <dimension ref="B1:AB48"/>
  <sheetViews>
    <sheetView zoomScale="75" zoomScaleNormal="87" workbookViewId="0">
      <selection activeCell="E16" sqref="E16"/>
    </sheetView>
  </sheetViews>
  <sheetFormatPr defaultRowHeight="15"/>
  <cols>
    <col min="1" max="1" width="15.44140625" customWidth="1"/>
    <col min="2" max="2" width="3.77734375" customWidth="1"/>
    <col min="3" max="3" width="7.44140625" customWidth="1"/>
    <col min="4" max="4" width="4.77734375" customWidth="1"/>
    <col min="5" max="5" width="9.77734375" customWidth="1"/>
    <col min="6" max="6" width="6.77734375" customWidth="1"/>
    <col min="7" max="7" width="1.77734375" customWidth="1"/>
    <col min="8" max="8" width="7.77734375" customWidth="1"/>
    <col min="9" max="9" width="1.77734375" customWidth="1"/>
    <col min="10" max="10" width="10.77734375" customWidth="1"/>
    <col min="11" max="11" width="1.77734375" customWidth="1"/>
    <col min="12" max="12" width="3.77734375" customWidth="1"/>
    <col min="13" max="13" width="9.77734375" customWidth="1"/>
    <col min="14" max="14" width="3.77734375" customWidth="1"/>
    <col min="15" max="15" width="9.77734375" customWidth="1"/>
    <col min="16" max="16" width="1.77734375" customWidth="1"/>
    <col min="17" max="17" width="9.77734375" customWidth="1"/>
    <col min="18" max="19" width="5.77734375" customWidth="1"/>
    <col min="20" max="20" width="9.77734375" customWidth="1"/>
    <col min="21" max="21" width="1.77734375" customWidth="1"/>
    <col min="22" max="22" width="13.33203125" customWidth="1"/>
    <col min="23" max="23" width="1.77734375" customWidth="1"/>
    <col min="24" max="24" width="4.77734375" customWidth="1"/>
    <col min="25" max="25" width="10.77734375" customWidth="1"/>
    <col min="26" max="26" width="3.77734375" customWidth="1"/>
    <col min="27" max="28" width="9.77734375" customWidth="1"/>
  </cols>
  <sheetData>
    <row r="1" spans="2:28" ht="15.75" customHeight="1">
      <c r="D1" s="275" t="s">
        <v>533</v>
      </c>
    </row>
    <row r="2" spans="2:28" ht="15.75" customHeight="1">
      <c r="D2" s="275" t="s">
        <v>534</v>
      </c>
    </row>
    <row r="3" spans="2:28" ht="12.95" customHeight="1">
      <c r="B3" s="43"/>
      <c r="C3" s="43"/>
      <c r="D3" s="43"/>
      <c r="E3" s="43"/>
      <c r="F3" s="43"/>
      <c r="G3" s="43"/>
      <c r="H3" s="43"/>
      <c r="I3" s="43"/>
      <c r="J3" s="43"/>
      <c r="K3" s="43"/>
      <c r="L3" s="43"/>
      <c r="M3" s="43"/>
      <c r="N3" s="43" t="s">
        <v>40</v>
      </c>
      <c r="O3" s="43"/>
      <c r="P3" s="44"/>
      <c r="Q3" s="43"/>
      <c r="R3" s="43"/>
      <c r="S3" s="43"/>
      <c r="T3" s="43"/>
      <c r="U3" s="43"/>
      <c r="V3" s="43"/>
      <c r="W3" s="43"/>
      <c r="X3" s="43"/>
      <c r="Y3" s="35" t="s">
        <v>530</v>
      </c>
      <c r="Z3" s="43"/>
    </row>
    <row r="4" spans="2:28" ht="12.95" customHeight="1">
      <c r="B4" s="24" t="s">
        <v>540</v>
      </c>
      <c r="C4" s="24"/>
      <c r="D4" s="24"/>
      <c r="E4" s="24"/>
      <c r="F4" s="45" t="str">
        <f>T(Facility)</f>
        <v/>
      </c>
      <c r="G4" s="24"/>
      <c r="H4" s="24"/>
      <c r="I4" s="24"/>
      <c r="J4" s="24"/>
      <c r="K4" s="24"/>
      <c r="L4" s="24"/>
      <c r="M4" s="24"/>
      <c r="N4" s="24"/>
      <c r="O4" s="24"/>
      <c r="P4" s="24" t="s">
        <v>117</v>
      </c>
      <c r="Q4" s="46" t="str">
        <f>T(ID)</f>
        <v/>
      </c>
      <c r="R4" s="24" t="s">
        <v>535</v>
      </c>
      <c r="S4" s="24"/>
      <c r="T4" s="24"/>
      <c r="U4" s="24"/>
      <c r="V4" s="73" t="str">
        <f>T(Beg_Date)</f>
        <v/>
      </c>
      <c r="W4" s="24" t="s">
        <v>25</v>
      </c>
      <c r="X4" s="24"/>
      <c r="Y4" s="73" t="str">
        <f>T(End_Date)</f>
        <v/>
      </c>
      <c r="Z4" s="24"/>
    </row>
    <row r="5" spans="2:28" ht="9"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8" ht="15.75" customHeight="1">
      <c r="B6" s="43" t="s">
        <v>536</v>
      </c>
      <c r="C6" s="43"/>
      <c r="D6" s="43"/>
      <c r="E6" s="43"/>
      <c r="F6" s="43"/>
      <c r="G6" s="43"/>
      <c r="H6" s="43"/>
      <c r="I6" s="43"/>
      <c r="J6" s="43"/>
      <c r="K6" s="43"/>
      <c r="L6" s="43"/>
      <c r="M6" s="43"/>
      <c r="N6" s="43"/>
      <c r="O6" s="43"/>
      <c r="P6" s="43"/>
      <c r="Q6" s="43"/>
      <c r="R6" s="43"/>
      <c r="S6" s="43"/>
      <c r="T6" s="43"/>
      <c r="U6" s="43"/>
      <c r="V6" s="43"/>
      <c r="W6" s="43"/>
      <c r="X6" s="43"/>
      <c r="Y6" s="43"/>
      <c r="Z6" s="43"/>
    </row>
    <row r="7" spans="2:28" ht="15.75" customHeight="1">
      <c r="B7" s="43" t="s">
        <v>490</v>
      </c>
      <c r="C7" s="43" t="s">
        <v>491</v>
      </c>
      <c r="D7" s="43"/>
      <c r="E7" s="43"/>
      <c r="F7" s="43"/>
      <c r="G7" s="43"/>
      <c r="H7" s="43"/>
      <c r="I7" s="43"/>
      <c r="J7" s="43"/>
      <c r="K7" s="43"/>
      <c r="L7" s="43"/>
      <c r="M7" s="43"/>
      <c r="N7" s="43"/>
      <c r="O7" s="43"/>
      <c r="P7" s="43"/>
      <c r="Q7" s="43"/>
      <c r="R7" s="43"/>
      <c r="S7" s="43"/>
      <c r="T7" s="43"/>
      <c r="U7" s="43"/>
      <c r="V7" s="43"/>
      <c r="W7" s="43"/>
      <c r="X7" s="43"/>
      <c r="Y7" s="43"/>
      <c r="Z7" s="43"/>
    </row>
    <row r="8" spans="2:28" ht="15.75" customHeight="1">
      <c r="B8" s="43"/>
      <c r="C8" s="43" t="s">
        <v>492</v>
      </c>
      <c r="D8" s="43"/>
      <c r="E8" s="43"/>
      <c r="F8" s="43"/>
      <c r="G8" s="43"/>
      <c r="H8" s="43"/>
      <c r="I8" s="43"/>
      <c r="J8" s="43"/>
      <c r="K8" s="43"/>
      <c r="L8" s="646"/>
      <c r="M8" s="43" t="s">
        <v>493</v>
      </c>
      <c r="N8" s="646"/>
      <c r="O8" s="43" t="s">
        <v>494</v>
      </c>
      <c r="P8" s="43"/>
      <c r="Q8" s="43"/>
      <c r="R8" s="43"/>
      <c r="S8" s="43"/>
      <c r="T8" s="43"/>
      <c r="U8" s="43"/>
      <c r="V8" s="43"/>
      <c r="W8" s="43"/>
      <c r="X8" s="43"/>
      <c r="Y8" s="43"/>
      <c r="Z8" s="43"/>
    </row>
    <row r="9" spans="2:28" ht="9" customHeight="1">
      <c r="B9" s="43"/>
      <c r="C9" s="43"/>
      <c r="D9" s="43"/>
      <c r="E9" s="43"/>
      <c r="F9" s="43"/>
      <c r="G9" s="43"/>
      <c r="H9" s="43"/>
      <c r="I9" s="43"/>
      <c r="J9" s="43"/>
      <c r="K9" s="43"/>
      <c r="L9" s="43"/>
      <c r="M9" s="43"/>
      <c r="N9" s="43"/>
      <c r="O9" s="43"/>
      <c r="P9" s="43"/>
      <c r="Q9" s="43"/>
      <c r="R9" s="43"/>
      <c r="S9" s="43"/>
      <c r="T9" s="43"/>
      <c r="U9" s="43"/>
      <c r="V9" s="43"/>
      <c r="W9" s="43"/>
      <c r="X9" s="43"/>
      <c r="Y9" s="43"/>
      <c r="Z9" s="43"/>
    </row>
    <row r="10" spans="2:28" ht="15.75" customHeight="1">
      <c r="B10" s="43"/>
      <c r="C10" s="43" t="s">
        <v>495</v>
      </c>
      <c r="D10" s="43"/>
      <c r="E10" s="43"/>
      <c r="F10" s="43"/>
      <c r="G10" s="43"/>
      <c r="H10" s="43"/>
      <c r="I10" s="43"/>
      <c r="J10" s="43"/>
      <c r="K10" s="43"/>
      <c r="L10" s="43"/>
      <c r="M10" s="43"/>
      <c r="N10" s="43"/>
      <c r="O10" s="43"/>
      <c r="P10" s="43"/>
      <c r="Q10" s="43"/>
      <c r="R10" s="43"/>
      <c r="S10" s="43"/>
      <c r="T10" s="43"/>
      <c r="U10" s="43"/>
      <c r="V10" s="43"/>
      <c r="W10" s="43"/>
      <c r="X10" s="43"/>
      <c r="Y10" s="43"/>
      <c r="Z10" s="43"/>
    </row>
    <row r="11" spans="2:28" ht="15.75" customHeight="1">
      <c r="B11" s="43"/>
      <c r="C11" s="43" t="s">
        <v>496</v>
      </c>
      <c r="D11" s="43"/>
      <c r="E11" s="43"/>
      <c r="F11" s="43"/>
      <c r="G11" s="43"/>
      <c r="H11" s="43"/>
      <c r="I11" s="43"/>
      <c r="J11" s="43"/>
      <c r="K11" s="43"/>
      <c r="L11" s="43"/>
      <c r="M11" s="43"/>
      <c r="N11" s="43"/>
      <c r="O11" s="43"/>
      <c r="P11" s="43"/>
      <c r="Q11" s="43"/>
      <c r="R11" s="43"/>
      <c r="S11" s="43"/>
      <c r="T11" s="43"/>
      <c r="U11" s="43"/>
      <c r="V11" s="43"/>
      <c r="W11" s="43"/>
      <c r="X11" s="43"/>
      <c r="Y11" s="43"/>
      <c r="Z11" s="43"/>
    </row>
    <row r="12" spans="2:28" ht="15.75" customHeight="1">
      <c r="B12" s="648"/>
      <c r="C12" s="651" t="s">
        <v>148</v>
      </c>
      <c r="D12" s="656">
        <v>2</v>
      </c>
      <c r="E12" s="649" t="s">
        <v>497</v>
      </c>
      <c r="F12" s="649"/>
      <c r="G12" s="649"/>
      <c r="H12" s="651"/>
      <c r="I12" s="649"/>
      <c r="J12" s="696" t="s">
        <v>130</v>
      </c>
      <c r="K12" s="651"/>
      <c r="L12" s="649" t="s">
        <v>498</v>
      </c>
      <c r="M12" s="649"/>
      <c r="N12" s="649"/>
      <c r="O12" s="649"/>
      <c r="P12" s="649"/>
      <c r="Q12" s="649"/>
      <c r="R12" s="649"/>
      <c r="S12" s="649"/>
      <c r="T12" s="652" t="s">
        <v>156</v>
      </c>
      <c r="U12" s="648"/>
      <c r="V12" s="656" t="s">
        <v>158</v>
      </c>
      <c r="W12" s="649"/>
      <c r="X12" s="649" t="s">
        <v>499</v>
      </c>
      <c r="Y12" s="767"/>
      <c r="Z12" s="651"/>
    </row>
    <row r="13" spans="2:28" ht="15.75" customHeight="1">
      <c r="B13" s="47"/>
      <c r="C13" s="49"/>
      <c r="D13" s="49"/>
      <c r="E13" s="649"/>
      <c r="F13" s="649"/>
      <c r="G13" s="649"/>
      <c r="H13" s="651"/>
      <c r="I13" s="649"/>
      <c r="J13" s="649"/>
      <c r="K13" s="651"/>
      <c r="L13" s="649"/>
      <c r="M13" s="649"/>
      <c r="N13" s="649"/>
      <c r="O13" s="649"/>
      <c r="P13" s="649"/>
      <c r="Q13" s="649"/>
      <c r="R13" s="649"/>
      <c r="S13" s="649"/>
      <c r="T13" s="652" t="s">
        <v>500</v>
      </c>
      <c r="U13" s="648"/>
      <c r="V13" s="651" t="s">
        <v>501</v>
      </c>
      <c r="W13" s="43"/>
      <c r="X13" s="43" t="s">
        <v>502</v>
      </c>
      <c r="Y13" s="35"/>
      <c r="Z13" s="49"/>
    </row>
    <row r="14" spans="2:28" ht="15.75" customHeight="1">
      <c r="B14" s="278" t="s">
        <v>503</v>
      </c>
      <c r="C14" s="49"/>
      <c r="D14" s="62" t="s">
        <v>504</v>
      </c>
      <c r="E14" s="35"/>
      <c r="F14" s="43" t="s">
        <v>505</v>
      </c>
      <c r="G14" s="43"/>
      <c r="H14" s="49"/>
      <c r="I14" s="43"/>
      <c r="J14" s="54" t="s">
        <v>297</v>
      </c>
      <c r="K14" s="49"/>
      <c r="L14" s="43"/>
      <c r="M14" s="43" t="s">
        <v>506</v>
      </c>
      <c r="N14" s="43"/>
      <c r="O14" s="43"/>
      <c r="P14" s="43"/>
      <c r="Q14" s="43"/>
      <c r="R14" s="43"/>
      <c r="S14" s="43"/>
      <c r="T14" s="62" t="s">
        <v>507</v>
      </c>
      <c r="U14" s="47"/>
      <c r="V14" s="66" t="s">
        <v>508</v>
      </c>
      <c r="W14" s="43"/>
      <c r="X14" s="43" t="s">
        <v>509</v>
      </c>
      <c r="Y14" s="35"/>
      <c r="Z14" s="49"/>
      <c r="AB14" t="s">
        <v>548</v>
      </c>
    </row>
    <row r="15" spans="2:28" ht="15.75" customHeight="1">
      <c r="B15" s="47"/>
      <c r="C15" s="49"/>
      <c r="D15" s="49"/>
      <c r="E15" s="24"/>
      <c r="F15" s="43"/>
      <c r="G15" s="43"/>
      <c r="H15" s="49"/>
      <c r="I15" s="43"/>
      <c r="J15" s="43"/>
      <c r="K15" s="49"/>
      <c r="L15" s="43"/>
      <c r="M15" s="24"/>
      <c r="N15" s="43"/>
      <c r="O15" s="43"/>
      <c r="P15" s="43"/>
      <c r="Q15" s="43"/>
      <c r="R15" s="43"/>
      <c r="S15" s="43"/>
      <c r="T15" s="62" t="s">
        <v>511</v>
      </c>
      <c r="U15" s="47"/>
      <c r="V15" s="66" t="s">
        <v>512</v>
      </c>
      <c r="W15" s="43"/>
      <c r="X15" s="43" t="s">
        <v>513</v>
      </c>
      <c r="Y15" s="35"/>
      <c r="Z15" s="49"/>
    </row>
    <row r="16" spans="2:28" ht="12.95" customHeight="1">
      <c r="B16" s="689">
        <v>15</v>
      </c>
      <c r="C16" s="656" t="s">
        <v>514</v>
      </c>
      <c r="D16" s="747"/>
      <c r="E16" s="39"/>
      <c r="F16" s="649"/>
      <c r="G16" s="649"/>
      <c r="H16" s="651"/>
      <c r="I16" s="762" t="s">
        <v>302</v>
      </c>
      <c r="J16" s="655"/>
      <c r="K16" s="651"/>
      <c r="L16" s="649"/>
      <c r="M16" s="39"/>
      <c r="N16" s="649"/>
      <c r="O16" s="649"/>
      <c r="P16" s="649"/>
      <c r="Q16" s="649"/>
      <c r="R16" s="649"/>
      <c r="S16" s="649"/>
      <c r="T16" s="749"/>
      <c r="U16" s="750" t="s">
        <v>302</v>
      </c>
      <c r="V16" s="751"/>
      <c r="W16" s="762" t="s">
        <v>302</v>
      </c>
      <c r="X16" s="649"/>
      <c r="Y16" s="752" t="str">
        <f t="shared" ref="Y16:Y39" si="0">IF(+V16-J16=0,"",+V16-J16)</f>
        <v/>
      </c>
      <c r="Z16" s="689">
        <v>15</v>
      </c>
      <c r="AB16" t="str">
        <f t="shared" ref="AB16:AB39" si="1">Y16</f>
        <v/>
      </c>
    </row>
    <row r="17" spans="2:28" ht="12.95" customHeight="1">
      <c r="B17" s="689">
        <v>16</v>
      </c>
      <c r="C17" s="656" t="s">
        <v>514</v>
      </c>
      <c r="D17" s="747"/>
      <c r="E17" s="39"/>
      <c r="F17" s="649"/>
      <c r="G17" s="649"/>
      <c r="H17" s="651"/>
      <c r="I17" s="649"/>
      <c r="J17" s="655"/>
      <c r="K17" s="651"/>
      <c r="L17" s="649"/>
      <c r="M17" s="39"/>
      <c r="N17" s="649"/>
      <c r="O17" s="649"/>
      <c r="P17" s="649"/>
      <c r="Q17" s="649"/>
      <c r="R17" s="649"/>
      <c r="S17" s="649"/>
      <c r="T17" s="749"/>
      <c r="U17" s="754"/>
      <c r="V17" s="751"/>
      <c r="W17" s="649"/>
      <c r="X17" s="649"/>
      <c r="Y17" s="752" t="str">
        <f t="shared" si="0"/>
        <v/>
      </c>
      <c r="Z17" s="689">
        <v>16</v>
      </c>
      <c r="AB17" t="str">
        <f t="shared" si="1"/>
        <v/>
      </c>
    </row>
    <row r="18" spans="2:28" ht="12.95" customHeight="1">
      <c r="B18" s="689">
        <v>17</v>
      </c>
      <c r="C18" s="656" t="s">
        <v>514</v>
      </c>
      <c r="D18" s="747"/>
      <c r="E18" s="39"/>
      <c r="F18" s="649"/>
      <c r="G18" s="649"/>
      <c r="H18" s="651"/>
      <c r="I18" s="649"/>
      <c r="J18" s="655"/>
      <c r="K18" s="651"/>
      <c r="L18" s="649"/>
      <c r="M18" s="39"/>
      <c r="N18" s="649"/>
      <c r="O18" s="649"/>
      <c r="P18" s="649"/>
      <c r="Q18" s="649"/>
      <c r="R18" s="649"/>
      <c r="S18" s="649"/>
      <c r="T18" s="749"/>
      <c r="U18" s="754"/>
      <c r="V18" s="751"/>
      <c r="W18" s="649"/>
      <c r="X18" s="649"/>
      <c r="Y18" s="752" t="str">
        <f t="shared" si="0"/>
        <v/>
      </c>
      <c r="Z18" s="689">
        <v>17</v>
      </c>
      <c r="AB18" t="str">
        <f t="shared" si="1"/>
        <v/>
      </c>
    </row>
    <row r="19" spans="2:28" ht="12.95" customHeight="1">
      <c r="B19" s="689">
        <v>18</v>
      </c>
      <c r="C19" s="656" t="s">
        <v>514</v>
      </c>
      <c r="D19" s="747"/>
      <c r="E19" s="39"/>
      <c r="F19" s="649"/>
      <c r="G19" s="649"/>
      <c r="H19" s="651"/>
      <c r="I19" s="649"/>
      <c r="J19" s="655"/>
      <c r="K19" s="651"/>
      <c r="L19" s="649"/>
      <c r="M19" s="39"/>
      <c r="N19" s="649"/>
      <c r="O19" s="649"/>
      <c r="P19" s="649"/>
      <c r="Q19" s="649"/>
      <c r="R19" s="649"/>
      <c r="S19" s="649"/>
      <c r="T19" s="749"/>
      <c r="U19" s="754"/>
      <c r="V19" s="751"/>
      <c r="W19" s="649"/>
      <c r="X19" s="649"/>
      <c r="Y19" s="752" t="str">
        <f t="shared" si="0"/>
        <v/>
      </c>
      <c r="Z19" s="689">
        <v>18</v>
      </c>
      <c r="AB19" t="str">
        <f t="shared" si="1"/>
        <v/>
      </c>
    </row>
    <row r="20" spans="2:28" ht="12.95" customHeight="1">
      <c r="B20" s="689">
        <v>19</v>
      </c>
      <c r="C20" s="656" t="s">
        <v>514</v>
      </c>
      <c r="D20" s="747"/>
      <c r="E20" s="39"/>
      <c r="F20" s="649"/>
      <c r="G20" s="649"/>
      <c r="H20" s="651"/>
      <c r="I20" s="649"/>
      <c r="J20" s="655"/>
      <c r="K20" s="651"/>
      <c r="L20" s="649"/>
      <c r="M20" s="39"/>
      <c r="N20" s="649"/>
      <c r="O20" s="649"/>
      <c r="P20" s="649"/>
      <c r="Q20" s="649"/>
      <c r="R20" s="649"/>
      <c r="S20" s="649"/>
      <c r="T20" s="749"/>
      <c r="U20" s="754"/>
      <c r="V20" s="751"/>
      <c r="W20" s="649"/>
      <c r="X20" s="649"/>
      <c r="Y20" s="752" t="str">
        <f t="shared" si="0"/>
        <v/>
      </c>
      <c r="Z20" s="689">
        <v>19</v>
      </c>
      <c r="AB20" t="str">
        <f t="shared" si="1"/>
        <v/>
      </c>
    </row>
    <row r="21" spans="2:28" ht="12.95" customHeight="1">
      <c r="B21" s="689">
        <v>20</v>
      </c>
      <c r="C21" s="656" t="s">
        <v>514</v>
      </c>
      <c r="D21" s="747"/>
      <c r="E21" s="39"/>
      <c r="F21" s="649"/>
      <c r="G21" s="649"/>
      <c r="H21" s="651"/>
      <c r="I21" s="649"/>
      <c r="J21" s="655"/>
      <c r="K21" s="651"/>
      <c r="L21" s="649"/>
      <c r="M21" s="39"/>
      <c r="N21" s="649"/>
      <c r="O21" s="649"/>
      <c r="P21" s="649"/>
      <c r="Q21" s="649"/>
      <c r="R21" s="649"/>
      <c r="S21" s="649"/>
      <c r="T21" s="749"/>
      <c r="U21" s="648"/>
      <c r="V21" s="751"/>
      <c r="W21" s="649"/>
      <c r="X21" s="649"/>
      <c r="Y21" s="752" t="str">
        <f t="shared" si="0"/>
        <v/>
      </c>
      <c r="Z21" s="689">
        <v>20</v>
      </c>
      <c r="AB21" t="str">
        <f t="shared" si="1"/>
        <v/>
      </c>
    </row>
    <row r="22" spans="2:28" ht="12.95" customHeight="1">
      <c r="B22" s="689">
        <v>21</v>
      </c>
      <c r="C22" s="656" t="s">
        <v>514</v>
      </c>
      <c r="D22" s="747"/>
      <c r="E22" s="39"/>
      <c r="F22" s="649"/>
      <c r="G22" s="649"/>
      <c r="H22" s="651"/>
      <c r="I22" s="649"/>
      <c r="J22" s="655"/>
      <c r="K22" s="651"/>
      <c r="L22" s="649"/>
      <c r="M22" s="39"/>
      <c r="N22" s="649"/>
      <c r="O22" s="649"/>
      <c r="P22" s="649"/>
      <c r="Q22" s="649"/>
      <c r="R22" s="649"/>
      <c r="S22" s="649"/>
      <c r="T22" s="749"/>
      <c r="U22" s="754"/>
      <c r="V22" s="751"/>
      <c r="W22" s="649"/>
      <c r="X22" s="649"/>
      <c r="Y22" s="752" t="str">
        <f t="shared" si="0"/>
        <v/>
      </c>
      <c r="Z22" s="689">
        <v>21</v>
      </c>
      <c r="AB22" t="str">
        <f t="shared" si="1"/>
        <v/>
      </c>
    </row>
    <row r="23" spans="2:28" ht="12.95" customHeight="1">
      <c r="B23" s="689">
        <v>22</v>
      </c>
      <c r="C23" s="656" t="s">
        <v>514</v>
      </c>
      <c r="D23" s="747"/>
      <c r="E23" s="39"/>
      <c r="F23" s="649"/>
      <c r="G23" s="649"/>
      <c r="H23" s="651"/>
      <c r="I23" s="649"/>
      <c r="J23" s="655"/>
      <c r="K23" s="651"/>
      <c r="L23" s="649"/>
      <c r="M23" s="39"/>
      <c r="N23" s="649"/>
      <c r="O23" s="649"/>
      <c r="P23" s="649"/>
      <c r="Q23" s="649"/>
      <c r="R23" s="649"/>
      <c r="S23" s="649"/>
      <c r="T23" s="749"/>
      <c r="U23" s="754"/>
      <c r="V23" s="751"/>
      <c r="W23" s="649"/>
      <c r="X23" s="649"/>
      <c r="Y23" s="752" t="str">
        <f t="shared" si="0"/>
        <v/>
      </c>
      <c r="Z23" s="689">
        <v>22</v>
      </c>
      <c r="AB23" t="str">
        <f t="shared" si="1"/>
        <v/>
      </c>
    </row>
    <row r="24" spans="2:28" ht="12.95" customHeight="1">
      <c r="B24" s="689">
        <v>23</v>
      </c>
      <c r="C24" s="656" t="s">
        <v>514</v>
      </c>
      <c r="D24" s="747"/>
      <c r="E24" s="39"/>
      <c r="F24" s="649"/>
      <c r="G24" s="649"/>
      <c r="H24" s="651"/>
      <c r="I24" s="649"/>
      <c r="J24" s="655"/>
      <c r="K24" s="651"/>
      <c r="L24" s="649"/>
      <c r="M24" s="39"/>
      <c r="N24" s="649"/>
      <c r="O24" s="649"/>
      <c r="P24" s="649"/>
      <c r="Q24" s="649"/>
      <c r="R24" s="649"/>
      <c r="S24" s="649"/>
      <c r="T24" s="749"/>
      <c r="U24" s="754"/>
      <c r="V24" s="751"/>
      <c r="W24" s="649"/>
      <c r="X24" s="649"/>
      <c r="Y24" s="752" t="str">
        <f t="shared" si="0"/>
        <v/>
      </c>
      <c r="Z24" s="689">
        <v>23</v>
      </c>
      <c r="AB24" t="str">
        <f t="shared" si="1"/>
        <v/>
      </c>
    </row>
    <row r="25" spans="2:28" ht="12.95" customHeight="1">
      <c r="B25" s="689">
        <v>24</v>
      </c>
      <c r="C25" s="656" t="s">
        <v>514</v>
      </c>
      <c r="D25" s="747"/>
      <c r="E25" s="39"/>
      <c r="F25" s="649"/>
      <c r="G25" s="649"/>
      <c r="H25" s="651"/>
      <c r="I25" s="649"/>
      <c r="J25" s="655"/>
      <c r="K25" s="651"/>
      <c r="L25" s="649"/>
      <c r="M25" s="39"/>
      <c r="N25" s="649"/>
      <c r="O25" s="649"/>
      <c r="P25" s="649"/>
      <c r="Q25" s="649"/>
      <c r="R25" s="649"/>
      <c r="S25" s="649"/>
      <c r="T25" s="749"/>
      <c r="U25" s="754"/>
      <c r="V25" s="751"/>
      <c r="W25" s="649"/>
      <c r="X25" s="649"/>
      <c r="Y25" s="752" t="str">
        <f t="shared" si="0"/>
        <v/>
      </c>
      <c r="Z25" s="689">
        <v>24</v>
      </c>
      <c r="AB25" t="str">
        <f t="shared" si="1"/>
        <v/>
      </c>
    </row>
    <row r="26" spans="2:28" ht="12.95" customHeight="1">
      <c r="B26" s="689">
        <v>25</v>
      </c>
      <c r="C26" s="656" t="s">
        <v>514</v>
      </c>
      <c r="D26" s="747"/>
      <c r="E26" s="39"/>
      <c r="F26" s="649"/>
      <c r="G26" s="649"/>
      <c r="H26" s="651"/>
      <c r="I26" s="649"/>
      <c r="J26" s="655"/>
      <c r="K26" s="651"/>
      <c r="L26" s="649"/>
      <c r="M26" s="39"/>
      <c r="N26" s="649"/>
      <c r="O26" s="649"/>
      <c r="P26" s="649"/>
      <c r="Q26" s="649"/>
      <c r="R26" s="649"/>
      <c r="S26" s="649"/>
      <c r="T26" s="749"/>
      <c r="U26" s="754"/>
      <c r="V26" s="751"/>
      <c r="W26" s="649"/>
      <c r="X26" s="649"/>
      <c r="Y26" s="752" t="str">
        <f t="shared" si="0"/>
        <v/>
      </c>
      <c r="Z26" s="689">
        <v>25</v>
      </c>
      <c r="AB26" t="str">
        <f t="shared" si="1"/>
        <v/>
      </c>
    </row>
    <row r="27" spans="2:28" ht="12.95" customHeight="1">
      <c r="B27" s="689">
        <v>26</v>
      </c>
      <c r="C27" s="656" t="s">
        <v>514</v>
      </c>
      <c r="D27" s="747"/>
      <c r="E27" s="39"/>
      <c r="F27" s="649"/>
      <c r="G27" s="649"/>
      <c r="H27" s="651"/>
      <c r="I27" s="649"/>
      <c r="J27" s="655"/>
      <c r="K27" s="651"/>
      <c r="L27" s="649"/>
      <c r="M27" s="39"/>
      <c r="N27" s="649"/>
      <c r="O27" s="649"/>
      <c r="P27" s="649"/>
      <c r="Q27" s="649"/>
      <c r="R27" s="649"/>
      <c r="S27" s="649"/>
      <c r="T27" s="749"/>
      <c r="U27" s="754"/>
      <c r="V27" s="751"/>
      <c r="W27" s="649"/>
      <c r="X27" s="649"/>
      <c r="Y27" s="752" t="str">
        <f t="shared" si="0"/>
        <v/>
      </c>
      <c r="Z27" s="689">
        <v>26</v>
      </c>
      <c r="AB27" t="str">
        <f t="shared" si="1"/>
        <v/>
      </c>
    </row>
    <row r="28" spans="2:28" ht="12.95" customHeight="1">
      <c r="B28" s="689">
        <v>27</v>
      </c>
      <c r="C28" s="656" t="s">
        <v>514</v>
      </c>
      <c r="D28" s="747"/>
      <c r="E28" s="39"/>
      <c r="F28" s="649"/>
      <c r="G28" s="649"/>
      <c r="H28" s="651"/>
      <c r="I28" s="649"/>
      <c r="J28" s="655"/>
      <c r="K28" s="651"/>
      <c r="L28" s="649"/>
      <c r="M28" s="39"/>
      <c r="N28" s="649"/>
      <c r="O28" s="649"/>
      <c r="P28" s="649"/>
      <c r="Q28" s="649"/>
      <c r="R28" s="649"/>
      <c r="S28" s="649"/>
      <c r="T28" s="749"/>
      <c r="U28" s="754"/>
      <c r="V28" s="751"/>
      <c r="W28" s="649"/>
      <c r="X28" s="649"/>
      <c r="Y28" s="752" t="str">
        <f t="shared" si="0"/>
        <v/>
      </c>
      <c r="Z28" s="689">
        <v>27</v>
      </c>
      <c r="AB28" t="str">
        <f t="shared" si="1"/>
        <v/>
      </c>
    </row>
    <row r="29" spans="2:28" ht="12.95" customHeight="1">
      <c r="B29" s="738">
        <v>28</v>
      </c>
      <c r="C29" s="656" t="s">
        <v>514</v>
      </c>
      <c r="D29" s="747"/>
      <c r="E29" s="39"/>
      <c r="F29" s="649"/>
      <c r="G29" s="649"/>
      <c r="H29" s="651"/>
      <c r="I29" s="649"/>
      <c r="J29" s="655"/>
      <c r="K29" s="651"/>
      <c r="L29" s="649"/>
      <c r="M29" s="39"/>
      <c r="N29" s="649"/>
      <c r="O29" s="649"/>
      <c r="P29" s="649"/>
      <c r="Q29" s="649"/>
      <c r="R29" s="649"/>
      <c r="S29" s="649"/>
      <c r="T29" s="749"/>
      <c r="U29" s="754"/>
      <c r="V29" s="751"/>
      <c r="W29" s="649"/>
      <c r="X29" s="649"/>
      <c r="Y29" s="752" t="str">
        <f t="shared" si="0"/>
        <v/>
      </c>
      <c r="Z29" s="738">
        <v>28</v>
      </c>
      <c r="AB29" t="str">
        <f t="shared" si="1"/>
        <v/>
      </c>
    </row>
    <row r="30" spans="2:28" ht="12.95" customHeight="1">
      <c r="B30" s="689">
        <v>29</v>
      </c>
      <c r="C30" s="656" t="s">
        <v>514</v>
      </c>
      <c r="D30" s="747"/>
      <c r="E30" s="39"/>
      <c r="F30" s="649"/>
      <c r="G30" s="649"/>
      <c r="H30" s="651"/>
      <c r="I30" s="649"/>
      <c r="J30" s="655"/>
      <c r="K30" s="651"/>
      <c r="L30" s="649"/>
      <c r="M30" s="39"/>
      <c r="N30" s="649"/>
      <c r="O30" s="649"/>
      <c r="P30" s="649"/>
      <c r="Q30" s="649"/>
      <c r="R30" s="649"/>
      <c r="S30" s="649"/>
      <c r="T30" s="749"/>
      <c r="U30" s="754"/>
      <c r="V30" s="751"/>
      <c r="W30" s="649"/>
      <c r="X30" s="649"/>
      <c r="Y30" s="752" t="str">
        <f t="shared" si="0"/>
        <v/>
      </c>
      <c r="Z30" s="689">
        <v>29</v>
      </c>
      <c r="AB30" t="str">
        <f t="shared" si="1"/>
        <v/>
      </c>
    </row>
    <row r="31" spans="2:28" ht="12.95" customHeight="1">
      <c r="B31" s="689">
        <v>30</v>
      </c>
      <c r="C31" s="656" t="s">
        <v>514</v>
      </c>
      <c r="D31" s="747"/>
      <c r="E31" s="39"/>
      <c r="F31" s="649"/>
      <c r="G31" s="649"/>
      <c r="H31" s="651"/>
      <c r="I31" s="649"/>
      <c r="J31" s="655"/>
      <c r="K31" s="651"/>
      <c r="L31" s="649"/>
      <c r="M31" s="39"/>
      <c r="N31" s="649"/>
      <c r="O31" s="649"/>
      <c r="P31" s="649"/>
      <c r="Q31" s="649"/>
      <c r="R31" s="649"/>
      <c r="S31" s="649"/>
      <c r="T31" s="749"/>
      <c r="U31" s="754"/>
      <c r="V31" s="751"/>
      <c r="W31" s="649"/>
      <c r="X31" s="649"/>
      <c r="Y31" s="752" t="str">
        <f t="shared" si="0"/>
        <v/>
      </c>
      <c r="Z31" s="689">
        <v>30</v>
      </c>
      <c r="AB31" t="str">
        <f t="shared" si="1"/>
        <v/>
      </c>
    </row>
    <row r="32" spans="2:28" ht="12.95" customHeight="1">
      <c r="B32" s="689">
        <v>31</v>
      </c>
      <c r="C32" s="656" t="s">
        <v>514</v>
      </c>
      <c r="D32" s="747"/>
      <c r="E32" s="39"/>
      <c r="F32" s="649"/>
      <c r="G32" s="649"/>
      <c r="H32" s="651"/>
      <c r="I32" s="649"/>
      <c r="J32" s="655"/>
      <c r="K32" s="651"/>
      <c r="L32" s="649"/>
      <c r="M32" s="39"/>
      <c r="N32" s="649"/>
      <c r="O32" s="649"/>
      <c r="P32" s="649"/>
      <c r="Q32" s="649"/>
      <c r="R32" s="649"/>
      <c r="S32" s="649"/>
      <c r="T32" s="749"/>
      <c r="U32" s="754"/>
      <c r="V32" s="751"/>
      <c r="W32" s="649"/>
      <c r="X32" s="649"/>
      <c r="Y32" s="752" t="str">
        <f t="shared" si="0"/>
        <v/>
      </c>
      <c r="Z32" s="689">
        <v>31</v>
      </c>
      <c r="AB32" t="str">
        <f t="shared" si="1"/>
        <v/>
      </c>
    </row>
    <row r="33" spans="2:28" ht="12.95" customHeight="1">
      <c r="B33" s="689">
        <v>32</v>
      </c>
      <c r="C33" s="656" t="s">
        <v>514</v>
      </c>
      <c r="D33" s="747"/>
      <c r="E33" s="39"/>
      <c r="F33" s="649"/>
      <c r="G33" s="649"/>
      <c r="H33" s="651"/>
      <c r="I33" s="649"/>
      <c r="J33" s="655"/>
      <c r="K33" s="651"/>
      <c r="L33" s="649"/>
      <c r="M33" s="39"/>
      <c r="N33" s="649"/>
      <c r="O33" s="649"/>
      <c r="P33" s="649"/>
      <c r="Q33" s="649"/>
      <c r="R33" s="649"/>
      <c r="S33" s="649"/>
      <c r="T33" s="749"/>
      <c r="U33" s="754"/>
      <c r="V33" s="751"/>
      <c r="W33" s="649"/>
      <c r="X33" s="649"/>
      <c r="Y33" s="752" t="str">
        <f t="shared" si="0"/>
        <v/>
      </c>
      <c r="Z33" s="689">
        <v>32</v>
      </c>
      <c r="AB33" t="str">
        <f t="shared" si="1"/>
        <v/>
      </c>
    </row>
    <row r="34" spans="2:28" ht="12.95" customHeight="1">
      <c r="B34" s="689">
        <v>33</v>
      </c>
      <c r="C34" s="656" t="s">
        <v>514</v>
      </c>
      <c r="D34" s="747"/>
      <c r="E34" s="39"/>
      <c r="F34" s="649"/>
      <c r="G34" s="649"/>
      <c r="H34" s="651"/>
      <c r="I34" s="649"/>
      <c r="J34" s="655"/>
      <c r="K34" s="651"/>
      <c r="L34" s="649"/>
      <c r="M34" s="39"/>
      <c r="N34" s="649"/>
      <c r="O34" s="649"/>
      <c r="P34" s="649"/>
      <c r="Q34" s="649"/>
      <c r="R34" s="649"/>
      <c r="S34" s="649"/>
      <c r="T34" s="749"/>
      <c r="U34" s="754"/>
      <c r="V34" s="751"/>
      <c r="W34" s="649"/>
      <c r="X34" s="649"/>
      <c r="Y34" s="752" t="str">
        <f t="shared" si="0"/>
        <v/>
      </c>
      <c r="Z34" s="689">
        <v>33</v>
      </c>
      <c r="AB34" t="str">
        <f t="shared" si="1"/>
        <v/>
      </c>
    </row>
    <row r="35" spans="2:28" ht="12.95" customHeight="1">
      <c r="B35" s="689">
        <v>34</v>
      </c>
      <c r="C35" s="656" t="s">
        <v>514</v>
      </c>
      <c r="D35" s="747" t="s">
        <v>538</v>
      </c>
      <c r="E35" s="39"/>
      <c r="F35" s="649"/>
      <c r="G35" s="649"/>
      <c r="H35" s="651"/>
      <c r="I35" s="649"/>
      <c r="J35" s="655"/>
      <c r="K35" s="651"/>
      <c r="L35" s="649"/>
      <c r="M35" s="39"/>
      <c r="N35" s="649"/>
      <c r="O35" s="649"/>
      <c r="P35" s="649"/>
      <c r="Q35" s="649"/>
      <c r="R35" s="649"/>
      <c r="S35" s="649"/>
      <c r="T35" s="749"/>
      <c r="U35" s="754"/>
      <c r="V35" s="751"/>
      <c r="W35" s="649"/>
      <c r="X35" s="649"/>
      <c r="Y35" s="752" t="str">
        <f t="shared" si="0"/>
        <v/>
      </c>
      <c r="Z35" s="689">
        <v>34</v>
      </c>
      <c r="AB35" t="str">
        <f t="shared" si="1"/>
        <v/>
      </c>
    </row>
    <row r="36" spans="2:28" ht="12.95" customHeight="1">
      <c r="B36" s="689">
        <v>35</v>
      </c>
      <c r="C36" s="656" t="s">
        <v>514</v>
      </c>
      <c r="D36" s="747" t="s">
        <v>538</v>
      </c>
      <c r="E36" s="39"/>
      <c r="F36" s="649"/>
      <c r="G36" s="649"/>
      <c r="H36" s="651"/>
      <c r="I36" s="649"/>
      <c r="J36" s="655"/>
      <c r="K36" s="651"/>
      <c r="L36" s="649"/>
      <c r="M36" s="39"/>
      <c r="N36" s="649"/>
      <c r="O36" s="649"/>
      <c r="P36" s="649"/>
      <c r="Q36" s="649"/>
      <c r="R36" s="649"/>
      <c r="S36" s="649"/>
      <c r="T36" s="749"/>
      <c r="U36" s="754"/>
      <c r="V36" s="751"/>
      <c r="W36" s="649"/>
      <c r="X36" s="649"/>
      <c r="Y36" s="752" t="str">
        <f t="shared" si="0"/>
        <v/>
      </c>
      <c r="Z36" s="689">
        <v>35</v>
      </c>
      <c r="AB36" t="str">
        <f t="shared" si="1"/>
        <v/>
      </c>
    </row>
    <row r="37" spans="2:28" ht="12.95" customHeight="1">
      <c r="B37" s="689">
        <v>36</v>
      </c>
      <c r="C37" s="656" t="s">
        <v>514</v>
      </c>
      <c r="D37" s="747" t="s">
        <v>538</v>
      </c>
      <c r="E37" s="39"/>
      <c r="F37" s="649"/>
      <c r="G37" s="649"/>
      <c r="H37" s="651"/>
      <c r="I37" s="649"/>
      <c r="J37" s="655"/>
      <c r="K37" s="651"/>
      <c r="L37" s="649"/>
      <c r="M37" s="39"/>
      <c r="N37" s="649"/>
      <c r="O37" s="649"/>
      <c r="P37" s="649"/>
      <c r="Q37" s="649"/>
      <c r="R37" s="649"/>
      <c r="S37" s="649"/>
      <c r="T37" s="749"/>
      <c r="U37" s="754"/>
      <c r="V37" s="751"/>
      <c r="W37" s="649"/>
      <c r="X37" s="649"/>
      <c r="Y37" s="752" t="str">
        <f t="shared" si="0"/>
        <v/>
      </c>
      <c r="Z37" s="689">
        <v>36</v>
      </c>
      <c r="AB37" t="str">
        <f t="shared" si="1"/>
        <v/>
      </c>
    </row>
    <row r="38" spans="2:28" ht="12.95" customHeight="1">
      <c r="B38" s="689">
        <v>37</v>
      </c>
      <c r="C38" s="656" t="s">
        <v>514</v>
      </c>
      <c r="D38" s="747" t="s">
        <v>538</v>
      </c>
      <c r="E38" s="39"/>
      <c r="F38" s="649"/>
      <c r="G38" s="649"/>
      <c r="H38" s="651"/>
      <c r="I38" s="649"/>
      <c r="J38" s="655"/>
      <c r="K38" s="651"/>
      <c r="L38" s="649"/>
      <c r="M38" s="39"/>
      <c r="N38" s="649"/>
      <c r="O38" s="649"/>
      <c r="P38" s="649"/>
      <c r="Q38" s="649"/>
      <c r="R38" s="649"/>
      <c r="S38" s="649"/>
      <c r="T38" s="749"/>
      <c r="U38" s="754"/>
      <c r="V38" s="751"/>
      <c r="W38" s="649"/>
      <c r="X38" s="649"/>
      <c r="Y38" s="752" t="str">
        <f t="shared" si="0"/>
        <v/>
      </c>
      <c r="Z38" s="689">
        <v>37</v>
      </c>
      <c r="AB38" t="str">
        <f t="shared" si="1"/>
        <v/>
      </c>
    </row>
    <row r="39" spans="2:28" ht="12.95" customHeight="1">
      <c r="B39" s="689">
        <v>38</v>
      </c>
      <c r="C39" s="656" t="s">
        <v>514</v>
      </c>
      <c r="D39" s="747" t="s">
        <v>538</v>
      </c>
      <c r="E39" s="39"/>
      <c r="F39" s="649"/>
      <c r="G39" s="649"/>
      <c r="H39" s="651"/>
      <c r="I39" s="649"/>
      <c r="J39" s="655"/>
      <c r="K39" s="651"/>
      <c r="L39" s="649"/>
      <c r="M39" s="39"/>
      <c r="N39" s="649"/>
      <c r="O39" s="649"/>
      <c r="P39" s="649"/>
      <c r="Q39" s="649"/>
      <c r="R39" s="649"/>
      <c r="S39" s="649"/>
      <c r="T39" s="749"/>
      <c r="U39" s="754"/>
      <c r="V39" s="751"/>
      <c r="W39" s="649"/>
      <c r="X39" s="649"/>
      <c r="Y39" s="752" t="str">
        <f t="shared" si="0"/>
        <v/>
      </c>
      <c r="Z39" s="689">
        <v>38</v>
      </c>
      <c r="AB39" t="str">
        <f t="shared" si="1"/>
        <v/>
      </c>
    </row>
    <row r="40" spans="2:28" ht="17.100000000000001" customHeight="1">
      <c r="B40" s="738">
        <v>39</v>
      </c>
      <c r="C40" s="674" t="s">
        <v>179</v>
      </c>
      <c r="D40" s="763"/>
      <c r="E40" s="764"/>
      <c r="F40" s="764"/>
      <c r="G40" s="764"/>
      <c r="H40" s="763"/>
      <c r="I40" s="765" t="s">
        <v>302</v>
      </c>
      <c r="J40" s="707" t="str">
        <f>IF(SUM(J16:J39)=0,"",SUM(J16:J39))</f>
        <v/>
      </c>
      <c r="K40" s="768"/>
      <c r="L40" s="764"/>
      <c r="M40" s="764"/>
      <c r="N40" s="764"/>
      <c r="O40" s="764"/>
      <c r="P40" s="764"/>
      <c r="Q40" s="764"/>
      <c r="R40" s="764"/>
      <c r="S40" s="764"/>
      <c r="T40" s="763"/>
      <c r="U40" s="765" t="s">
        <v>302</v>
      </c>
      <c r="V40" s="707">
        <f>SUM(V16:V39)</f>
        <v>0</v>
      </c>
      <c r="W40" s="766" t="s">
        <v>302</v>
      </c>
      <c r="X40" s="673" t="s">
        <v>515</v>
      </c>
      <c r="Y40" s="707" t="str">
        <f>IF(SUM(Y16:Y39)=0,"",SUM(Y16:Y39))</f>
        <v/>
      </c>
      <c r="Z40" s="738">
        <v>39</v>
      </c>
    </row>
    <row r="41" spans="2:28" ht="9" customHeight="1">
      <c r="B41" s="43"/>
      <c r="C41" s="43"/>
      <c r="D41" s="43"/>
      <c r="E41" s="43"/>
      <c r="F41" s="43"/>
      <c r="G41" s="43"/>
      <c r="H41" s="43"/>
      <c r="I41" s="43"/>
      <c r="J41" s="43"/>
      <c r="K41" s="43"/>
      <c r="L41" s="43"/>
      <c r="M41" s="43"/>
      <c r="N41" s="43"/>
      <c r="O41" s="43"/>
      <c r="P41" s="43"/>
      <c r="Q41" s="43"/>
      <c r="R41" s="43"/>
      <c r="S41" s="43"/>
      <c r="T41" s="43"/>
      <c r="U41" s="43"/>
      <c r="V41" s="35"/>
      <c r="W41" s="35"/>
      <c r="X41" s="35"/>
      <c r="Y41" s="35"/>
      <c r="Z41" s="35"/>
    </row>
    <row r="42" spans="2:28" ht="12.95" customHeight="1">
      <c r="B42" s="43"/>
      <c r="C42" s="43" t="s">
        <v>516</v>
      </c>
      <c r="D42" s="43"/>
      <c r="E42" s="43"/>
      <c r="F42" s="43"/>
      <c r="G42" s="43"/>
      <c r="H42" s="43"/>
      <c r="I42" s="43"/>
      <c r="J42" s="43"/>
      <c r="K42" s="43"/>
      <c r="L42" s="43"/>
      <c r="M42" s="44"/>
      <c r="N42" s="43" t="str">
        <f>'PG1'!Q46</f>
        <v/>
      </c>
      <c r="O42" s="43"/>
      <c r="P42" s="43"/>
      <c r="Q42" s="43"/>
      <c r="R42" s="43"/>
      <c r="S42" s="43"/>
      <c r="T42" s="43"/>
      <c r="U42" s="43"/>
      <c r="V42" s="35"/>
      <c r="W42" s="35"/>
      <c r="X42" s="35"/>
      <c r="Y42" s="35"/>
      <c r="Z42" s="35"/>
    </row>
    <row r="43" spans="2:28" ht="15.75">
      <c r="D43" s="275" t="s">
        <v>463</v>
      </c>
    </row>
    <row r="44" spans="2:28" ht="18.75">
      <c r="D44" s="279" t="s">
        <v>464</v>
      </c>
      <c r="E44" s="280" t="s">
        <v>465</v>
      </c>
    </row>
    <row r="45" spans="2:28" ht="18.75">
      <c r="D45" s="279" t="s">
        <v>466</v>
      </c>
      <c r="E45" s="280" t="s">
        <v>467</v>
      </c>
    </row>
    <row r="46" spans="2:28" ht="18.75">
      <c r="D46" s="279" t="s">
        <v>468</v>
      </c>
      <c r="E46" s="280" t="s">
        <v>469</v>
      </c>
    </row>
    <row r="47" spans="2:28" ht="18.75">
      <c r="D47" s="279" t="s">
        <v>470</v>
      </c>
      <c r="E47" s="280" t="s">
        <v>471</v>
      </c>
    </row>
    <row r="48" spans="2:28" ht="18.75">
      <c r="D48" s="279" t="s">
        <v>472</v>
      </c>
      <c r="E48" s="280" t="s">
        <v>539</v>
      </c>
    </row>
  </sheetData>
  <sheetProtection password="EC06" sheet="1" objects="1" scenarios="1"/>
  <phoneticPr fontId="0" type="noConversion"/>
  <dataValidations count="1">
    <dataValidation type="whole" operator="notEqual" allowBlank="1" showInputMessage="1" showErrorMessage="1" error="Only whole numbers are allowed to be entered.  Do not enter decimals." sqref="J16:J39 V16:V39" xr:uid="{00000000-0002-0000-1400-000000000000}">
      <formula1>0</formula1>
    </dataValidation>
  </dataValidations>
  <pageMargins left="0.5" right="0.5" top="0.5" bottom="0.5" header="0" footer="0"/>
  <pageSetup paperSize="5" scale="9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2D975-BD36-4F5F-8EC3-A7EBCBC40552}">
  <sheetPr>
    <pageSetUpPr autoPageBreaks="0" fitToPage="1"/>
  </sheetPr>
  <dimension ref="A1:BQ99"/>
  <sheetViews>
    <sheetView zoomScale="75" zoomScaleNormal="75" workbookViewId="0">
      <selection activeCell="Q2" sqref="Q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15.5546875" bestFit="1" customWidth="1"/>
    <col min="10" max="10" width="11.6640625" customWidth="1"/>
    <col min="11" max="11" width="14.6640625" customWidth="1"/>
    <col min="12" max="12" width="3.77734375" customWidth="1"/>
    <col min="13" max="13" width="11.77734375" customWidth="1"/>
    <col min="15" max="15" width="10.77734375" customWidth="1"/>
    <col min="16" max="16" width="8.88671875" customWidth="1"/>
    <col min="17" max="17" width="14.77734375" customWidth="1"/>
    <col min="18" max="18" width="10.109375" customWidth="1"/>
  </cols>
  <sheetData>
    <row r="1" spans="1:37" ht="15.75">
      <c r="A1" s="324" t="s">
        <v>549</v>
      </c>
      <c r="B1" s="325"/>
      <c r="C1" s="325"/>
      <c r="D1" s="325"/>
      <c r="E1" s="325"/>
      <c r="F1" s="325"/>
      <c r="G1" s="325"/>
      <c r="H1" s="325"/>
    </row>
    <row r="2" spans="1:37" ht="15.75">
      <c r="A2" s="4"/>
      <c r="B2" s="4"/>
      <c r="C2" s="4"/>
      <c r="D2" s="4"/>
      <c r="E2" s="4"/>
      <c r="F2" s="4"/>
      <c r="G2" s="4"/>
      <c r="H2" s="4"/>
      <c r="I2" s="4"/>
      <c r="J2" s="4"/>
      <c r="K2" s="4"/>
      <c r="L2" s="4"/>
      <c r="M2" s="401" t="s">
        <v>550</v>
      </c>
      <c r="Q2" s="575"/>
    </row>
    <row r="3" spans="1:37" ht="15.75">
      <c r="A3" s="4"/>
      <c r="B3" s="15" t="s">
        <v>40</v>
      </c>
      <c r="C3" s="15"/>
      <c r="D3" s="15"/>
      <c r="E3" s="15"/>
      <c r="F3" s="15"/>
      <c r="G3" s="23"/>
      <c r="H3" s="23" t="s">
        <v>551</v>
      </c>
      <c r="I3" s="23"/>
      <c r="J3" s="23"/>
      <c r="K3" s="23"/>
      <c r="L3" s="4"/>
      <c r="M3" s="401" t="s">
        <v>552</v>
      </c>
      <c r="Q3" s="574"/>
      <c r="V3" s="360"/>
      <c r="W3" s="360"/>
      <c r="X3" s="360"/>
      <c r="Y3" s="486"/>
      <c r="Z3" s="285"/>
      <c r="AA3" s="285"/>
    </row>
    <row r="4" spans="1:37" ht="15.75">
      <c r="A4" s="480" t="s">
        <v>116</v>
      </c>
      <c r="B4" s="23"/>
      <c r="C4" s="286" t="str">
        <f>T(Facility)</f>
        <v/>
      </c>
      <c r="D4" s="548"/>
      <c r="E4" s="327"/>
      <c r="F4" s="26"/>
      <c r="G4" s="26"/>
      <c r="H4" s="26"/>
      <c r="I4" s="26"/>
      <c r="J4" s="360"/>
      <c r="K4" s="360"/>
      <c r="L4" s="4"/>
      <c r="M4" s="572" t="s">
        <v>553</v>
      </c>
      <c r="V4" s="4"/>
      <c r="W4" s="4"/>
      <c r="AH4" s="485"/>
      <c r="AK4" s="300"/>
    </row>
    <row r="5" spans="1:37" ht="15.75">
      <c r="A5" s="4"/>
      <c r="B5" s="4"/>
      <c r="C5" s="37" t="s">
        <v>362</v>
      </c>
      <c r="D5" s="37"/>
      <c r="E5" s="710" t="str">
        <f>T(ID)</f>
        <v/>
      </c>
      <c r="F5" s="4"/>
      <c r="G5" s="4"/>
      <c r="H5" s="4"/>
      <c r="I5" s="4"/>
      <c r="J5" s="4"/>
      <c r="K5" s="4"/>
      <c r="L5" s="4"/>
      <c r="M5" s="326" t="s">
        <v>358</v>
      </c>
      <c r="V5" s="4"/>
      <c r="W5" s="4"/>
    </row>
    <row r="6" spans="1:37" ht="15.75" customHeight="1">
      <c r="A6" s="4"/>
      <c r="B6" s="23" t="s">
        <v>118</v>
      </c>
      <c r="C6" s="4"/>
      <c r="D6" s="4"/>
      <c r="E6" s="711" t="str">
        <f>T(Beg_Date)</f>
        <v/>
      </c>
      <c r="F6" s="4"/>
      <c r="G6" s="4"/>
      <c r="H6" s="4"/>
      <c r="I6" s="4"/>
      <c r="J6" s="573"/>
      <c r="K6" s="573">
        <f>Q3</f>
        <v>0</v>
      </c>
      <c r="L6" s="4"/>
      <c r="V6" s="4"/>
      <c r="W6" s="4"/>
    </row>
    <row r="7" spans="1:37" ht="15.75">
      <c r="A7" s="4"/>
      <c r="B7" s="4"/>
      <c r="C7" s="23" t="s">
        <v>25</v>
      </c>
      <c r="D7" s="23"/>
      <c r="E7" s="73" t="str">
        <f>T(End_Date)</f>
        <v/>
      </c>
      <c r="F7" s="4"/>
      <c r="G7" s="4"/>
      <c r="H7" s="4"/>
      <c r="I7" s="4"/>
      <c r="J7" s="573">
        <f>Q2</f>
        <v>0</v>
      </c>
      <c r="K7" s="573"/>
      <c r="L7" s="4"/>
      <c r="M7" s="488"/>
      <c r="N7" s="594"/>
      <c r="O7" s="595"/>
      <c r="P7" s="595"/>
      <c r="Q7" s="595"/>
      <c r="R7" s="595"/>
      <c r="S7" s="595"/>
      <c r="T7" s="486"/>
      <c r="U7" s="360"/>
      <c r="V7" s="4"/>
      <c r="W7" s="4"/>
    </row>
    <row r="8" spans="1:37" ht="15.75">
      <c r="A8" s="4"/>
      <c r="B8" s="482" t="s">
        <v>554</v>
      </c>
      <c r="C8" s="23"/>
      <c r="D8" s="23"/>
      <c r="E8" s="464"/>
      <c r="F8" s="4"/>
      <c r="G8" s="4"/>
      <c r="H8" s="4"/>
      <c r="I8" s="4"/>
      <c r="J8" s="4"/>
      <c r="K8" s="565" t="s">
        <v>555</v>
      </c>
      <c r="L8" s="4"/>
      <c r="M8" s="4"/>
      <c r="N8" s="594"/>
      <c r="O8" s="596"/>
      <c r="P8" s="596"/>
      <c r="Q8" s="596"/>
      <c r="R8" s="596"/>
      <c r="S8" s="596"/>
      <c r="T8" s="4"/>
      <c r="U8" s="4"/>
      <c r="V8" s="4"/>
      <c r="W8" s="4"/>
    </row>
    <row r="9" spans="1:37" ht="15.75">
      <c r="A9" s="4"/>
      <c r="B9" s="482" t="s">
        <v>556</v>
      </c>
      <c r="C9" s="23"/>
      <c r="D9" s="23"/>
      <c r="E9" s="464"/>
      <c r="F9" s="4"/>
      <c r="G9" s="4"/>
      <c r="H9" s="4"/>
      <c r="I9" s="565" t="s">
        <v>557</v>
      </c>
      <c r="J9" s="565" t="s">
        <v>558</v>
      </c>
      <c r="K9" s="565" t="s">
        <v>559</v>
      </c>
      <c r="L9" s="4"/>
      <c r="M9" s="4"/>
      <c r="N9" s="594"/>
      <c r="O9" s="596"/>
      <c r="P9" s="596"/>
      <c r="Q9" s="596"/>
      <c r="R9" s="596"/>
      <c r="S9" s="596"/>
      <c r="T9" s="4"/>
      <c r="U9" s="4"/>
      <c r="V9" s="4"/>
      <c r="W9" s="4"/>
    </row>
    <row r="10" spans="1:37" ht="15.75">
      <c r="B10" s="482" t="s">
        <v>560</v>
      </c>
      <c r="C10" s="23"/>
      <c r="D10" s="23"/>
      <c r="E10" s="464"/>
      <c r="F10" s="4"/>
      <c r="G10" s="481" t="s">
        <v>561</v>
      </c>
      <c r="H10" s="481"/>
      <c r="I10" s="111" t="s">
        <v>511</v>
      </c>
      <c r="J10" s="111" t="s">
        <v>511</v>
      </c>
      <c r="K10" s="111" t="s">
        <v>511</v>
      </c>
      <c r="L10" s="4"/>
      <c r="M10" s="316"/>
      <c r="N10" s="594"/>
      <c r="O10" s="595"/>
      <c r="P10" s="597"/>
      <c r="Q10" s="598"/>
      <c r="R10" s="599"/>
      <c r="S10" s="596"/>
      <c r="T10" s="4"/>
      <c r="U10" s="4"/>
      <c r="V10" s="4"/>
      <c r="W10" s="4"/>
    </row>
    <row r="11" spans="1:37" ht="15.75">
      <c r="B11" s="24"/>
      <c r="C11" s="52" t="s">
        <v>562</v>
      </c>
      <c r="D11" s="52" t="s">
        <v>563</v>
      </c>
      <c r="E11" s="52" t="s">
        <v>564</v>
      </c>
      <c r="F11" s="24"/>
      <c r="G11" s="52" t="s">
        <v>59</v>
      </c>
      <c r="H11" s="52" t="s">
        <v>87</v>
      </c>
      <c r="I11" s="52" t="s">
        <v>565</v>
      </c>
      <c r="J11" s="52" t="s">
        <v>565</v>
      </c>
      <c r="K11" s="52" t="s">
        <v>565</v>
      </c>
      <c r="L11" s="24"/>
      <c r="M11" s="318"/>
      <c r="N11" s="594"/>
      <c r="O11" s="595"/>
      <c r="P11" s="596"/>
      <c r="Q11" s="600"/>
      <c r="R11" s="601"/>
      <c r="S11" s="596"/>
      <c r="T11" s="4"/>
      <c r="U11" s="4"/>
      <c r="V11" s="4"/>
      <c r="W11" s="4"/>
    </row>
    <row r="12" spans="1:37" ht="15.75">
      <c r="B12" s="55">
        <v>1</v>
      </c>
      <c r="C12" s="513"/>
      <c r="D12" s="546"/>
      <c r="E12" s="281"/>
      <c r="F12" s="576"/>
      <c r="G12" s="515"/>
      <c r="H12" s="769"/>
      <c r="I12" s="564"/>
      <c r="J12" s="564"/>
      <c r="K12" s="564"/>
      <c r="L12" s="320">
        <v>1</v>
      </c>
      <c r="M12" s="318"/>
      <c r="N12" s="594"/>
      <c r="O12" s="595"/>
      <c r="P12" s="596"/>
      <c r="Q12" s="600"/>
      <c r="R12" s="601"/>
      <c r="S12" s="596"/>
      <c r="T12" s="4"/>
      <c r="U12" s="4"/>
      <c r="V12" s="4"/>
      <c r="W12" s="4"/>
    </row>
    <row r="13" spans="1:37" ht="15.75">
      <c r="B13" s="55">
        <v>2</v>
      </c>
      <c r="C13" s="514"/>
      <c r="D13" s="547"/>
      <c r="E13" s="281"/>
      <c r="F13" s="576"/>
      <c r="G13" s="516"/>
      <c r="H13" s="483"/>
      <c r="I13" s="484"/>
      <c r="J13" s="484"/>
      <c r="K13" s="484"/>
      <c r="L13" s="320">
        <v>2</v>
      </c>
      <c r="M13" s="318"/>
      <c r="N13" s="594"/>
      <c r="O13" s="595"/>
      <c r="P13" s="596"/>
      <c r="Q13" s="600"/>
      <c r="R13" s="601"/>
      <c r="S13" s="596"/>
      <c r="T13" s="4"/>
      <c r="U13" s="4"/>
      <c r="V13" s="4"/>
      <c r="W13" s="4"/>
      <c r="AA13" s="300"/>
      <c r="AF13" s="429"/>
      <c r="AK13" s="300" t="str">
        <f t="shared" ref="AK13:AK20" si="0">AA13&amp;AF13</f>
        <v/>
      </c>
    </row>
    <row r="14" spans="1:37" ht="15.75">
      <c r="B14" s="55">
        <v>3</v>
      </c>
      <c r="C14" s="514"/>
      <c r="D14" s="547"/>
      <c r="E14" s="281"/>
      <c r="F14" s="576"/>
      <c r="G14" s="516"/>
      <c r="H14" s="483"/>
      <c r="I14" s="484"/>
      <c r="J14" s="484"/>
      <c r="K14" s="484"/>
      <c r="L14" s="320">
        <v>3</v>
      </c>
      <c r="M14" s="318"/>
      <c r="N14" s="594"/>
      <c r="O14" s="595"/>
      <c r="P14" s="596"/>
      <c r="Q14" s="600"/>
      <c r="R14" s="601"/>
      <c r="S14" s="596"/>
      <c r="T14" s="4"/>
      <c r="U14" s="4"/>
      <c r="V14" s="4"/>
      <c r="W14" s="4"/>
      <c r="AA14" s="300"/>
      <c r="AF14" s="429"/>
      <c r="AK14" s="300" t="str">
        <f t="shared" si="0"/>
        <v/>
      </c>
    </row>
    <row r="15" spans="1:37" ht="15.75">
      <c r="B15" s="55">
        <v>4</v>
      </c>
      <c r="C15" s="514"/>
      <c r="D15" s="547"/>
      <c r="E15" s="281"/>
      <c r="F15" s="576"/>
      <c r="G15" s="516"/>
      <c r="H15" s="483"/>
      <c r="I15" s="484"/>
      <c r="J15" s="484"/>
      <c r="K15" s="484"/>
      <c r="L15" s="320">
        <v>4</v>
      </c>
      <c r="M15" s="318"/>
      <c r="N15" s="594"/>
      <c r="O15" s="602"/>
      <c r="P15" s="596"/>
      <c r="Q15" s="600"/>
      <c r="R15" s="601"/>
      <c r="S15" s="596"/>
      <c r="T15" s="4"/>
      <c r="U15" s="4"/>
      <c r="V15" s="4"/>
      <c r="W15" s="4"/>
      <c r="AA15" s="300"/>
      <c r="AF15" s="429"/>
      <c r="AK15" s="300" t="str">
        <f t="shared" si="0"/>
        <v/>
      </c>
    </row>
    <row r="16" spans="1:37" ht="15.75">
      <c r="B16" s="55">
        <v>5</v>
      </c>
      <c r="C16" s="514"/>
      <c r="D16" s="547"/>
      <c r="E16" s="281"/>
      <c r="F16" s="576"/>
      <c r="G16" s="516"/>
      <c r="H16" s="483"/>
      <c r="I16" s="484"/>
      <c r="J16" s="484"/>
      <c r="K16" s="484"/>
      <c r="L16" s="320">
        <v>5</v>
      </c>
      <c r="M16" s="318"/>
      <c r="N16" s="594"/>
      <c r="O16" s="599"/>
      <c r="P16" s="596"/>
      <c r="Q16" s="600"/>
      <c r="R16" s="601"/>
      <c r="S16" s="596"/>
      <c r="T16" s="4"/>
      <c r="U16" s="4"/>
      <c r="V16" s="4"/>
      <c r="W16" s="4"/>
      <c r="AA16" s="300"/>
      <c r="AF16" s="429"/>
      <c r="AK16" s="300" t="str">
        <f t="shared" si="0"/>
        <v/>
      </c>
    </row>
    <row r="17" spans="2:37" ht="15.75">
      <c r="B17" s="55">
        <v>6</v>
      </c>
      <c r="C17" s="514"/>
      <c r="D17" s="547"/>
      <c r="E17" s="281"/>
      <c r="F17" s="576"/>
      <c r="G17" s="516"/>
      <c r="H17" s="483"/>
      <c r="I17" s="484"/>
      <c r="J17" s="484"/>
      <c r="K17" s="484"/>
      <c r="L17" s="320">
        <v>6</v>
      </c>
      <c r="M17" s="316"/>
      <c r="N17" s="603"/>
      <c r="O17" s="604"/>
      <c r="P17" s="596"/>
      <c r="Q17" s="600"/>
      <c r="R17" s="601"/>
      <c r="S17" s="596"/>
      <c r="T17" s="4"/>
      <c r="U17" s="429"/>
      <c r="V17" s="4"/>
      <c r="W17" s="4"/>
      <c r="AA17" s="300"/>
      <c r="AF17" s="429"/>
      <c r="AK17" s="300" t="str">
        <f t="shared" si="0"/>
        <v/>
      </c>
    </row>
    <row r="18" spans="2:37" ht="15.75">
      <c r="B18" s="55">
        <v>7</v>
      </c>
      <c r="C18" s="514"/>
      <c r="D18" s="547"/>
      <c r="E18" s="281"/>
      <c r="F18" s="576"/>
      <c r="G18" s="516"/>
      <c r="H18" s="483"/>
      <c r="I18" s="484"/>
      <c r="J18" s="484"/>
      <c r="K18" s="484"/>
      <c r="L18" s="320">
        <v>7</v>
      </c>
      <c r="M18" s="318"/>
      <c r="N18" s="487"/>
      <c r="O18" s="429"/>
      <c r="P18" s="4"/>
      <c r="Q18" s="318"/>
      <c r="R18" s="428"/>
      <c r="S18" s="4"/>
      <c r="T18" s="4"/>
      <c r="U18" s="429"/>
      <c r="V18" s="4"/>
      <c r="W18" s="4"/>
      <c r="AA18" s="300"/>
      <c r="AF18" s="429"/>
      <c r="AK18" s="300" t="str">
        <f t="shared" si="0"/>
        <v/>
      </c>
    </row>
    <row r="19" spans="2:37" ht="15.75">
      <c r="B19" s="55">
        <v>8</v>
      </c>
      <c r="C19" s="514"/>
      <c r="D19" s="547"/>
      <c r="E19" s="281"/>
      <c r="F19" s="576"/>
      <c r="G19" s="516"/>
      <c r="H19" s="483"/>
      <c r="I19" s="484"/>
      <c r="J19" s="484"/>
      <c r="K19" s="484"/>
      <c r="L19" s="320">
        <v>8</v>
      </c>
      <c r="M19" s="318"/>
      <c r="O19" s="429"/>
      <c r="P19" s="4"/>
      <c r="Q19" s="318"/>
      <c r="R19" s="428"/>
      <c r="S19" s="4"/>
      <c r="T19" s="4"/>
      <c r="U19" s="429"/>
      <c r="V19" s="4"/>
      <c r="W19" s="4"/>
      <c r="AA19" s="300"/>
      <c r="AF19" s="429"/>
      <c r="AK19" s="300" t="str">
        <f t="shared" si="0"/>
        <v/>
      </c>
    </row>
    <row r="20" spans="2:37" ht="15.75">
      <c r="B20" s="55">
        <v>9</v>
      </c>
      <c r="C20" s="514"/>
      <c r="D20" s="547"/>
      <c r="E20" s="281"/>
      <c r="F20" s="576"/>
      <c r="G20" s="516"/>
      <c r="H20" s="483"/>
      <c r="I20" s="484"/>
      <c r="J20" s="484"/>
      <c r="K20" s="484"/>
      <c r="L20" s="320">
        <v>9</v>
      </c>
      <c r="M20" s="318"/>
      <c r="N20" s="521" t="s">
        <v>566</v>
      </c>
      <c r="O20" s="429"/>
      <c r="P20" s="4"/>
      <c r="Q20" s="318"/>
      <c r="R20" s="428"/>
      <c r="S20" s="4"/>
      <c r="T20" s="4"/>
      <c r="U20" s="429"/>
      <c r="V20" s="4"/>
      <c r="W20" s="4"/>
      <c r="AA20" s="300"/>
      <c r="AF20" s="428"/>
      <c r="AK20" s="300" t="str">
        <f t="shared" si="0"/>
        <v/>
      </c>
    </row>
    <row r="21" spans="2:37" ht="15.75" customHeight="1">
      <c r="B21" s="55">
        <v>10</v>
      </c>
      <c r="C21" s="514"/>
      <c r="D21" s="547"/>
      <c r="E21" s="281"/>
      <c r="F21" s="576"/>
      <c r="G21" s="516"/>
      <c r="H21" s="483"/>
      <c r="I21" s="484"/>
      <c r="J21" s="484"/>
      <c r="K21" s="484"/>
      <c r="L21" s="320">
        <v>10</v>
      </c>
      <c r="M21" s="318"/>
      <c r="N21" s="522" t="s">
        <v>567</v>
      </c>
      <c r="O21" s="429"/>
      <c r="P21" s="4"/>
      <c r="Q21" s="318"/>
      <c r="R21" s="428"/>
      <c r="S21" s="4"/>
      <c r="T21" s="4"/>
      <c r="U21" s="429"/>
      <c r="V21" s="4"/>
      <c r="W21" s="4"/>
      <c r="AA21" s="300"/>
      <c r="AF21" s="429"/>
      <c r="AK21" s="300"/>
    </row>
    <row r="22" spans="2:37" ht="15.75">
      <c r="B22" s="55">
        <v>11</v>
      </c>
      <c r="C22" s="514"/>
      <c r="D22" s="547"/>
      <c r="E22" s="281"/>
      <c r="F22" s="576"/>
      <c r="G22" s="516"/>
      <c r="H22" s="483"/>
      <c r="I22" s="484"/>
      <c r="J22" s="484"/>
      <c r="K22" s="484"/>
      <c r="L22" s="320">
        <v>11</v>
      </c>
      <c r="M22" s="318"/>
      <c r="N22" s="318"/>
      <c r="O22" s="429"/>
      <c r="P22" s="4"/>
      <c r="Q22" s="318"/>
      <c r="R22" s="428"/>
      <c r="S22" s="4"/>
      <c r="T22" s="4"/>
      <c r="U22" s="429"/>
      <c r="V22" s="4"/>
      <c r="W22" s="4"/>
      <c r="AA22" s="300"/>
      <c r="AF22" s="429"/>
      <c r="AK22" s="300"/>
    </row>
    <row r="23" spans="2:37" ht="15.75" customHeight="1">
      <c r="B23" s="55">
        <v>12</v>
      </c>
      <c r="C23" s="514"/>
      <c r="D23" s="547"/>
      <c r="E23" s="281"/>
      <c r="F23" s="576"/>
      <c r="G23" s="516"/>
      <c r="H23" s="483"/>
      <c r="I23" s="484"/>
      <c r="J23" s="484"/>
      <c r="K23" s="484"/>
      <c r="L23" s="320">
        <v>12</v>
      </c>
      <c r="M23" s="318"/>
      <c r="N23" s="523" t="s">
        <v>568</v>
      </c>
      <c r="O23" s="429"/>
      <c r="P23" s="4"/>
      <c r="R23" s="569">
        <f>'Ownership-2'!R23</f>
        <v>0</v>
      </c>
      <c r="T23" s="4"/>
      <c r="U23" s="429"/>
      <c r="V23" s="4"/>
      <c r="W23" s="4"/>
      <c r="AA23" s="300"/>
      <c r="AF23" s="429"/>
      <c r="AK23" s="300"/>
    </row>
    <row r="24" spans="2:37" ht="15.75" customHeight="1">
      <c r="B24" s="55">
        <v>13</v>
      </c>
      <c r="C24" s="514"/>
      <c r="D24" s="547"/>
      <c r="E24" s="281"/>
      <c r="F24" s="576"/>
      <c r="G24" s="516"/>
      <c r="H24" s="483"/>
      <c r="I24" s="484"/>
      <c r="J24" s="484"/>
      <c r="K24" s="484"/>
      <c r="L24" s="320">
        <v>13</v>
      </c>
      <c r="M24" s="318"/>
      <c r="N24" s="523" t="s">
        <v>569</v>
      </c>
      <c r="O24" s="429"/>
      <c r="P24" s="4"/>
      <c r="Q24" s="568"/>
      <c r="R24" s="569">
        <f>'Ownership-2'!R24</f>
        <v>0</v>
      </c>
      <c r="T24" s="4"/>
      <c r="U24" s="428"/>
      <c r="V24" s="4"/>
      <c r="W24" s="4"/>
      <c r="AA24" s="300"/>
      <c r="AF24" s="429"/>
      <c r="AK24" s="300"/>
    </row>
    <row r="25" spans="2:37" ht="15.75" customHeight="1">
      <c r="B25" s="55">
        <v>14</v>
      </c>
      <c r="C25" s="514"/>
      <c r="D25" s="547"/>
      <c r="E25" s="281"/>
      <c r="F25" s="576"/>
      <c r="G25" s="516"/>
      <c r="H25" s="483"/>
      <c r="I25" s="484"/>
      <c r="J25" s="484"/>
      <c r="K25" s="484"/>
      <c r="L25" s="320">
        <v>14</v>
      </c>
      <c r="M25" s="318"/>
      <c r="N25" s="566" t="s">
        <v>570</v>
      </c>
      <c r="O25" s="318"/>
      <c r="P25" s="318"/>
      <c r="Q25" s="318"/>
      <c r="R25" s="569">
        <f>'Ownership-2'!R25</f>
        <v>0</v>
      </c>
      <c r="T25" s="4"/>
      <c r="U25" s="429"/>
      <c r="V25" s="4"/>
      <c r="W25" s="4"/>
      <c r="AA25" s="300"/>
      <c r="AF25" s="429"/>
      <c r="AK25" s="300"/>
    </row>
    <row r="26" spans="2:37" ht="15.75" customHeight="1">
      <c r="B26" s="55">
        <v>15</v>
      </c>
      <c r="C26" s="514"/>
      <c r="D26" s="547"/>
      <c r="E26" s="281"/>
      <c r="F26" s="576"/>
      <c r="G26" s="516"/>
      <c r="H26" s="483"/>
      <c r="I26" s="484"/>
      <c r="J26" s="484"/>
      <c r="K26" s="484"/>
      <c r="L26" s="320">
        <v>15</v>
      </c>
      <c r="M26" s="318"/>
      <c r="N26" s="318"/>
      <c r="O26" s="428"/>
      <c r="P26" s="4"/>
      <c r="Q26" s="318"/>
      <c r="R26" s="428"/>
      <c r="S26" s="4"/>
      <c r="T26" s="4"/>
      <c r="U26" s="429"/>
      <c r="V26" s="4"/>
      <c r="W26" s="4"/>
      <c r="AA26" s="300"/>
      <c r="AF26" s="429"/>
      <c r="AK26" s="300"/>
    </row>
    <row r="27" spans="2:37" ht="15.75" customHeight="1">
      <c r="B27" s="55">
        <v>16</v>
      </c>
      <c r="C27" s="514"/>
      <c r="D27" s="547"/>
      <c r="E27" s="281"/>
      <c r="F27" s="576"/>
      <c r="G27" s="516"/>
      <c r="H27" s="483"/>
      <c r="I27" s="484"/>
      <c r="J27" s="484"/>
      <c r="K27" s="484"/>
      <c r="L27" s="320">
        <v>16</v>
      </c>
      <c r="M27" s="318"/>
      <c r="N27" s="528" t="str">
        <f>IF('Ownership-2'!R23&lt;99.999,"This Schedule for Operator/Licensee Ownership is NOT COMPLETE","This Schedule for Operator/Licensee Ownership is COMPLETE")</f>
        <v>This Schedule for Operator/Licensee Ownership is NOT COMPLETE</v>
      </c>
      <c r="O27" s="525"/>
      <c r="P27" s="526"/>
      <c r="Q27" s="527"/>
      <c r="R27" s="538"/>
      <c r="S27" s="535"/>
      <c r="T27" s="535"/>
      <c r="U27" s="536"/>
      <c r="V27" s="535"/>
      <c r="W27" s="4"/>
      <c r="AA27" s="300"/>
      <c r="AF27" s="429"/>
      <c r="AK27" s="300"/>
    </row>
    <row r="28" spans="2:37" ht="15.75" customHeight="1">
      <c r="B28" s="55">
        <v>17</v>
      </c>
      <c r="C28" s="514"/>
      <c r="D28" s="547"/>
      <c r="E28" s="281"/>
      <c r="F28" s="576"/>
      <c r="G28" s="516"/>
      <c r="H28" s="483"/>
      <c r="I28" s="484"/>
      <c r="J28" s="484"/>
      <c r="K28" s="484"/>
      <c r="L28" s="320">
        <v>17</v>
      </c>
      <c r="M28" s="318"/>
      <c r="N28" s="523" t="s">
        <v>571</v>
      </c>
      <c r="O28" s="429"/>
      <c r="P28" s="4"/>
      <c r="Q28" s="318"/>
      <c r="R28" s="428"/>
      <c r="S28" s="4"/>
      <c r="T28" s="4"/>
      <c r="U28" s="429"/>
      <c r="V28" s="4"/>
      <c r="W28" s="4"/>
      <c r="AA28" s="300"/>
      <c r="AF28" s="429"/>
      <c r="AK28" s="300"/>
    </row>
    <row r="29" spans="2:37" ht="15.75" customHeight="1">
      <c r="B29" s="55">
        <v>18</v>
      </c>
      <c r="C29" s="514"/>
      <c r="D29" s="547"/>
      <c r="E29" s="281"/>
      <c r="F29" s="576"/>
      <c r="G29" s="516"/>
      <c r="H29" s="483"/>
      <c r="I29" s="484"/>
      <c r="J29" s="484"/>
      <c r="K29" s="484"/>
      <c r="L29" s="320">
        <v>18</v>
      </c>
      <c r="M29" s="318"/>
      <c r="N29" s="318"/>
      <c r="O29" s="429"/>
      <c r="P29" s="4"/>
      <c r="Q29" s="318"/>
      <c r="R29" s="428"/>
      <c r="S29" s="4"/>
      <c r="T29" s="4"/>
      <c r="U29" s="429"/>
      <c r="V29" s="4"/>
      <c r="W29" s="4"/>
      <c r="AA29" s="300"/>
      <c r="AF29" s="428"/>
      <c r="AK29" s="300"/>
    </row>
    <row r="30" spans="2:37" ht="15.75" customHeight="1">
      <c r="B30" s="55">
        <v>19</v>
      </c>
      <c r="C30" s="514"/>
      <c r="D30" s="547"/>
      <c r="E30" s="281"/>
      <c r="F30" s="576"/>
      <c r="G30" s="516"/>
      <c r="H30" s="483"/>
      <c r="I30" s="484"/>
      <c r="J30" s="484"/>
      <c r="K30" s="484"/>
      <c r="L30" s="320">
        <v>19</v>
      </c>
      <c r="M30" s="318"/>
      <c r="N30" s="528" t="str">
        <f>IF(Q2="N/A","This Schedule for Building Ownership is COMPLETE",IF('Ownership-2'!R24&lt;99.999,"This Schedule for Building Ownership is NOT COMPLETE","This Schedule for Building Ownership is COMPLETE"))</f>
        <v>This Schedule for Building Ownership is NOT COMPLETE</v>
      </c>
      <c r="O30" s="525"/>
      <c r="P30" s="526"/>
      <c r="Q30" s="527"/>
      <c r="R30" s="538"/>
      <c r="S30" s="535"/>
      <c r="T30" s="535"/>
      <c r="U30" s="536"/>
      <c r="V30" s="4"/>
      <c r="W30" s="4"/>
      <c r="AA30" s="300"/>
      <c r="AF30" s="429"/>
      <c r="AK30" s="300"/>
    </row>
    <row r="31" spans="2:37" ht="15.75" customHeight="1">
      <c r="B31" s="55">
        <v>20</v>
      </c>
      <c r="C31" s="514"/>
      <c r="D31" s="547"/>
      <c r="E31" s="281"/>
      <c r="F31" s="576"/>
      <c r="G31" s="516"/>
      <c r="H31" s="483"/>
      <c r="I31" s="484"/>
      <c r="J31" s="484"/>
      <c r="K31" s="484"/>
      <c r="L31" s="320">
        <v>20</v>
      </c>
      <c r="M31" s="318"/>
      <c r="N31" s="523" t="s">
        <v>571</v>
      </c>
      <c r="O31" s="429"/>
      <c r="P31" s="4"/>
      <c r="Q31" s="318"/>
      <c r="R31" s="428"/>
      <c r="S31" s="4"/>
      <c r="T31" s="4"/>
      <c r="U31" s="429"/>
      <c r="V31" s="4"/>
      <c r="W31" s="4"/>
      <c r="AA31" s="300"/>
      <c r="AF31" s="429"/>
      <c r="AK31" s="300"/>
    </row>
    <row r="32" spans="2:37" ht="15.75" customHeight="1">
      <c r="B32" s="55">
        <v>21</v>
      </c>
      <c r="C32" s="514"/>
      <c r="D32" s="547"/>
      <c r="E32" s="281"/>
      <c r="F32" s="576"/>
      <c r="G32" s="516"/>
      <c r="H32" s="483"/>
      <c r="I32" s="484"/>
      <c r="J32" s="484"/>
      <c r="K32" s="484"/>
      <c r="L32" s="320">
        <v>21</v>
      </c>
      <c r="M32" s="318"/>
      <c r="N32" s="318"/>
      <c r="O32" s="429"/>
      <c r="P32" s="4"/>
      <c r="Q32" s="318"/>
      <c r="R32" s="428"/>
      <c r="S32" s="4"/>
      <c r="T32" s="4"/>
      <c r="U32" s="429"/>
      <c r="V32" s="4"/>
      <c r="W32" s="4"/>
      <c r="AA32" s="300"/>
      <c r="AF32" s="429"/>
      <c r="AK32" s="300"/>
    </row>
    <row r="33" spans="2:69" ht="15.75" customHeight="1">
      <c r="B33" s="55">
        <v>22</v>
      </c>
      <c r="C33" s="514"/>
      <c r="D33" s="547"/>
      <c r="E33" s="281"/>
      <c r="F33" s="576"/>
      <c r="G33" s="516"/>
      <c r="H33" s="483"/>
      <c r="I33" s="484"/>
      <c r="J33" s="484"/>
      <c r="K33" s="484"/>
      <c r="L33" s="320">
        <v>22</v>
      </c>
      <c r="M33" s="318"/>
      <c r="N33" s="528" t="str">
        <f>IF(Q3="N/A","This Schedule for Management Co. Ownership is COMPLETE",IF('Ownership-2'!R25&lt;99.999,"This Schedule for Management Co. Ownership is NOT COMPLETE","This Schedule for Management Co. Ownership is COMPLETE"))</f>
        <v>This Schedule for Management Co. Ownership is NOT COMPLETE</v>
      </c>
      <c r="O33" s="525"/>
      <c r="P33" s="526"/>
      <c r="Q33" s="527"/>
      <c r="R33" s="538"/>
      <c r="S33" s="535"/>
      <c r="T33" s="535"/>
      <c r="U33" s="536"/>
      <c r="V33" s="535"/>
      <c r="W33" s="4"/>
      <c r="AA33" s="300"/>
      <c r="AF33" s="429"/>
      <c r="AK33" s="300"/>
    </row>
    <row r="34" spans="2:69" ht="15.75">
      <c r="B34" s="55">
        <v>23</v>
      </c>
      <c r="C34" s="514"/>
      <c r="D34" s="547"/>
      <c r="E34" s="281"/>
      <c r="F34" s="576"/>
      <c r="G34" s="516"/>
      <c r="H34" s="483"/>
      <c r="I34" s="484"/>
      <c r="J34" s="484"/>
      <c r="K34" s="484"/>
      <c r="L34" s="320">
        <v>23</v>
      </c>
      <c r="M34" s="318"/>
      <c r="N34" s="523" t="s">
        <v>571</v>
      </c>
      <c r="O34" s="429"/>
      <c r="P34" s="4"/>
      <c r="Q34" s="318"/>
      <c r="R34" s="428"/>
      <c r="S34" s="4"/>
      <c r="T34" s="4"/>
      <c r="U34" s="429"/>
      <c r="V34" s="4"/>
      <c r="W34" s="4"/>
      <c r="AA34" s="300"/>
      <c r="AF34" s="429"/>
      <c r="AK34" s="300"/>
    </row>
    <row r="35" spans="2:69" ht="15.75">
      <c r="B35" s="55">
        <v>24</v>
      </c>
      <c r="C35" s="514"/>
      <c r="D35" s="547"/>
      <c r="E35" s="281"/>
      <c r="F35" s="576"/>
      <c r="G35" s="516"/>
      <c r="H35" s="483"/>
      <c r="I35" s="484"/>
      <c r="J35" s="484"/>
      <c r="K35" s="484"/>
      <c r="L35" s="320">
        <v>24</v>
      </c>
      <c r="M35" s="318"/>
      <c r="T35" s="4"/>
      <c r="U35" s="429"/>
      <c r="V35" s="4"/>
      <c r="W35" s="4"/>
      <c r="AA35" s="300"/>
      <c r="AF35" s="429"/>
      <c r="AK35" s="300"/>
    </row>
    <row r="36" spans="2:69" ht="15.75">
      <c r="B36" s="55">
        <v>25</v>
      </c>
      <c r="C36" s="514"/>
      <c r="D36" s="547"/>
      <c r="E36" s="281"/>
      <c r="F36" s="576"/>
      <c r="G36" s="516"/>
      <c r="H36" s="483"/>
      <c r="I36" s="484"/>
      <c r="J36" s="484"/>
      <c r="K36" s="484"/>
      <c r="L36" s="320">
        <v>25</v>
      </c>
      <c r="M36" s="318"/>
      <c r="T36" s="4"/>
      <c r="U36" s="429"/>
      <c r="V36" s="4"/>
      <c r="W36" s="4"/>
      <c r="AA36" s="300"/>
      <c r="AF36" s="429"/>
      <c r="AK36" s="300"/>
    </row>
    <row r="37" spans="2:69" ht="15.75">
      <c r="B37" s="55">
        <v>26</v>
      </c>
      <c r="C37" s="514"/>
      <c r="D37" s="547"/>
      <c r="E37" s="281"/>
      <c r="F37" s="576"/>
      <c r="G37" s="516"/>
      <c r="H37" s="483"/>
      <c r="I37" s="484"/>
      <c r="J37" s="484"/>
      <c r="K37" s="484"/>
      <c r="L37" s="320">
        <v>26</v>
      </c>
      <c r="M37" s="318"/>
      <c r="T37" s="4"/>
      <c r="U37" s="429"/>
      <c r="V37" s="4"/>
      <c r="W37" s="4"/>
      <c r="AA37" s="300"/>
      <c r="AF37" s="429"/>
      <c r="AK37" s="300"/>
    </row>
    <row r="38" spans="2:69" ht="15.75">
      <c r="B38" s="55">
        <v>27</v>
      </c>
      <c r="C38" s="514"/>
      <c r="D38" s="547"/>
      <c r="E38" s="281"/>
      <c r="F38" s="576"/>
      <c r="G38" s="516"/>
      <c r="H38" s="483"/>
      <c r="I38" s="484"/>
      <c r="J38" s="484"/>
      <c r="K38" s="484"/>
      <c r="L38" s="320">
        <v>27</v>
      </c>
      <c r="M38" s="318"/>
      <c r="T38" s="4"/>
      <c r="U38" s="428"/>
      <c r="V38" s="4"/>
      <c r="W38" s="4"/>
      <c r="AA38" s="300"/>
      <c r="AF38" s="429"/>
      <c r="AK38" s="300"/>
    </row>
    <row r="39" spans="2:69" ht="15.75">
      <c r="B39" s="55">
        <v>28</v>
      </c>
      <c r="C39" s="514"/>
      <c r="D39" s="547"/>
      <c r="E39" s="281"/>
      <c r="F39" s="576"/>
      <c r="G39" s="516"/>
      <c r="H39" s="483"/>
      <c r="I39" s="484"/>
      <c r="J39" s="484"/>
      <c r="K39" s="484"/>
      <c r="L39" s="320">
        <v>28</v>
      </c>
      <c r="M39" s="318"/>
      <c r="N39" s="318"/>
      <c r="O39" s="429"/>
      <c r="P39" s="4"/>
      <c r="Q39" s="318"/>
      <c r="R39" s="428"/>
      <c r="S39" s="4"/>
      <c r="T39" s="4"/>
      <c r="U39" s="429"/>
      <c r="V39" s="4"/>
      <c r="W39" s="4"/>
      <c r="AA39" s="300"/>
      <c r="AF39" s="429"/>
      <c r="AK39" s="300"/>
    </row>
    <row r="40" spans="2:69" ht="15.75">
      <c r="B40" s="55">
        <v>29</v>
      </c>
      <c r="C40" s="514"/>
      <c r="D40" s="547"/>
      <c r="E40" s="281"/>
      <c r="F40" s="576"/>
      <c r="G40" s="516"/>
      <c r="H40" s="483"/>
      <c r="I40" s="484"/>
      <c r="J40" s="484"/>
      <c r="K40" s="484"/>
      <c r="L40" s="320">
        <v>29</v>
      </c>
      <c r="M40" s="318"/>
      <c r="N40" s="318"/>
      <c r="O40" s="428"/>
      <c r="P40" s="4"/>
      <c r="Q40" s="318"/>
      <c r="R40" s="428"/>
      <c r="S40" s="4"/>
      <c r="T40" s="4"/>
      <c r="U40" s="429"/>
      <c r="V40" s="4"/>
      <c r="W40" s="4"/>
      <c r="AA40" s="300"/>
      <c r="AF40" s="429"/>
      <c r="AK40" s="300"/>
    </row>
    <row r="41" spans="2:69" ht="15.75">
      <c r="B41" s="55">
        <v>30</v>
      </c>
      <c r="C41" s="514"/>
      <c r="D41" s="547"/>
      <c r="E41" s="281"/>
      <c r="F41" s="576"/>
      <c r="G41" s="516"/>
      <c r="H41" s="483"/>
      <c r="I41" s="484"/>
      <c r="J41" s="484"/>
      <c r="K41" s="484"/>
      <c r="L41" s="320">
        <v>30</v>
      </c>
      <c r="M41" s="318"/>
      <c r="N41" s="318"/>
      <c r="O41" s="429"/>
      <c r="P41" s="4"/>
      <c r="Q41" s="318"/>
      <c r="R41" s="428"/>
      <c r="S41" s="4"/>
      <c r="T41" s="4"/>
      <c r="U41" s="429"/>
      <c r="V41" s="4"/>
      <c r="W41" s="4"/>
      <c r="AA41" s="300"/>
      <c r="AF41" s="428"/>
      <c r="AK41" s="300"/>
    </row>
    <row r="42" spans="2:69" ht="15.75">
      <c r="B42" s="320">
        <v>31</v>
      </c>
      <c r="C42" s="514"/>
      <c r="D42" s="547"/>
      <c r="E42" s="281"/>
      <c r="F42" s="576"/>
      <c r="G42" s="516"/>
      <c r="H42" s="483"/>
      <c r="I42" s="484"/>
      <c r="J42" s="484"/>
      <c r="K42" s="484"/>
      <c r="L42" s="320">
        <v>31</v>
      </c>
      <c r="M42" s="318"/>
      <c r="N42" s="318"/>
      <c r="O42" s="429"/>
      <c r="P42" s="4"/>
      <c r="Q42" s="318"/>
      <c r="R42" s="428"/>
      <c r="S42" s="4"/>
      <c r="T42" s="4"/>
      <c r="U42" s="429"/>
      <c r="V42" s="4"/>
      <c r="W42" s="4"/>
      <c r="AA42" s="300"/>
      <c r="AF42" s="428"/>
      <c r="AK42" s="300"/>
    </row>
    <row r="43" spans="2:69" ht="15.75">
      <c r="B43" s="320">
        <v>32</v>
      </c>
      <c r="C43" s="514"/>
      <c r="D43" s="547"/>
      <c r="E43" s="281"/>
      <c r="F43" s="576"/>
      <c r="G43" s="516"/>
      <c r="H43" s="483"/>
      <c r="I43" s="484"/>
      <c r="J43" s="484"/>
      <c r="K43" s="484"/>
      <c r="L43" s="320">
        <v>32</v>
      </c>
      <c r="M43" s="318"/>
      <c r="N43" s="318"/>
      <c r="O43" s="429"/>
      <c r="P43" s="4"/>
      <c r="Q43" s="318"/>
      <c r="R43" s="428"/>
      <c r="S43" s="4"/>
      <c r="T43" s="4"/>
      <c r="U43" s="429"/>
      <c r="V43" s="4"/>
      <c r="W43" s="4"/>
      <c r="AA43" s="429"/>
      <c r="AF43" s="429"/>
      <c r="AK43" s="300"/>
    </row>
    <row r="44" spans="2:69" ht="15.75">
      <c r="B44" s="320">
        <v>33</v>
      </c>
      <c r="C44" s="514"/>
      <c r="D44" s="547"/>
      <c r="E44" s="281"/>
      <c r="F44" s="576"/>
      <c r="G44" s="516"/>
      <c r="H44" s="483"/>
      <c r="I44" s="484"/>
      <c r="J44" s="484"/>
      <c r="K44" s="484"/>
      <c r="L44" s="320">
        <v>33</v>
      </c>
      <c r="M44" s="318"/>
      <c r="N44" s="318"/>
      <c r="O44" s="429"/>
      <c r="P44" s="4"/>
      <c r="Q44" s="318"/>
      <c r="R44" s="428"/>
      <c r="S44" s="4"/>
      <c r="T44" s="4"/>
      <c r="U44" s="429"/>
      <c r="V44" s="4"/>
      <c r="W44" s="4"/>
      <c r="AA44" s="300"/>
      <c r="AF44" s="429"/>
      <c r="AK44" s="300"/>
    </row>
    <row r="45" spans="2:69" ht="15.75">
      <c r="B45" s="320">
        <v>34</v>
      </c>
      <c r="C45" s="514"/>
      <c r="D45" s="547"/>
      <c r="E45" s="281"/>
      <c r="F45" s="576"/>
      <c r="G45" s="516"/>
      <c r="H45" s="483"/>
      <c r="I45" s="484"/>
      <c r="J45" s="484"/>
      <c r="K45" s="484"/>
      <c r="L45" s="320">
        <v>34</v>
      </c>
      <c r="M45" s="318"/>
      <c r="N45" s="318"/>
      <c r="O45" s="429"/>
      <c r="P45" s="4"/>
      <c r="Q45" s="318"/>
      <c r="R45" s="428"/>
      <c r="S45" s="4"/>
      <c r="T45" s="4"/>
      <c r="U45" s="429"/>
      <c r="V45" s="4"/>
      <c r="W45" s="4"/>
      <c r="AA45" s="300"/>
      <c r="AF45" s="429"/>
      <c r="AK45" s="300"/>
    </row>
    <row r="46" spans="2:69" ht="15.75">
      <c r="B46" s="320">
        <v>35</v>
      </c>
      <c r="C46" s="514"/>
      <c r="D46" s="547"/>
      <c r="E46" s="281"/>
      <c r="F46" s="576"/>
      <c r="G46" s="516"/>
      <c r="H46" s="483"/>
      <c r="I46" s="484"/>
      <c r="J46" s="484"/>
      <c r="K46" s="484"/>
      <c r="L46" s="320">
        <v>35</v>
      </c>
      <c r="M46" s="318"/>
      <c r="N46" s="318"/>
      <c r="O46" s="429"/>
      <c r="P46" s="4"/>
      <c r="Q46" s="318"/>
      <c r="R46" s="428"/>
      <c r="S46" s="4"/>
      <c r="T46" s="4"/>
      <c r="U46" s="429"/>
      <c r="V46" s="4"/>
      <c r="W46" s="4"/>
      <c r="AA46" s="300"/>
      <c r="AE46" s="315" t="s">
        <v>295</v>
      </c>
      <c r="AF46" s="315" t="s">
        <v>295</v>
      </c>
      <c r="AG46" s="315" t="s">
        <v>295</v>
      </c>
      <c r="AH46" s="315" t="s">
        <v>295</v>
      </c>
      <c r="AI46" s="315" t="s">
        <v>295</v>
      </c>
      <c r="AJ46" s="315" t="s">
        <v>295</v>
      </c>
      <c r="AK46" s="315" t="s">
        <v>295</v>
      </c>
      <c r="AL46" s="315" t="s">
        <v>295</v>
      </c>
      <c r="AM46" s="315" t="s">
        <v>295</v>
      </c>
      <c r="AN46" s="315" t="s">
        <v>295</v>
      </c>
      <c r="AO46" s="315" t="s">
        <v>295</v>
      </c>
      <c r="AP46" s="315" t="s">
        <v>295</v>
      </c>
      <c r="AQ46" s="315" t="s">
        <v>295</v>
      </c>
      <c r="AR46" s="315" t="s">
        <v>295</v>
      </c>
      <c r="AS46" s="315" t="s">
        <v>295</v>
      </c>
      <c r="AT46" s="315" t="s">
        <v>295</v>
      </c>
      <c r="AU46" s="315" t="s">
        <v>295</v>
      </c>
      <c r="AV46" s="315" t="s">
        <v>295</v>
      </c>
      <c r="AW46" s="315" t="s">
        <v>295</v>
      </c>
      <c r="AX46" s="315" t="s">
        <v>295</v>
      </c>
      <c r="AY46" s="315" t="s">
        <v>295</v>
      </c>
      <c r="AZ46" s="315" t="s">
        <v>295</v>
      </c>
      <c r="BA46" s="315" t="s">
        <v>295</v>
      </c>
      <c r="BB46" s="315" t="s">
        <v>295</v>
      </c>
      <c r="BC46" s="315" t="s">
        <v>295</v>
      </c>
      <c r="BD46" s="315" t="s">
        <v>295</v>
      </c>
      <c r="BE46" s="315" t="s">
        <v>295</v>
      </c>
      <c r="BF46" s="315" t="s">
        <v>295</v>
      </c>
      <c r="BG46" s="315" t="s">
        <v>295</v>
      </c>
      <c r="BH46" s="315" t="s">
        <v>295</v>
      </c>
      <c r="BI46" s="315" t="s">
        <v>295</v>
      </c>
      <c r="BJ46" s="315" t="s">
        <v>295</v>
      </c>
      <c r="BK46" s="315" t="s">
        <v>295</v>
      </c>
      <c r="BL46" s="315" t="s">
        <v>295</v>
      </c>
      <c r="BM46" s="315" t="s">
        <v>295</v>
      </c>
      <c r="BN46" s="315" t="s">
        <v>295</v>
      </c>
      <c r="BO46" s="315" t="s">
        <v>295</v>
      </c>
      <c r="BP46" s="315" t="s">
        <v>295</v>
      </c>
      <c r="BQ46" s="315" t="s">
        <v>295</v>
      </c>
    </row>
    <row r="47" spans="2:69" ht="15.75">
      <c r="B47" s="320">
        <v>36</v>
      </c>
      <c r="C47" s="514"/>
      <c r="D47" s="547"/>
      <c r="E47" s="281"/>
      <c r="F47" s="576"/>
      <c r="G47" s="516"/>
      <c r="H47" s="483"/>
      <c r="I47" s="484"/>
      <c r="J47" s="484"/>
      <c r="K47" s="484"/>
      <c r="L47" s="320">
        <v>36</v>
      </c>
      <c r="M47" s="318"/>
      <c r="N47" s="318"/>
      <c r="O47" s="429"/>
      <c r="P47" s="4"/>
      <c r="Q47" s="318"/>
      <c r="R47" s="428"/>
      <c r="S47" s="4"/>
      <c r="T47" s="4"/>
      <c r="U47" s="429"/>
      <c r="V47" s="4"/>
      <c r="W47" s="4"/>
      <c r="AA47" s="300"/>
      <c r="AE47" t="s">
        <v>148</v>
      </c>
      <c r="AF47" s="338">
        <v>2</v>
      </c>
      <c r="AG47" t="s">
        <v>129</v>
      </c>
      <c r="AH47" t="s">
        <v>130</v>
      </c>
      <c r="AI47" t="s">
        <v>155</v>
      </c>
      <c r="AJ47" t="s">
        <v>156</v>
      </c>
      <c r="AK47" s="338">
        <v>7</v>
      </c>
      <c r="AL47" t="s">
        <v>188</v>
      </c>
      <c r="AM47" t="s">
        <v>191</v>
      </c>
      <c r="AN47" t="s">
        <v>405</v>
      </c>
      <c r="AO47" t="s">
        <v>192</v>
      </c>
      <c r="AP47" t="s">
        <v>195</v>
      </c>
      <c r="AQ47" t="s">
        <v>196</v>
      </c>
      <c r="AR47" t="s">
        <v>197</v>
      </c>
      <c r="AS47" t="s">
        <v>406</v>
      </c>
      <c r="AT47" t="s">
        <v>407</v>
      </c>
      <c r="AU47" t="s">
        <v>408</v>
      </c>
      <c r="AV47" t="s">
        <v>409</v>
      </c>
      <c r="AW47" t="s">
        <v>366</v>
      </c>
      <c r="AX47" t="s">
        <v>410</v>
      </c>
      <c r="AY47" t="s">
        <v>411</v>
      </c>
      <c r="AZ47" t="s">
        <v>412</v>
      </c>
      <c r="BA47" t="s">
        <v>413</v>
      </c>
      <c r="BB47" t="s">
        <v>414</v>
      </c>
      <c r="BC47" t="s">
        <v>415</v>
      </c>
      <c r="BD47" t="s">
        <v>416</v>
      </c>
      <c r="BE47" t="s">
        <v>417</v>
      </c>
      <c r="BF47" t="s">
        <v>418</v>
      </c>
      <c r="BG47" t="s">
        <v>419</v>
      </c>
      <c r="BH47" t="s">
        <v>420</v>
      </c>
      <c r="BI47" t="s">
        <v>421</v>
      </c>
      <c r="BJ47" t="s">
        <v>422</v>
      </c>
      <c r="BK47" t="s">
        <v>423</v>
      </c>
      <c r="BL47" t="s">
        <v>424</v>
      </c>
      <c r="BM47" t="s">
        <v>425</v>
      </c>
      <c r="BN47" t="s">
        <v>426</v>
      </c>
      <c r="BO47" t="s">
        <v>427</v>
      </c>
      <c r="BP47" t="s">
        <v>428</v>
      </c>
      <c r="BQ47" t="s">
        <v>429</v>
      </c>
    </row>
    <row r="48" spans="2:69" ht="15.75">
      <c r="B48" s="320">
        <v>37</v>
      </c>
      <c r="C48" s="514"/>
      <c r="D48" s="547"/>
      <c r="E48" s="281"/>
      <c r="F48" s="576"/>
      <c r="G48" s="516"/>
      <c r="H48" s="483"/>
      <c r="I48" s="484"/>
      <c r="J48" s="484"/>
      <c r="K48" s="484"/>
      <c r="L48" s="320">
        <v>37</v>
      </c>
      <c r="M48" s="318"/>
      <c r="N48" s="318"/>
      <c r="O48" s="429"/>
      <c r="P48" s="4"/>
      <c r="Q48" s="318"/>
      <c r="R48" s="428"/>
      <c r="S48" s="4"/>
      <c r="T48" s="4"/>
      <c r="U48" s="429"/>
      <c r="V48" s="4"/>
      <c r="W48" s="4"/>
      <c r="AA48" s="300"/>
      <c r="AF48" s="429"/>
      <c r="AK48" s="300" t="str">
        <f t="shared" ref="AK48:AK56" si="1">AA48&amp;AF48</f>
        <v/>
      </c>
    </row>
    <row r="49" spans="2:37" ht="15.75">
      <c r="B49" s="320">
        <v>38</v>
      </c>
      <c r="C49" s="514"/>
      <c r="D49" s="547"/>
      <c r="E49" s="281"/>
      <c r="F49" s="576"/>
      <c r="G49" s="516"/>
      <c r="H49" s="483"/>
      <c r="I49" s="484"/>
      <c r="J49" s="484"/>
      <c r="K49" s="484"/>
      <c r="L49" s="320">
        <v>38</v>
      </c>
      <c r="M49" s="318"/>
      <c r="N49" s="318"/>
      <c r="O49" s="429"/>
      <c r="P49" s="4"/>
      <c r="Q49" s="318"/>
      <c r="R49" s="428"/>
      <c r="S49" s="4"/>
      <c r="T49" s="4"/>
      <c r="U49" s="429"/>
      <c r="V49" s="4"/>
      <c r="W49" s="4"/>
      <c r="AA49" s="300"/>
      <c r="AF49" s="429"/>
      <c r="AK49" s="300" t="str">
        <f t="shared" si="1"/>
        <v/>
      </c>
    </row>
    <row r="50" spans="2:37" ht="15.75">
      <c r="B50" s="320">
        <v>39</v>
      </c>
      <c r="C50" s="514"/>
      <c r="D50" s="547"/>
      <c r="E50" s="281"/>
      <c r="F50" s="576"/>
      <c r="G50" s="516"/>
      <c r="H50" s="483"/>
      <c r="I50" s="484"/>
      <c r="J50" s="484"/>
      <c r="K50" s="484"/>
      <c r="L50" s="320">
        <v>39</v>
      </c>
      <c r="M50" s="318"/>
      <c r="N50" s="318"/>
      <c r="O50" s="429"/>
      <c r="P50" s="4"/>
      <c r="Q50" s="318"/>
      <c r="R50" s="428"/>
      <c r="S50" s="4"/>
      <c r="T50" s="4"/>
      <c r="U50" s="428"/>
      <c r="V50" s="4"/>
      <c r="W50" s="4"/>
      <c r="AA50" s="300"/>
      <c r="AF50" s="428"/>
      <c r="AK50" s="300" t="str">
        <f t="shared" si="1"/>
        <v/>
      </c>
    </row>
    <row r="51" spans="2:37" ht="15.75">
      <c r="B51" s="320">
        <v>40</v>
      </c>
      <c r="C51" s="514"/>
      <c r="D51" s="547"/>
      <c r="E51" s="281"/>
      <c r="F51" s="576"/>
      <c r="G51" s="516"/>
      <c r="H51" s="483"/>
      <c r="I51" s="484"/>
      <c r="J51" s="484"/>
      <c r="K51" s="484"/>
      <c r="L51" s="320">
        <v>40</v>
      </c>
      <c r="M51" s="318"/>
      <c r="N51" s="318"/>
      <c r="O51" s="429"/>
      <c r="P51" s="4"/>
      <c r="Q51" s="318"/>
      <c r="R51" s="428"/>
      <c r="S51" s="4"/>
      <c r="T51" s="4"/>
      <c r="U51" s="428"/>
      <c r="V51" s="4"/>
      <c r="W51" s="4"/>
      <c r="AA51" s="300"/>
      <c r="AF51" s="429"/>
      <c r="AK51" s="300" t="str">
        <f t="shared" si="1"/>
        <v/>
      </c>
    </row>
    <row r="52" spans="2:37" ht="15.75">
      <c r="B52" s="320">
        <v>41</v>
      </c>
      <c r="C52" s="514"/>
      <c r="D52" s="547"/>
      <c r="E52" s="281"/>
      <c r="F52" s="576"/>
      <c r="G52" s="516"/>
      <c r="H52" s="483"/>
      <c r="I52" s="484"/>
      <c r="J52" s="484"/>
      <c r="K52" s="484"/>
      <c r="L52" s="320">
        <v>41</v>
      </c>
      <c r="M52" s="318"/>
      <c r="N52" s="318"/>
      <c r="O52" s="428"/>
      <c r="P52" s="4"/>
      <c r="Q52" s="318"/>
      <c r="R52" s="428"/>
      <c r="S52" s="4"/>
      <c r="T52" s="4"/>
      <c r="U52" s="429"/>
      <c r="V52" s="4"/>
      <c r="W52" s="4"/>
      <c r="AA52" s="300"/>
      <c r="AF52" s="429"/>
      <c r="AK52" s="300" t="str">
        <f t="shared" si="1"/>
        <v/>
      </c>
    </row>
    <row r="53" spans="2:37" ht="15.75">
      <c r="B53" s="320">
        <v>42</v>
      </c>
      <c r="C53" s="514"/>
      <c r="D53" s="547"/>
      <c r="E53" s="281"/>
      <c r="F53" s="576"/>
      <c r="G53" s="516"/>
      <c r="H53" s="483"/>
      <c r="I53" s="484"/>
      <c r="J53" s="484"/>
      <c r="K53" s="484"/>
      <c r="L53" s="320">
        <v>42</v>
      </c>
      <c r="M53" s="318"/>
      <c r="N53" s="318"/>
      <c r="O53" s="428"/>
      <c r="P53" s="4"/>
      <c r="Q53" s="318"/>
      <c r="R53" s="428"/>
      <c r="S53" s="4"/>
      <c r="T53" s="4"/>
      <c r="U53" s="429"/>
      <c r="V53" s="4"/>
      <c r="W53" s="4"/>
      <c r="AA53" s="300"/>
      <c r="AF53" s="429"/>
      <c r="AK53" s="300" t="str">
        <f t="shared" si="1"/>
        <v/>
      </c>
    </row>
    <row r="54" spans="2:37" ht="15.75">
      <c r="B54" s="320">
        <v>43</v>
      </c>
      <c r="C54" s="514"/>
      <c r="D54" s="547"/>
      <c r="E54" s="281"/>
      <c r="F54" s="576"/>
      <c r="G54" s="516"/>
      <c r="H54" s="483"/>
      <c r="I54" s="484"/>
      <c r="J54" s="484"/>
      <c r="K54" s="484"/>
      <c r="L54" s="320">
        <v>43</v>
      </c>
      <c r="M54" s="318"/>
      <c r="N54" s="318"/>
      <c r="O54" s="429"/>
      <c r="P54" s="4"/>
      <c r="Q54" s="318"/>
      <c r="R54" s="428"/>
      <c r="S54" s="4"/>
      <c r="T54" s="4"/>
      <c r="U54" s="429"/>
      <c r="V54" s="4"/>
      <c r="W54" s="4"/>
      <c r="AA54" s="300"/>
      <c r="AF54" s="429"/>
      <c r="AK54" s="300" t="str">
        <f t="shared" si="1"/>
        <v/>
      </c>
    </row>
    <row r="55" spans="2:37" ht="15.75">
      <c r="B55" s="320">
        <v>44</v>
      </c>
      <c r="C55" s="514"/>
      <c r="D55" s="547"/>
      <c r="E55" s="281"/>
      <c r="F55" s="576"/>
      <c r="G55" s="516"/>
      <c r="H55" s="483"/>
      <c r="I55" s="484"/>
      <c r="J55" s="484"/>
      <c r="K55" s="484"/>
      <c r="L55" s="320">
        <v>44</v>
      </c>
      <c r="M55" s="318"/>
      <c r="N55" s="318"/>
      <c r="O55" s="429"/>
      <c r="P55" s="4"/>
      <c r="Q55" s="318"/>
      <c r="R55" s="428"/>
      <c r="S55" s="4"/>
      <c r="T55" s="4"/>
      <c r="U55" s="429"/>
      <c r="V55" s="4"/>
      <c r="W55" s="4"/>
      <c r="AA55" s="300"/>
      <c r="AF55" s="429"/>
      <c r="AK55" s="300" t="str">
        <f t="shared" si="1"/>
        <v/>
      </c>
    </row>
    <row r="56" spans="2:37" ht="15.75">
      <c r="B56" s="320">
        <v>45</v>
      </c>
      <c r="C56" s="514"/>
      <c r="D56" s="547"/>
      <c r="E56" s="281"/>
      <c r="F56" s="576"/>
      <c r="G56" s="516"/>
      <c r="H56" s="483"/>
      <c r="I56" s="484"/>
      <c r="J56" s="484"/>
      <c r="K56" s="484"/>
      <c r="L56" s="320">
        <v>45</v>
      </c>
      <c r="M56" s="318"/>
      <c r="N56" s="318"/>
      <c r="O56" s="429"/>
      <c r="P56" s="4"/>
      <c r="Q56" s="318"/>
      <c r="R56" s="428"/>
      <c r="S56" s="4"/>
      <c r="T56" s="4"/>
      <c r="U56" s="429"/>
      <c r="V56" s="4"/>
      <c r="W56" s="4"/>
      <c r="AA56" s="300"/>
      <c r="AF56" s="429"/>
      <c r="AK56" s="300" t="str">
        <f t="shared" si="1"/>
        <v/>
      </c>
    </row>
    <row r="57" spans="2:37" ht="15.75">
      <c r="B57" s="320">
        <v>46</v>
      </c>
      <c r="C57" s="514"/>
      <c r="D57" s="547"/>
      <c r="E57" s="281"/>
      <c r="F57" s="576"/>
      <c r="G57" s="516"/>
      <c r="H57" s="483"/>
      <c r="I57" s="484"/>
      <c r="J57" s="484"/>
      <c r="K57" s="484"/>
      <c r="L57" s="320">
        <v>46</v>
      </c>
      <c r="M57" s="318"/>
      <c r="N57" s="318"/>
      <c r="O57" s="429"/>
      <c r="P57" s="4"/>
      <c r="Q57" s="318"/>
      <c r="R57" s="428"/>
      <c r="S57" s="4"/>
      <c r="T57" s="4"/>
      <c r="U57" s="429"/>
      <c r="V57" s="4"/>
      <c r="W57" s="4"/>
      <c r="AF57" s="4"/>
    </row>
    <row r="58" spans="2:37" ht="15.75">
      <c r="B58" s="320">
        <v>47</v>
      </c>
      <c r="C58" s="514"/>
      <c r="D58" s="547"/>
      <c r="E58" s="281"/>
      <c r="F58" s="576"/>
      <c r="G58" s="516"/>
      <c r="H58" s="483"/>
      <c r="I58" s="484"/>
      <c r="J58" s="484"/>
      <c r="K58" s="484"/>
      <c r="L58" s="320">
        <v>47</v>
      </c>
      <c r="M58" s="318"/>
      <c r="N58" s="318"/>
      <c r="O58" s="429"/>
      <c r="P58" s="4"/>
      <c r="Q58" s="318"/>
      <c r="R58" s="428"/>
      <c r="S58" s="4"/>
      <c r="T58" s="4"/>
      <c r="U58" s="429"/>
      <c r="V58" s="4"/>
      <c r="W58" s="4"/>
      <c r="AF58" s="4"/>
    </row>
    <row r="59" spans="2:37" ht="15.75">
      <c r="B59" s="320">
        <v>48</v>
      </c>
      <c r="C59" s="514"/>
      <c r="D59" s="547"/>
      <c r="E59" s="281"/>
      <c r="F59" s="576"/>
      <c r="G59" s="516"/>
      <c r="H59" s="483"/>
      <c r="I59" s="484"/>
      <c r="J59" s="484"/>
      <c r="K59" s="484"/>
      <c r="L59" s="320">
        <v>48</v>
      </c>
      <c r="M59" s="318"/>
      <c r="N59" s="318"/>
      <c r="O59" s="429"/>
      <c r="P59" s="4"/>
      <c r="Q59" s="318"/>
      <c r="R59" s="428"/>
      <c r="S59" s="4"/>
      <c r="T59" s="4"/>
      <c r="U59" s="428"/>
      <c r="V59" s="4"/>
      <c r="W59" s="4"/>
      <c r="AF59" s="4"/>
    </row>
    <row r="60" spans="2:37" ht="15.75">
      <c r="B60" s="320">
        <v>49</v>
      </c>
      <c r="C60" s="514"/>
      <c r="D60" s="547"/>
      <c r="E60" s="281"/>
      <c r="F60" s="576"/>
      <c r="G60" s="516"/>
      <c r="H60" s="483"/>
      <c r="I60" s="484"/>
      <c r="J60" s="484"/>
      <c r="K60" s="484"/>
      <c r="L60" s="320">
        <v>49</v>
      </c>
      <c r="M60" s="318"/>
      <c r="N60" s="318"/>
      <c r="O60" s="429"/>
      <c r="P60" s="4"/>
      <c r="Q60" s="318"/>
      <c r="R60" s="428"/>
      <c r="S60" s="4"/>
      <c r="T60" s="4"/>
      <c r="U60" s="429"/>
      <c r="V60" s="4"/>
      <c r="W60" s="4"/>
      <c r="AF60" s="4"/>
    </row>
    <row r="61" spans="2:37" ht="15.75">
      <c r="B61" s="320">
        <v>50</v>
      </c>
      <c r="C61" s="514"/>
      <c r="D61" s="547"/>
      <c r="E61" s="281"/>
      <c r="F61" s="576"/>
      <c r="G61" s="577"/>
      <c r="H61" s="483"/>
      <c r="I61" s="484"/>
      <c r="J61" s="484"/>
      <c r="K61" s="484"/>
      <c r="L61" s="320">
        <v>50</v>
      </c>
      <c r="M61" s="318"/>
      <c r="N61" s="318"/>
      <c r="O61" s="429"/>
      <c r="P61" s="4"/>
      <c r="Q61" s="318"/>
      <c r="R61" s="428"/>
      <c r="S61" s="4"/>
      <c r="T61" s="4"/>
      <c r="U61" s="429"/>
      <c r="V61" s="4"/>
      <c r="W61" s="4"/>
      <c r="AF61" s="4"/>
    </row>
    <row r="62" spans="2:37" ht="15.75">
      <c r="B62" s="320">
        <v>51</v>
      </c>
      <c r="C62" s="514"/>
      <c r="D62" s="547"/>
      <c r="E62" s="281"/>
      <c r="F62" s="576"/>
      <c r="G62" s="577"/>
      <c r="H62" s="483"/>
      <c r="I62" s="484"/>
      <c r="J62" s="484"/>
      <c r="K62" s="484"/>
      <c r="L62" s="320">
        <v>51</v>
      </c>
      <c r="M62" s="318"/>
      <c r="N62" s="318"/>
      <c r="O62" s="429"/>
      <c r="P62" s="4"/>
      <c r="Q62" s="318"/>
      <c r="R62" s="428"/>
      <c r="S62" s="4"/>
      <c r="T62" s="4"/>
      <c r="U62" s="429"/>
      <c r="V62" s="4"/>
      <c r="W62" s="4"/>
      <c r="AF62" s="4"/>
    </row>
    <row r="63" spans="2:37" ht="15.75">
      <c r="B63" s="320">
        <v>52</v>
      </c>
      <c r="C63" s="514"/>
      <c r="D63" s="547"/>
      <c r="E63" s="281"/>
      <c r="F63" s="576"/>
      <c r="G63" s="577"/>
      <c r="H63" s="483"/>
      <c r="I63" s="484"/>
      <c r="J63" s="484"/>
      <c r="K63" s="484"/>
      <c r="L63" s="320">
        <v>52</v>
      </c>
      <c r="M63" s="318"/>
      <c r="N63" s="318"/>
      <c r="O63" s="429"/>
      <c r="P63" s="4"/>
      <c r="Q63" s="318"/>
      <c r="R63" s="428"/>
      <c r="S63" s="4"/>
      <c r="T63" s="4"/>
      <c r="U63" s="429"/>
      <c r="V63" s="4"/>
      <c r="W63" s="4"/>
      <c r="AF63" s="4"/>
    </row>
    <row r="64" spans="2:37" ht="15.75">
      <c r="B64" s="320">
        <v>53</v>
      </c>
      <c r="C64" s="514"/>
      <c r="D64" s="547"/>
      <c r="E64" s="281"/>
      <c r="F64" s="576"/>
      <c r="G64" s="577"/>
      <c r="H64" s="483"/>
      <c r="I64" s="484"/>
      <c r="J64" s="484"/>
      <c r="K64" s="484"/>
      <c r="L64" s="320">
        <v>53</v>
      </c>
      <c r="M64" s="318"/>
      <c r="N64" s="318"/>
      <c r="O64" s="429"/>
      <c r="P64" s="4"/>
      <c r="Q64" s="318"/>
      <c r="R64" s="428"/>
      <c r="S64" s="4"/>
      <c r="T64" s="4"/>
      <c r="U64" s="429"/>
      <c r="V64" s="4"/>
      <c r="W64" s="4"/>
      <c r="AF64" s="4"/>
    </row>
    <row r="65" spans="2:32" ht="15.75">
      <c r="B65" s="320">
        <v>54</v>
      </c>
      <c r="C65" s="514"/>
      <c r="D65" s="547"/>
      <c r="E65" s="281"/>
      <c r="F65" s="576"/>
      <c r="G65" s="577"/>
      <c r="H65" s="483"/>
      <c r="I65" s="484"/>
      <c r="J65" s="484"/>
      <c r="K65" s="484"/>
      <c r="L65" s="320">
        <v>54</v>
      </c>
      <c r="M65" s="318"/>
      <c r="N65" s="318"/>
      <c r="O65" s="429"/>
      <c r="P65" s="4"/>
      <c r="Q65" s="318"/>
      <c r="R65" s="428"/>
      <c r="S65" s="4"/>
      <c r="T65" s="4"/>
      <c r="U65" s="429"/>
      <c r="V65" s="4"/>
      <c r="W65" s="4"/>
      <c r="AF65" s="4"/>
    </row>
    <row r="66" spans="2:32" ht="15.75">
      <c r="B66" s="320">
        <v>55</v>
      </c>
      <c r="C66" s="514"/>
      <c r="D66" s="547"/>
      <c r="E66" s="281"/>
      <c r="F66" s="576"/>
      <c r="G66" s="577"/>
      <c r="H66" s="483"/>
      <c r="I66" s="484"/>
      <c r="J66" s="484"/>
      <c r="K66" s="484"/>
      <c r="L66" s="320">
        <v>55</v>
      </c>
      <c r="M66" s="318"/>
      <c r="N66" s="318"/>
      <c r="O66" s="429"/>
      <c r="P66" s="4"/>
      <c r="Q66" s="318"/>
      <c r="R66" s="428"/>
      <c r="S66" s="4"/>
      <c r="T66" s="4"/>
      <c r="U66" s="429"/>
      <c r="V66" s="4"/>
      <c r="W66" s="4"/>
      <c r="AF66" s="4"/>
    </row>
    <row r="67" spans="2:32" ht="15.75">
      <c r="B67" s="320">
        <v>56</v>
      </c>
      <c r="C67" s="514"/>
      <c r="D67" s="547"/>
      <c r="E67" s="281"/>
      <c r="F67" s="576"/>
      <c r="G67" s="577"/>
      <c r="H67" s="483"/>
      <c r="I67" s="484"/>
      <c r="J67" s="484"/>
      <c r="K67" s="484"/>
      <c r="L67" s="320">
        <v>56</v>
      </c>
      <c r="M67" s="318"/>
      <c r="N67" s="318"/>
      <c r="O67" s="429"/>
      <c r="P67" s="4"/>
      <c r="Q67" s="318"/>
      <c r="R67" s="428"/>
      <c r="S67" s="4"/>
      <c r="T67" s="4"/>
      <c r="U67" s="429"/>
      <c r="V67" s="4"/>
      <c r="W67" s="4"/>
      <c r="AF67" s="4"/>
    </row>
    <row r="68" spans="2:32" ht="15.75">
      <c r="B68" s="320">
        <v>57</v>
      </c>
      <c r="C68" s="514"/>
      <c r="D68" s="547"/>
      <c r="E68" s="281"/>
      <c r="F68" s="576"/>
      <c r="G68" s="577"/>
      <c r="H68" s="483"/>
      <c r="I68" s="484"/>
      <c r="J68" s="484"/>
      <c r="K68" s="484"/>
      <c r="L68" s="320">
        <v>57</v>
      </c>
      <c r="M68" s="318"/>
      <c r="N68" s="318"/>
      <c r="O68" s="429"/>
      <c r="P68" s="4"/>
      <c r="Q68" s="318"/>
      <c r="R68" s="428"/>
      <c r="S68" s="4"/>
      <c r="T68" s="4"/>
      <c r="U68" s="429"/>
      <c r="V68" s="4"/>
      <c r="W68" s="4"/>
      <c r="AF68" s="4"/>
    </row>
    <row r="69" spans="2:32" ht="15.75">
      <c r="B69" s="320">
        <v>58</v>
      </c>
      <c r="C69" s="514"/>
      <c r="D69" s="547"/>
      <c r="E69" s="281"/>
      <c r="F69" s="576"/>
      <c r="G69" s="577"/>
      <c r="H69" s="483"/>
      <c r="I69" s="484"/>
      <c r="J69" s="484"/>
      <c r="K69" s="484"/>
      <c r="L69" s="320">
        <v>58</v>
      </c>
      <c r="M69" s="318"/>
      <c r="N69" s="318"/>
      <c r="O69" s="429"/>
      <c r="P69" s="4"/>
      <c r="Q69" s="318"/>
      <c r="R69" s="428"/>
      <c r="S69" s="4"/>
      <c r="T69" s="4"/>
      <c r="U69" s="429"/>
      <c r="V69" s="4"/>
      <c r="W69" s="4"/>
      <c r="AF69" s="4"/>
    </row>
    <row r="70" spans="2:32" ht="15.75">
      <c r="B70" s="320">
        <v>59</v>
      </c>
      <c r="C70" s="514"/>
      <c r="D70" s="547"/>
      <c r="E70" s="281"/>
      <c r="F70" s="576"/>
      <c r="G70" s="577"/>
      <c r="H70" s="483"/>
      <c r="I70" s="484"/>
      <c r="J70" s="484"/>
      <c r="K70" s="484"/>
      <c r="L70" s="320">
        <v>59</v>
      </c>
      <c r="M70" s="318"/>
      <c r="N70" s="318"/>
      <c r="O70" s="429"/>
      <c r="P70" s="4"/>
      <c r="Q70" s="318"/>
      <c r="R70" s="428"/>
      <c r="S70" s="4"/>
      <c r="T70" s="4"/>
      <c r="U70" s="429"/>
      <c r="V70" s="4"/>
      <c r="W70" s="4"/>
      <c r="AF70" s="4"/>
    </row>
    <row r="71" spans="2:32" ht="15.75">
      <c r="B71" s="320">
        <v>60</v>
      </c>
      <c r="C71" s="514"/>
      <c r="D71" s="547"/>
      <c r="E71" s="281"/>
      <c r="F71" s="576"/>
      <c r="G71" s="577"/>
      <c r="H71" s="483"/>
      <c r="I71" s="484"/>
      <c r="J71" s="484"/>
      <c r="K71" s="484"/>
      <c r="L71" s="320">
        <v>60</v>
      </c>
      <c r="M71" s="318"/>
      <c r="N71" s="318"/>
      <c r="O71" s="429"/>
      <c r="P71" s="4"/>
      <c r="Q71" s="318"/>
      <c r="R71" s="428"/>
      <c r="S71" s="4"/>
      <c r="T71" s="4"/>
      <c r="U71" s="429"/>
      <c r="V71" s="4"/>
      <c r="W71" s="4"/>
      <c r="AF71" s="4"/>
    </row>
    <row r="72" spans="2:32" ht="15.75">
      <c r="B72" s="320">
        <v>61</v>
      </c>
      <c r="C72" s="514"/>
      <c r="D72" s="547"/>
      <c r="E72" s="281"/>
      <c r="F72" s="576"/>
      <c r="G72" s="577"/>
      <c r="H72" s="483"/>
      <c r="I72" s="484"/>
      <c r="J72" s="484"/>
      <c r="K72" s="484"/>
      <c r="L72" s="320">
        <v>61</v>
      </c>
      <c r="M72" s="318"/>
      <c r="N72" s="318"/>
      <c r="O72" s="429"/>
      <c r="P72" s="4"/>
      <c r="Q72" s="318"/>
      <c r="R72" s="428"/>
      <c r="S72" s="4"/>
      <c r="T72" s="4"/>
      <c r="U72" s="429"/>
      <c r="V72" s="4"/>
      <c r="W72" s="4"/>
      <c r="AF72" s="4"/>
    </row>
    <row r="73" spans="2:32" ht="15.75">
      <c r="B73" s="320">
        <v>62</v>
      </c>
      <c r="C73" s="514"/>
      <c r="D73" s="547"/>
      <c r="E73" s="281"/>
      <c r="F73" s="576"/>
      <c r="G73" s="577"/>
      <c r="H73" s="483"/>
      <c r="I73" s="484"/>
      <c r="J73" s="484"/>
      <c r="K73" s="484"/>
      <c r="L73" s="320">
        <v>62</v>
      </c>
      <c r="M73" s="318"/>
      <c r="N73" s="318"/>
      <c r="O73" s="429"/>
      <c r="P73" s="4"/>
      <c r="Q73" s="318"/>
      <c r="R73" s="428"/>
      <c r="S73" s="4"/>
      <c r="T73" s="4"/>
      <c r="U73" s="429"/>
      <c r="V73" s="4"/>
      <c r="W73" s="4"/>
      <c r="AF73" s="4"/>
    </row>
    <row r="74" spans="2:32" ht="15.75">
      <c r="B74" s="320">
        <v>63</v>
      </c>
      <c r="C74" s="514"/>
      <c r="D74" s="547"/>
      <c r="E74" s="281"/>
      <c r="F74" s="576"/>
      <c r="G74" s="577"/>
      <c r="H74" s="483"/>
      <c r="I74" s="484"/>
      <c r="J74" s="484"/>
      <c r="K74" s="484"/>
      <c r="L74" s="320">
        <v>63</v>
      </c>
      <c r="M74" s="318"/>
      <c r="N74" s="318"/>
      <c r="O74" s="429"/>
      <c r="P74" s="4"/>
      <c r="Q74" s="318"/>
      <c r="R74" s="428"/>
      <c r="S74" s="4"/>
      <c r="T74" s="4"/>
      <c r="U74" s="429"/>
      <c r="V74" s="4"/>
      <c r="W74" s="4"/>
      <c r="AF74" s="4"/>
    </row>
    <row r="75" spans="2:32" ht="15.75">
      <c r="B75" s="320">
        <v>64</v>
      </c>
      <c r="C75" s="514"/>
      <c r="D75" s="547"/>
      <c r="E75" s="281"/>
      <c r="F75" s="576"/>
      <c r="G75" s="577"/>
      <c r="H75" s="483"/>
      <c r="I75" s="484"/>
      <c r="J75" s="484"/>
      <c r="K75" s="484"/>
      <c r="L75" s="320">
        <v>64</v>
      </c>
      <c r="M75" s="318"/>
      <c r="N75" s="318"/>
      <c r="O75" s="429"/>
      <c r="P75" s="4"/>
      <c r="Q75" s="318"/>
      <c r="R75" s="428"/>
      <c r="S75" s="4"/>
      <c r="T75" s="4"/>
      <c r="U75" s="429"/>
      <c r="V75" s="4"/>
      <c r="W75" s="4"/>
      <c r="AF75" s="4"/>
    </row>
    <row r="76" spans="2:32" ht="15.75">
      <c r="B76" s="320">
        <v>65</v>
      </c>
      <c r="C76" s="514"/>
      <c r="D76" s="547"/>
      <c r="E76" s="281"/>
      <c r="F76" s="576"/>
      <c r="G76" s="577"/>
      <c r="H76" s="483"/>
      <c r="I76" s="484"/>
      <c r="J76" s="484"/>
      <c r="K76" s="484"/>
      <c r="L76" s="320">
        <v>65</v>
      </c>
      <c r="M76" s="318"/>
      <c r="N76" s="318"/>
      <c r="O76" s="429"/>
      <c r="P76" s="4"/>
      <c r="Q76" s="318"/>
      <c r="R76" s="428"/>
      <c r="S76" s="4"/>
      <c r="T76" s="4"/>
      <c r="U76" s="429"/>
      <c r="V76" s="4"/>
      <c r="W76" s="4"/>
      <c r="AF76" s="4"/>
    </row>
    <row r="77" spans="2:32" ht="15.75">
      <c r="B77" s="320">
        <v>66</v>
      </c>
      <c r="C77" s="514"/>
      <c r="D77" s="547"/>
      <c r="E77" s="281"/>
      <c r="F77" s="576"/>
      <c r="G77" s="577"/>
      <c r="H77" s="483"/>
      <c r="I77" s="484"/>
      <c r="J77" s="484"/>
      <c r="K77" s="484"/>
      <c r="L77" s="320">
        <v>66</v>
      </c>
      <c r="M77" s="318"/>
      <c r="N77" s="318"/>
      <c r="O77" s="429"/>
      <c r="P77" s="4"/>
      <c r="Q77" s="318"/>
      <c r="R77" s="428"/>
      <c r="S77" s="4"/>
      <c r="T77" s="4"/>
      <c r="U77" s="429"/>
      <c r="V77" s="4"/>
      <c r="W77" s="4"/>
      <c r="AF77" s="4"/>
    </row>
    <row r="78" spans="2:32" ht="15.75">
      <c r="B78" s="320">
        <v>67</v>
      </c>
      <c r="C78" s="514"/>
      <c r="D78" s="547"/>
      <c r="E78" s="281"/>
      <c r="F78" s="576"/>
      <c r="G78" s="577"/>
      <c r="H78" s="483"/>
      <c r="I78" s="484"/>
      <c r="J78" s="484"/>
      <c r="K78" s="484"/>
      <c r="L78" s="320">
        <v>67</v>
      </c>
      <c r="M78" s="318"/>
      <c r="N78" s="318"/>
      <c r="O78" s="429"/>
      <c r="P78" s="4"/>
      <c r="Q78" s="318"/>
      <c r="R78" s="428"/>
      <c r="S78" s="4"/>
      <c r="T78" s="4"/>
      <c r="U78" s="429"/>
      <c r="V78" s="4"/>
      <c r="W78" s="4"/>
      <c r="AF78" s="4"/>
    </row>
    <row r="79" spans="2:32" ht="15.75">
      <c r="B79" s="320">
        <v>68</v>
      </c>
      <c r="C79" s="514"/>
      <c r="D79" s="547"/>
      <c r="E79" s="281"/>
      <c r="F79" s="576"/>
      <c r="G79" s="577"/>
      <c r="H79" s="483"/>
      <c r="I79" s="484"/>
      <c r="J79" s="484"/>
      <c r="K79" s="484"/>
      <c r="L79" s="320">
        <v>68</v>
      </c>
      <c r="M79" s="318"/>
      <c r="N79" s="318"/>
      <c r="O79" s="429"/>
      <c r="P79" s="4"/>
      <c r="Q79" s="318"/>
      <c r="R79" s="428"/>
      <c r="S79" s="4"/>
      <c r="T79" s="4"/>
      <c r="U79" s="429"/>
      <c r="V79" s="4"/>
      <c r="W79" s="4"/>
      <c r="AF79" s="4"/>
    </row>
    <row r="80" spans="2:32" ht="15.75">
      <c r="B80" s="320">
        <v>69</v>
      </c>
      <c r="C80" s="514"/>
      <c r="D80" s="547"/>
      <c r="E80" s="281"/>
      <c r="F80" s="576"/>
      <c r="G80" s="577"/>
      <c r="H80" s="483"/>
      <c r="I80" s="484"/>
      <c r="J80" s="484"/>
      <c r="K80" s="484"/>
      <c r="L80" s="320">
        <v>69</v>
      </c>
      <c r="M80" s="318"/>
      <c r="N80" s="318"/>
      <c r="O80" s="429"/>
      <c r="P80" s="4"/>
      <c r="Q80" s="318"/>
      <c r="R80" s="428"/>
      <c r="S80" s="4"/>
      <c r="T80" s="4"/>
      <c r="U80" s="429"/>
      <c r="V80" s="4"/>
      <c r="W80" s="4"/>
      <c r="AF80" s="4"/>
    </row>
    <row r="81" spans="2:32" ht="15.75">
      <c r="B81" s="320">
        <v>70</v>
      </c>
      <c r="C81" s="514"/>
      <c r="D81" s="547"/>
      <c r="E81" s="281"/>
      <c r="F81" s="576"/>
      <c r="G81" s="577"/>
      <c r="H81" s="483"/>
      <c r="I81" s="484"/>
      <c r="J81" s="484"/>
      <c r="K81" s="484"/>
      <c r="L81" s="320">
        <v>70</v>
      </c>
      <c r="M81" s="318"/>
      <c r="N81" s="318"/>
      <c r="O81" s="429"/>
      <c r="P81" s="4"/>
      <c r="Q81" s="318"/>
      <c r="R81" s="428"/>
      <c r="S81" s="4"/>
      <c r="T81" s="4"/>
      <c r="U81" s="429"/>
      <c r="V81" s="4"/>
      <c r="W81" s="4"/>
      <c r="AF81" s="4"/>
    </row>
    <row r="82" spans="2:32" ht="15.75">
      <c r="B82" s="320">
        <v>71</v>
      </c>
      <c r="C82" s="514"/>
      <c r="D82" s="547"/>
      <c r="E82" s="281"/>
      <c r="F82" s="576"/>
      <c r="G82" s="577"/>
      <c r="H82" s="483"/>
      <c r="I82" s="484"/>
      <c r="J82" s="484"/>
      <c r="K82" s="484"/>
      <c r="L82" s="320">
        <v>71</v>
      </c>
      <c r="M82" s="318"/>
      <c r="N82" s="318"/>
      <c r="O82" s="429"/>
      <c r="P82" s="4"/>
      <c r="Q82" s="318"/>
      <c r="R82" s="428"/>
      <c r="S82" s="4"/>
      <c r="T82" s="4"/>
      <c r="U82" s="429"/>
      <c r="V82" s="4"/>
      <c r="W82" s="4"/>
      <c r="AF82" s="4"/>
    </row>
    <row r="83" spans="2:32" ht="15.75">
      <c r="B83" s="320">
        <v>72</v>
      </c>
      <c r="C83" s="514"/>
      <c r="D83" s="547"/>
      <c r="E83" s="281"/>
      <c r="F83" s="576"/>
      <c r="G83" s="577"/>
      <c r="H83" s="483"/>
      <c r="I83" s="484"/>
      <c r="J83" s="484"/>
      <c r="K83" s="484"/>
      <c r="L83" s="320">
        <v>72</v>
      </c>
      <c r="M83" s="318"/>
      <c r="N83" s="318"/>
      <c r="O83" s="429"/>
      <c r="P83" s="4"/>
      <c r="Q83" s="318"/>
      <c r="R83" s="428"/>
      <c r="S83" s="4"/>
      <c r="T83" s="4"/>
      <c r="U83" s="429"/>
      <c r="V83" s="4"/>
      <c r="W83" s="4"/>
      <c r="AF83" s="4"/>
    </row>
    <row r="84" spans="2:32" ht="15.75">
      <c r="B84" s="320">
        <v>73</v>
      </c>
      <c r="C84" s="514"/>
      <c r="D84" s="547"/>
      <c r="E84" s="281"/>
      <c r="F84" s="576"/>
      <c r="G84" s="577"/>
      <c r="H84" s="483"/>
      <c r="I84" s="484"/>
      <c r="J84" s="484"/>
      <c r="K84" s="484"/>
      <c r="L84" s="320">
        <v>73</v>
      </c>
      <c r="M84" s="318"/>
      <c r="N84" s="318"/>
      <c r="O84" s="429"/>
      <c r="P84" s="4"/>
      <c r="Q84" s="318"/>
      <c r="R84" s="428"/>
      <c r="S84" s="4"/>
      <c r="T84" s="4"/>
      <c r="U84" s="429"/>
      <c r="V84" s="4"/>
      <c r="W84" s="4"/>
      <c r="AF84" s="4"/>
    </row>
    <row r="85" spans="2:32" ht="15.75">
      <c r="B85" s="320">
        <v>74</v>
      </c>
      <c r="C85" s="514"/>
      <c r="D85" s="547"/>
      <c r="E85" s="281"/>
      <c r="F85" s="576"/>
      <c r="G85" s="577"/>
      <c r="H85" s="483"/>
      <c r="I85" s="484"/>
      <c r="J85" s="484"/>
      <c r="K85" s="484"/>
      <c r="L85" s="320">
        <v>74</v>
      </c>
      <c r="M85" s="318"/>
      <c r="N85" s="318"/>
      <c r="O85" s="429"/>
      <c r="P85" s="4"/>
      <c r="Q85" s="318"/>
      <c r="R85" s="428"/>
      <c r="S85" s="4"/>
      <c r="T85" s="4"/>
      <c r="U85" s="429"/>
      <c r="V85" s="4"/>
      <c r="W85" s="4"/>
      <c r="AF85" s="4"/>
    </row>
    <row r="86" spans="2:32" ht="15.75">
      <c r="B86" s="320">
        <v>75</v>
      </c>
      <c r="C86" s="514"/>
      <c r="D86" s="547"/>
      <c r="E86" s="281"/>
      <c r="F86" s="576"/>
      <c r="G86" s="517"/>
      <c r="H86" s="483"/>
      <c r="I86" s="484"/>
      <c r="J86" s="484"/>
      <c r="K86" s="484"/>
      <c r="L86" s="320">
        <v>75</v>
      </c>
      <c r="M86" s="318"/>
      <c r="N86" s="318"/>
      <c r="O86" s="428"/>
      <c r="P86" s="4"/>
      <c r="Q86" s="318"/>
      <c r="R86" s="428"/>
      <c r="S86" s="4"/>
      <c r="T86" s="4"/>
      <c r="U86" s="429"/>
      <c r="V86" s="4"/>
      <c r="W86" s="4"/>
      <c r="AF86" s="4"/>
    </row>
    <row r="87" spans="2:32" ht="15.75">
      <c r="M87" s="318"/>
      <c r="N87" s="318"/>
      <c r="O87" s="429"/>
      <c r="P87" s="4"/>
      <c r="Q87" s="318"/>
      <c r="R87" s="428"/>
      <c r="S87" s="4"/>
      <c r="T87" s="4"/>
      <c r="U87" s="429"/>
      <c r="V87" s="4"/>
      <c r="W87" s="4"/>
    </row>
    <row r="88" spans="2:32" ht="15.75">
      <c r="E88" s="2" t="str">
        <f>IF(I88&lt;99.99, "Subtotal Ownership Percentage","Total Ownership Percentage")</f>
        <v>Subtotal Ownership Percentage</v>
      </c>
      <c r="I88" s="524">
        <f>SUM(I12:I86)</f>
        <v>0</v>
      </c>
      <c r="J88" s="524">
        <f>SUM(J12:J86)</f>
        <v>0</v>
      </c>
      <c r="K88" s="524">
        <f>SUM(K12:K86)</f>
        <v>0</v>
      </c>
      <c r="M88" s="318"/>
      <c r="N88" s="318"/>
      <c r="O88" s="429"/>
      <c r="P88" s="4"/>
      <c r="Q88" s="318"/>
      <c r="R88" s="428"/>
      <c r="S88" s="4"/>
      <c r="T88" s="4"/>
      <c r="U88" s="429"/>
      <c r="V88" s="4"/>
      <c r="W88" s="4"/>
    </row>
    <row r="89" spans="2:32" ht="15.75">
      <c r="E89" s="2" t="s">
        <v>572</v>
      </c>
      <c r="M89" s="4"/>
      <c r="N89" s="318"/>
      <c r="O89" s="429"/>
      <c r="P89" s="4"/>
      <c r="Q89" s="318"/>
      <c r="R89" s="428"/>
      <c r="S89" s="4"/>
      <c r="T89" s="4"/>
      <c r="U89" s="429"/>
    </row>
    <row r="90" spans="2:32" ht="15.75">
      <c r="M90" s="4"/>
      <c r="N90" s="318"/>
      <c r="O90" s="429"/>
      <c r="P90" s="4"/>
      <c r="Q90" s="318"/>
      <c r="R90" s="428"/>
      <c r="S90" s="4"/>
      <c r="T90" s="4"/>
      <c r="U90" s="429"/>
    </row>
    <row r="91" spans="2:32" ht="15.75">
      <c r="M91" s="4"/>
      <c r="N91" s="318"/>
      <c r="O91" s="429"/>
      <c r="P91" s="4"/>
      <c r="Q91" s="4"/>
      <c r="R91" s="4"/>
      <c r="S91" s="4"/>
      <c r="T91" s="4"/>
      <c r="U91" s="429"/>
    </row>
    <row r="92" spans="2:32" ht="15.75">
      <c r="M92" s="4"/>
      <c r="N92" s="318"/>
      <c r="O92" s="429"/>
      <c r="P92" s="4"/>
      <c r="Q92" s="4"/>
      <c r="R92" s="4"/>
      <c r="S92" s="4"/>
      <c r="T92" s="4"/>
      <c r="U92" s="428"/>
    </row>
    <row r="93" spans="2:32" ht="15.75">
      <c r="N93" s="318"/>
      <c r="O93" s="429"/>
      <c r="P93" s="4"/>
      <c r="Q93" s="4"/>
      <c r="R93" s="4"/>
      <c r="S93" s="4"/>
      <c r="T93" s="4"/>
      <c r="U93" s="4"/>
    </row>
    <row r="94" spans="2:32" ht="15.75">
      <c r="N94" s="318"/>
      <c r="O94" s="428"/>
      <c r="P94" s="4"/>
      <c r="Q94" s="4"/>
      <c r="R94" s="4"/>
      <c r="S94" s="4"/>
      <c r="T94" s="4"/>
      <c r="U94" s="4"/>
    </row>
    <row r="95" spans="2:32">
      <c r="N95" s="428"/>
      <c r="O95" s="4"/>
      <c r="P95" s="4"/>
      <c r="Q95" s="4"/>
      <c r="R95" s="4"/>
      <c r="S95" s="4"/>
      <c r="T95" s="4"/>
      <c r="U95" s="4"/>
    </row>
    <row r="96" spans="2:32">
      <c r="N96" s="4"/>
      <c r="O96" s="4"/>
      <c r="P96" s="4"/>
      <c r="Q96" s="4"/>
      <c r="R96" s="4"/>
      <c r="S96" s="4"/>
      <c r="T96" s="4"/>
      <c r="U96" s="4"/>
    </row>
    <row r="97" spans="14:21">
      <c r="N97" s="4"/>
      <c r="O97" s="4"/>
      <c r="P97" s="4"/>
      <c r="Q97" s="4"/>
      <c r="R97" s="4"/>
      <c r="S97" s="4"/>
      <c r="T97" s="4"/>
      <c r="U97" s="4"/>
    </row>
    <row r="98" spans="14:21">
      <c r="N98" s="4"/>
      <c r="O98" s="4"/>
      <c r="P98" s="4"/>
      <c r="Q98" s="4"/>
      <c r="R98" s="4"/>
      <c r="S98" s="4"/>
    </row>
    <row r="99" spans="14:21">
      <c r="N99" s="4"/>
      <c r="O99" s="4"/>
      <c r="P99" s="4"/>
      <c r="Q99" s="4"/>
      <c r="R99" s="4"/>
      <c r="S99" s="4"/>
    </row>
  </sheetData>
  <sheetProtection algorithmName="SHA-512" hashValue="Mv9hiqWP7+oBfu7qKCcHYmi1YZiUiGY9MH6LndrVIp0X1fGPXScoR0V+LtjYa0eSNNN6tpWsDpbxv7gwTxImXw==" saltValue="ZeQ28e7et5UzNvtyBy5VwQ==" spinCount="100000" sheet="1" objects="1" scenarios="1"/>
  <pageMargins left="0.5" right="0.5" top="0.5" bottom="0.5" header="0" footer="0"/>
  <pageSetup paperSize="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85B9-B12B-4E87-9113-E72B660060D2}">
  <sheetPr>
    <pageSetUpPr autoPageBreaks="0" fitToPage="1"/>
  </sheetPr>
  <dimension ref="A1:BQ97"/>
  <sheetViews>
    <sheetView zoomScale="75" zoomScaleNormal="75" workbookViewId="0">
      <selection activeCell="Q2" sqref="Q2"/>
    </sheetView>
  </sheetViews>
  <sheetFormatPr defaultRowHeight="15"/>
  <cols>
    <col min="1" max="1" width="11.6640625" customWidth="1"/>
    <col min="2" max="2" width="3.77734375" customWidth="1"/>
    <col min="3" max="3" width="17.6640625" customWidth="1"/>
    <col min="4" max="4" width="4.77734375" customWidth="1"/>
    <col min="5" max="5" width="18" customWidth="1"/>
    <col min="6" max="6" width="2.77734375" customWidth="1"/>
    <col min="7" max="7" width="12.6640625" customWidth="1"/>
    <col min="8" max="8" width="8.77734375" customWidth="1"/>
    <col min="9" max="9" width="15.5546875" bestFit="1" customWidth="1"/>
    <col min="10" max="10" width="11.6640625" customWidth="1"/>
    <col min="11" max="11" width="14.6640625" bestFit="1" customWidth="1"/>
    <col min="12" max="12" width="3.77734375" customWidth="1"/>
    <col min="13" max="13" width="11.77734375" customWidth="1"/>
    <col min="14" max="14" width="8.88671875" customWidth="1"/>
    <col min="15" max="15" width="10.77734375" customWidth="1"/>
    <col min="17" max="17" width="14.77734375" customWidth="1"/>
    <col min="18" max="18" width="10.109375" customWidth="1"/>
  </cols>
  <sheetData>
    <row r="1" spans="1:37" ht="15.75">
      <c r="A1" s="324" t="s">
        <v>549</v>
      </c>
      <c r="B1" s="325"/>
      <c r="C1" s="325"/>
      <c r="D1" s="325"/>
      <c r="E1" s="325"/>
      <c r="F1" s="325"/>
      <c r="G1" s="325"/>
      <c r="H1" s="325"/>
    </row>
    <row r="2" spans="1:37" ht="15.75">
      <c r="A2" s="4"/>
      <c r="B2" s="4"/>
      <c r="C2" s="4"/>
      <c r="D2" s="4"/>
      <c r="E2" s="4"/>
      <c r="F2" s="4"/>
      <c r="G2" s="4"/>
      <c r="H2" s="4"/>
      <c r="I2" s="4"/>
      <c r="J2" s="4"/>
      <c r="K2" s="4"/>
      <c r="L2" s="4"/>
      <c r="M2" s="401" t="s">
        <v>550</v>
      </c>
      <c r="Q2" s="574"/>
    </row>
    <row r="3" spans="1:37" ht="15.75">
      <c r="A3" s="4"/>
      <c r="B3" s="15" t="s">
        <v>40</v>
      </c>
      <c r="C3" s="15"/>
      <c r="D3" s="15"/>
      <c r="E3" s="15"/>
      <c r="F3" s="15"/>
      <c r="G3" s="23"/>
      <c r="H3" s="23" t="s">
        <v>573</v>
      </c>
      <c r="I3" s="23"/>
      <c r="J3" s="23"/>
      <c r="K3" s="23"/>
      <c r="L3" s="4"/>
      <c r="M3" s="401" t="s">
        <v>552</v>
      </c>
      <c r="Q3" s="574"/>
      <c r="V3" s="360"/>
      <c r="W3" s="360"/>
      <c r="X3" s="360"/>
      <c r="Y3" s="486"/>
      <c r="Z3" s="285"/>
      <c r="AA3" s="285"/>
    </row>
    <row r="4" spans="1:37" ht="15.75">
      <c r="A4" s="480" t="s">
        <v>116</v>
      </c>
      <c r="B4" s="23"/>
      <c r="C4" s="286" t="str">
        <f>T(Facility)</f>
        <v/>
      </c>
      <c r="D4" s="552"/>
      <c r="E4" s="327"/>
      <c r="F4" s="26"/>
      <c r="G4" s="26"/>
      <c r="H4" s="26"/>
      <c r="I4" s="26"/>
      <c r="J4" s="360"/>
      <c r="K4" s="360"/>
      <c r="L4" s="4"/>
      <c r="M4" s="572" t="s">
        <v>553</v>
      </c>
      <c r="AH4" s="485"/>
      <c r="AK4" s="300"/>
    </row>
    <row r="5" spans="1:37" ht="15.75">
      <c r="A5" s="4"/>
      <c r="B5" s="4"/>
      <c r="C5" s="37" t="s">
        <v>362</v>
      </c>
      <c r="D5" s="37"/>
      <c r="E5" s="710" t="str">
        <f>T(ID)</f>
        <v/>
      </c>
      <c r="F5" s="4"/>
      <c r="G5" s="4"/>
      <c r="H5" s="4"/>
      <c r="I5" s="4"/>
      <c r="J5" s="4"/>
      <c r="K5" s="4"/>
      <c r="L5" s="4"/>
      <c r="M5" s="326" t="s">
        <v>358</v>
      </c>
    </row>
    <row r="6" spans="1:37" ht="15.75">
      <c r="A6" s="4"/>
      <c r="B6" s="23" t="s">
        <v>118</v>
      </c>
      <c r="C6" s="4"/>
      <c r="D6" s="4"/>
      <c r="E6" s="711" t="str">
        <f>T(Beg_Date)</f>
        <v/>
      </c>
      <c r="F6" s="4"/>
      <c r="G6" s="4"/>
      <c r="H6" s="4"/>
      <c r="I6" s="4"/>
      <c r="J6" s="571"/>
      <c r="K6" s="571">
        <f>Q3</f>
        <v>0</v>
      </c>
      <c r="L6" s="4"/>
    </row>
    <row r="7" spans="1:37" ht="15.75">
      <c r="A7" s="4"/>
      <c r="B7" s="4"/>
      <c r="C7" s="23" t="s">
        <v>25</v>
      </c>
      <c r="D7" s="23"/>
      <c r="E7" s="73" t="str">
        <f>T(End_Date)</f>
        <v/>
      </c>
      <c r="F7" s="4"/>
      <c r="G7" s="4"/>
      <c r="H7" s="4"/>
      <c r="I7" s="4"/>
      <c r="J7" s="571">
        <f>Q2</f>
        <v>0</v>
      </c>
      <c r="K7" s="571"/>
      <c r="L7" s="4"/>
      <c r="M7" s="488"/>
      <c r="N7" s="594"/>
      <c r="O7" s="595"/>
      <c r="P7" s="595"/>
      <c r="Q7" s="595"/>
      <c r="R7" s="595"/>
      <c r="S7" s="595"/>
      <c r="T7" s="486"/>
      <c r="U7" s="360"/>
    </row>
    <row r="8" spans="1:37" ht="15.75">
      <c r="A8" s="4"/>
      <c r="B8" s="482" t="s">
        <v>554</v>
      </c>
      <c r="C8" s="23"/>
      <c r="D8" s="23"/>
      <c r="E8" s="464"/>
      <c r="F8" s="4"/>
      <c r="G8" s="4"/>
      <c r="H8" s="4"/>
      <c r="I8" s="4"/>
      <c r="J8" s="4"/>
      <c r="K8" s="565" t="s">
        <v>555</v>
      </c>
      <c r="L8" s="4"/>
      <c r="N8" s="594"/>
      <c r="O8" s="596"/>
      <c r="P8" s="596"/>
      <c r="Q8" s="596"/>
      <c r="R8" s="596"/>
      <c r="S8" s="596"/>
    </row>
    <row r="9" spans="1:37" ht="15.75">
      <c r="A9" s="4"/>
      <c r="B9" s="482" t="s">
        <v>556</v>
      </c>
      <c r="C9" s="23"/>
      <c r="D9" s="23"/>
      <c r="E9" s="464"/>
      <c r="F9" s="4"/>
      <c r="G9" s="4"/>
      <c r="H9" s="4"/>
      <c r="I9" s="565" t="s">
        <v>557</v>
      </c>
      <c r="J9" s="565" t="s">
        <v>558</v>
      </c>
      <c r="K9" s="565" t="s">
        <v>559</v>
      </c>
      <c r="L9" s="4"/>
      <c r="N9" s="594"/>
      <c r="O9" s="596"/>
      <c r="P9" s="596"/>
      <c r="Q9" s="596"/>
      <c r="R9" s="596"/>
      <c r="S9" s="596"/>
    </row>
    <row r="10" spans="1:37" ht="15.75">
      <c r="B10" s="482" t="s">
        <v>560</v>
      </c>
      <c r="C10" s="23"/>
      <c r="D10" s="23"/>
      <c r="E10" s="464"/>
      <c r="F10" s="4"/>
      <c r="G10" s="481" t="s">
        <v>561</v>
      </c>
      <c r="H10" s="481"/>
      <c r="I10" s="111" t="s">
        <v>511</v>
      </c>
      <c r="J10" s="111" t="s">
        <v>511</v>
      </c>
      <c r="K10" s="111" t="s">
        <v>511</v>
      </c>
      <c r="L10" s="4"/>
      <c r="M10" s="316"/>
      <c r="N10" s="594"/>
      <c r="O10" s="595"/>
      <c r="P10" s="597"/>
      <c r="Q10" s="598"/>
      <c r="R10" s="599"/>
      <c r="S10" s="596"/>
    </row>
    <row r="11" spans="1:37" ht="15.75">
      <c r="B11" s="24"/>
      <c r="C11" s="52" t="s">
        <v>562</v>
      </c>
      <c r="D11" s="52" t="s">
        <v>563</v>
      </c>
      <c r="E11" s="52" t="s">
        <v>564</v>
      </c>
      <c r="F11" s="24"/>
      <c r="G11" s="52" t="s">
        <v>59</v>
      </c>
      <c r="H11" s="52" t="s">
        <v>87</v>
      </c>
      <c r="I11" s="52" t="s">
        <v>565</v>
      </c>
      <c r="J11" s="52" t="s">
        <v>565</v>
      </c>
      <c r="K11" s="52" t="s">
        <v>565</v>
      </c>
      <c r="L11" s="24"/>
      <c r="M11" s="318"/>
      <c r="N11" s="594"/>
      <c r="O11" s="595"/>
      <c r="P11" s="596"/>
      <c r="Q11" s="600"/>
      <c r="R11" s="601"/>
      <c r="S11" s="596"/>
    </row>
    <row r="12" spans="1:37" ht="15.75">
      <c r="B12" s="55">
        <v>76</v>
      </c>
      <c r="C12" s="518"/>
      <c r="D12" s="546"/>
      <c r="E12" s="281"/>
      <c r="F12" s="576"/>
      <c r="G12" s="513"/>
      <c r="H12" s="769"/>
      <c r="I12" s="564"/>
      <c r="J12" s="564"/>
      <c r="K12" s="564"/>
      <c r="L12" s="55">
        <v>76</v>
      </c>
      <c r="M12" s="318"/>
      <c r="N12" s="594"/>
      <c r="O12" s="595"/>
      <c r="P12" s="596"/>
      <c r="Q12" s="600"/>
      <c r="R12" s="601"/>
      <c r="S12" s="596"/>
    </row>
    <row r="13" spans="1:37" ht="15.75">
      <c r="B13" s="55">
        <v>77</v>
      </c>
      <c r="C13" s="519"/>
      <c r="D13" s="547"/>
      <c r="E13" s="281"/>
      <c r="F13" s="576"/>
      <c r="G13" s="520"/>
      <c r="H13" s="483"/>
      <c r="I13" s="484"/>
      <c r="J13" s="484"/>
      <c r="K13" s="484"/>
      <c r="L13" s="55">
        <v>77</v>
      </c>
      <c r="M13" s="318"/>
      <c r="N13" s="594"/>
      <c r="O13" s="595"/>
      <c r="P13" s="596"/>
      <c r="Q13" s="600"/>
      <c r="R13" s="601"/>
      <c r="S13" s="596"/>
      <c r="AA13" s="300"/>
      <c r="AF13" s="429"/>
      <c r="AK13" s="300" t="str">
        <f t="shared" ref="AK13:AK19" si="0">AA13&amp;AF13</f>
        <v/>
      </c>
    </row>
    <row r="14" spans="1:37" ht="15.75">
      <c r="B14" s="55">
        <v>78</v>
      </c>
      <c r="C14" s="519"/>
      <c r="D14" s="547"/>
      <c r="E14" s="281"/>
      <c r="F14" s="576"/>
      <c r="G14" s="516"/>
      <c r="H14" s="483"/>
      <c r="I14" s="484"/>
      <c r="J14" s="484"/>
      <c r="K14" s="484"/>
      <c r="L14" s="55">
        <v>78</v>
      </c>
      <c r="M14" s="318"/>
      <c r="N14" s="594"/>
      <c r="O14" s="595"/>
      <c r="P14" s="596"/>
      <c r="Q14" s="600"/>
      <c r="R14" s="601"/>
      <c r="S14" s="596"/>
      <c r="AA14" s="300"/>
      <c r="AF14" s="429"/>
      <c r="AK14" s="300" t="str">
        <f t="shared" si="0"/>
        <v/>
      </c>
    </row>
    <row r="15" spans="1:37" ht="15.75">
      <c r="B15" s="55">
        <v>79</v>
      </c>
      <c r="C15" s="519"/>
      <c r="D15" s="547"/>
      <c r="E15" s="281"/>
      <c r="F15" s="576"/>
      <c r="G15" s="516"/>
      <c r="H15" s="483"/>
      <c r="I15" s="484"/>
      <c r="J15" s="484"/>
      <c r="K15" s="484"/>
      <c r="L15" s="55">
        <v>79</v>
      </c>
      <c r="M15" s="318"/>
      <c r="N15" s="594"/>
      <c r="O15" s="602"/>
      <c r="P15" s="596"/>
      <c r="Q15" s="600"/>
      <c r="R15" s="601"/>
      <c r="S15" s="596"/>
      <c r="AA15" s="300"/>
      <c r="AF15" s="429"/>
      <c r="AK15" s="300" t="str">
        <f t="shared" si="0"/>
        <v/>
      </c>
    </row>
    <row r="16" spans="1:37" ht="15.75">
      <c r="B16" s="55">
        <v>80</v>
      </c>
      <c r="C16" s="519"/>
      <c r="D16" s="547"/>
      <c r="E16" s="281"/>
      <c r="F16" s="576"/>
      <c r="G16" s="516"/>
      <c r="H16" s="483"/>
      <c r="I16" s="484"/>
      <c r="J16" s="484"/>
      <c r="K16" s="484"/>
      <c r="L16" s="55">
        <v>80</v>
      </c>
      <c r="M16" s="318"/>
      <c r="N16" s="594"/>
      <c r="O16" s="599"/>
      <c r="P16" s="596"/>
      <c r="Q16" s="600"/>
      <c r="R16" s="601"/>
      <c r="S16" s="596"/>
      <c r="AA16" s="300"/>
      <c r="AF16" s="429"/>
      <c r="AK16" s="300" t="str">
        <f t="shared" si="0"/>
        <v/>
      </c>
    </row>
    <row r="17" spans="2:42" ht="15.75">
      <c r="B17" s="55">
        <v>81</v>
      </c>
      <c r="C17" s="519"/>
      <c r="D17" s="547"/>
      <c r="E17" s="281"/>
      <c r="F17" s="576"/>
      <c r="G17" s="516"/>
      <c r="H17" s="483"/>
      <c r="I17" s="484"/>
      <c r="J17" s="484"/>
      <c r="K17" s="484"/>
      <c r="L17" s="55">
        <v>81</v>
      </c>
      <c r="M17" s="316"/>
      <c r="N17" s="603"/>
      <c r="O17" s="604"/>
      <c r="P17" s="596"/>
      <c r="Q17" s="600"/>
      <c r="R17" s="601"/>
      <c r="S17" s="596"/>
      <c r="U17" s="429"/>
      <c r="AA17" s="300"/>
      <c r="AF17" s="429"/>
      <c r="AK17" s="300" t="str">
        <f t="shared" si="0"/>
        <v/>
      </c>
    </row>
    <row r="18" spans="2:42" ht="15.75">
      <c r="B18" s="55">
        <v>82</v>
      </c>
      <c r="C18" s="519"/>
      <c r="D18" s="547"/>
      <c r="E18" s="281"/>
      <c r="F18" s="576"/>
      <c r="G18" s="516"/>
      <c r="H18" s="483"/>
      <c r="I18" s="484"/>
      <c r="J18" s="484"/>
      <c r="K18" s="484"/>
      <c r="L18" s="55">
        <v>82</v>
      </c>
      <c r="M18" s="318"/>
      <c r="N18" s="318"/>
      <c r="O18" s="429"/>
      <c r="P18" s="4"/>
      <c r="Q18" s="318"/>
      <c r="R18" s="428"/>
      <c r="U18" s="429"/>
      <c r="AA18" s="300"/>
      <c r="AF18" s="429"/>
      <c r="AK18" s="300" t="str">
        <f t="shared" si="0"/>
        <v/>
      </c>
    </row>
    <row r="19" spans="2:42" ht="15.75">
      <c r="B19" s="55">
        <v>83</v>
      </c>
      <c r="C19" s="519"/>
      <c r="D19" s="547"/>
      <c r="E19" s="281"/>
      <c r="F19" s="576"/>
      <c r="G19" s="516"/>
      <c r="H19" s="483"/>
      <c r="I19" s="484"/>
      <c r="J19" s="484"/>
      <c r="K19" s="484"/>
      <c r="L19" s="55">
        <v>83</v>
      </c>
      <c r="M19" s="318"/>
      <c r="N19" s="318"/>
      <c r="O19" s="429"/>
      <c r="P19" s="4"/>
      <c r="Q19" s="318"/>
      <c r="R19" s="428"/>
      <c r="U19" s="429"/>
      <c r="AA19" s="300"/>
      <c r="AF19" s="429"/>
      <c r="AK19" s="300" t="str">
        <f t="shared" si="0"/>
        <v/>
      </c>
    </row>
    <row r="20" spans="2:42" ht="15.75">
      <c r="B20" s="55">
        <v>84</v>
      </c>
      <c r="C20" s="519"/>
      <c r="D20" s="547"/>
      <c r="E20" s="281"/>
      <c r="F20" s="576"/>
      <c r="G20" s="516"/>
      <c r="H20" s="483"/>
      <c r="I20" s="484"/>
      <c r="J20" s="484"/>
      <c r="K20" s="484"/>
      <c r="L20" s="55">
        <v>84</v>
      </c>
      <c r="M20" s="318"/>
      <c r="N20" s="521" t="s">
        <v>566</v>
      </c>
      <c r="O20" s="429"/>
      <c r="P20" s="4"/>
      <c r="Q20" s="318"/>
      <c r="R20" s="428"/>
      <c r="U20" s="429"/>
      <c r="W20" s="605"/>
      <c r="Z20" s="428"/>
      <c r="AF20" s="300"/>
      <c r="AK20" s="428"/>
      <c r="AP20" s="300" t="str">
        <f>AF20&amp;AK20</f>
        <v/>
      </c>
    </row>
    <row r="21" spans="2:42" ht="15.75" customHeight="1">
      <c r="B21" s="55">
        <v>85</v>
      </c>
      <c r="C21" s="519"/>
      <c r="D21" s="547"/>
      <c r="E21" s="281"/>
      <c r="F21" s="576"/>
      <c r="G21" s="516"/>
      <c r="H21" s="483"/>
      <c r="I21" s="484"/>
      <c r="J21" s="484"/>
      <c r="K21" s="484"/>
      <c r="L21" s="55">
        <v>85</v>
      </c>
      <c r="M21" s="318"/>
      <c r="N21" s="522" t="s">
        <v>567</v>
      </c>
      <c r="O21" s="429"/>
      <c r="P21" s="4"/>
      <c r="Q21" s="318"/>
      <c r="R21" s="428"/>
      <c r="U21" s="429"/>
      <c r="AA21" s="300"/>
      <c r="AF21" s="429"/>
      <c r="AK21" s="300"/>
    </row>
    <row r="22" spans="2:42" ht="15.75" customHeight="1">
      <c r="B22" s="55">
        <v>86</v>
      </c>
      <c r="C22" s="519"/>
      <c r="D22" s="547"/>
      <c r="E22" s="281"/>
      <c r="F22" s="576"/>
      <c r="G22" s="516"/>
      <c r="H22" s="483"/>
      <c r="I22" s="484"/>
      <c r="J22" s="484"/>
      <c r="K22" s="484"/>
      <c r="L22" s="55">
        <v>86</v>
      </c>
      <c r="M22" s="318"/>
      <c r="N22" s="318"/>
      <c r="O22" s="429"/>
      <c r="P22" s="4"/>
      <c r="Q22" s="318"/>
      <c r="R22" s="428"/>
      <c r="U22" s="429"/>
      <c r="AA22" s="300"/>
      <c r="AF22" s="429"/>
      <c r="AK22" s="300"/>
    </row>
    <row r="23" spans="2:42" ht="15.75" customHeight="1">
      <c r="B23" s="55">
        <v>87</v>
      </c>
      <c r="C23" s="519"/>
      <c r="D23" s="547"/>
      <c r="E23" s="281"/>
      <c r="F23" s="576"/>
      <c r="G23" s="516"/>
      <c r="H23" s="483"/>
      <c r="I23" s="484"/>
      <c r="J23" s="484"/>
      <c r="K23" s="484"/>
      <c r="L23" s="55">
        <v>87</v>
      </c>
      <c r="M23" s="318"/>
      <c r="N23" s="523" t="s">
        <v>568</v>
      </c>
      <c r="O23" s="429"/>
      <c r="P23" s="4"/>
      <c r="R23" s="567">
        <f>I88</f>
        <v>0</v>
      </c>
      <c r="U23" s="429"/>
      <c r="AA23" s="300"/>
      <c r="AF23" s="429"/>
      <c r="AK23" s="300"/>
    </row>
    <row r="24" spans="2:42" ht="15.75">
      <c r="B24" s="55">
        <v>88</v>
      </c>
      <c r="C24" s="519"/>
      <c r="D24" s="547"/>
      <c r="E24" s="281"/>
      <c r="F24" s="576"/>
      <c r="G24" s="516"/>
      <c r="H24" s="483"/>
      <c r="I24" s="484"/>
      <c r="J24" s="484"/>
      <c r="K24" s="484"/>
      <c r="L24" s="55">
        <v>88</v>
      </c>
      <c r="M24" s="318"/>
      <c r="N24" s="523" t="s">
        <v>569</v>
      </c>
      <c r="O24" s="429"/>
      <c r="P24" s="4"/>
      <c r="R24" s="570">
        <f>J88</f>
        <v>0</v>
      </c>
      <c r="T24" s="429"/>
      <c r="U24" s="4"/>
      <c r="AA24" s="300"/>
      <c r="AF24" s="429"/>
      <c r="AK24" s="300"/>
    </row>
    <row r="25" spans="2:42" ht="15.75" customHeight="1">
      <c r="B25" s="55">
        <v>89</v>
      </c>
      <c r="C25" s="519"/>
      <c r="D25" s="547"/>
      <c r="E25" s="281"/>
      <c r="F25" s="576"/>
      <c r="G25" s="516"/>
      <c r="H25" s="483"/>
      <c r="I25" s="484"/>
      <c r="J25" s="484"/>
      <c r="K25" s="484"/>
      <c r="L25" s="55">
        <v>89</v>
      </c>
      <c r="M25" s="318"/>
      <c r="N25" s="566" t="s">
        <v>570</v>
      </c>
      <c r="O25" s="318"/>
      <c r="P25" s="318"/>
      <c r="Q25" s="318"/>
      <c r="R25" s="570">
        <f>K88</f>
        <v>0</v>
      </c>
      <c r="U25" s="429"/>
      <c r="AA25" s="300"/>
      <c r="AF25" s="429"/>
      <c r="AK25" s="300"/>
    </row>
    <row r="26" spans="2:42" ht="15.75" customHeight="1">
      <c r="B26" s="55">
        <v>90</v>
      </c>
      <c r="C26" s="519"/>
      <c r="D26" s="547"/>
      <c r="E26" s="281"/>
      <c r="F26" s="576"/>
      <c r="G26" s="516"/>
      <c r="H26" s="483"/>
      <c r="I26" s="484"/>
      <c r="J26" s="484"/>
      <c r="K26" s="484"/>
      <c r="L26" s="55">
        <v>90</v>
      </c>
      <c r="M26" s="318"/>
      <c r="N26" s="318"/>
      <c r="O26" s="428"/>
      <c r="P26" s="4"/>
      <c r="Q26" s="318"/>
      <c r="R26" s="428"/>
      <c r="S26" s="523"/>
      <c r="U26" s="429"/>
      <c r="AA26" s="300"/>
      <c r="AF26" s="429"/>
      <c r="AK26" s="300"/>
    </row>
    <row r="27" spans="2:42" ht="15.75" customHeight="1">
      <c r="B27" s="55">
        <v>91</v>
      </c>
      <c r="C27" s="519"/>
      <c r="D27" s="547"/>
      <c r="E27" s="281"/>
      <c r="F27" s="576"/>
      <c r="G27" s="516"/>
      <c r="H27" s="483"/>
      <c r="I27" s="484"/>
      <c r="J27" s="484"/>
      <c r="K27" s="484"/>
      <c r="L27" s="55">
        <v>91</v>
      </c>
      <c r="M27" s="318"/>
      <c r="N27" s="528" t="str">
        <f>IF(R23&lt;99.999,"This Schedule for Operator/Licensee Ownership is NOT COMPLETE","This Schedule for Operator/Licensee Ownership is COMPLETE")</f>
        <v>This Schedule for Operator/Licensee Ownership is NOT COMPLETE</v>
      </c>
      <c r="O27" s="529"/>
      <c r="P27" s="530"/>
      <c r="Q27" s="531"/>
      <c r="R27" s="538"/>
      <c r="S27" s="534"/>
      <c r="T27" s="534"/>
      <c r="U27" s="536"/>
      <c r="V27" s="534"/>
      <c r="AA27" s="300"/>
      <c r="AF27" s="429"/>
      <c r="AK27" s="300"/>
    </row>
    <row r="28" spans="2:42" ht="15.75" customHeight="1">
      <c r="B28" s="55">
        <v>92</v>
      </c>
      <c r="C28" s="519"/>
      <c r="D28" s="547"/>
      <c r="E28" s="281"/>
      <c r="F28" s="576"/>
      <c r="G28" s="516"/>
      <c r="H28" s="483"/>
      <c r="I28" s="484"/>
      <c r="J28" s="484"/>
      <c r="K28" s="484"/>
      <c r="L28" s="55">
        <v>92</v>
      </c>
      <c r="M28" s="318"/>
      <c r="N28" s="523" t="s">
        <v>571</v>
      </c>
      <c r="O28" s="429"/>
      <c r="P28" s="4"/>
      <c r="Q28" s="318"/>
      <c r="R28" s="428"/>
      <c r="U28" s="429"/>
      <c r="AA28" s="300"/>
      <c r="AF28" s="429"/>
      <c r="AK28" s="300"/>
    </row>
    <row r="29" spans="2:42" ht="15.75" customHeight="1">
      <c r="B29" s="55">
        <v>93</v>
      </c>
      <c r="C29" s="519"/>
      <c r="D29" s="547"/>
      <c r="E29" s="281"/>
      <c r="F29" s="576"/>
      <c r="G29" s="516"/>
      <c r="H29" s="483"/>
      <c r="I29" s="484"/>
      <c r="J29" s="484"/>
      <c r="K29" s="484"/>
      <c r="L29" s="55">
        <v>93</v>
      </c>
      <c r="M29" s="318"/>
      <c r="N29" s="318"/>
      <c r="O29" s="429"/>
      <c r="P29" s="4"/>
      <c r="Q29" s="318"/>
      <c r="R29" s="428"/>
      <c r="U29" s="429"/>
      <c r="AA29" s="300"/>
      <c r="AF29" s="428"/>
      <c r="AK29" s="300"/>
    </row>
    <row r="30" spans="2:42" ht="15.75" customHeight="1">
      <c r="B30" s="55">
        <v>94</v>
      </c>
      <c r="C30" s="519"/>
      <c r="D30" s="547"/>
      <c r="E30" s="281"/>
      <c r="F30" s="576"/>
      <c r="G30" s="516"/>
      <c r="H30" s="483"/>
      <c r="I30" s="484"/>
      <c r="J30" s="484"/>
      <c r="K30" s="484"/>
      <c r="L30" s="55">
        <v>94</v>
      </c>
      <c r="M30" s="318"/>
      <c r="N30" s="528" t="str">
        <f>IF(Q2="N/A","This Schedule for Building Ownership is COMPLETE",IF(R24&lt;99.999,"This Schedule for Building Ownership is NOT COMPLETE","This Schedule for Building Owner is COMPLETE"))</f>
        <v>This Schedule for Building Ownership is NOT COMPLETE</v>
      </c>
      <c r="O30" s="536"/>
      <c r="P30" s="535"/>
      <c r="Q30" s="537"/>
      <c r="R30" s="538"/>
      <c r="S30" s="534"/>
      <c r="T30" s="534"/>
      <c r="U30" s="536"/>
      <c r="AA30" s="300"/>
      <c r="AF30" s="429"/>
      <c r="AK30" s="300"/>
    </row>
    <row r="31" spans="2:42" ht="15.75" customHeight="1">
      <c r="B31" s="55">
        <v>95</v>
      </c>
      <c r="C31" s="519"/>
      <c r="D31" s="547"/>
      <c r="E31" s="281"/>
      <c r="F31" s="576"/>
      <c r="G31" s="516"/>
      <c r="H31" s="483"/>
      <c r="I31" s="484"/>
      <c r="J31" s="484"/>
      <c r="K31" s="484"/>
      <c r="L31" s="55">
        <v>95</v>
      </c>
      <c r="M31" s="318"/>
      <c r="N31" s="523" t="s">
        <v>571</v>
      </c>
      <c r="O31" s="429"/>
      <c r="P31" s="4"/>
      <c r="Q31" s="318"/>
      <c r="R31" s="428"/>
      <c r="U31" s="429"/>
      <c r="AA31" s="300"/>
      <c r="AF31" s="429"/>
      <c r="AK31" s="300"/>
    </row>
    <row r="32" spans="2:42" ht="15.75" customHeight="1">
      <c r="B32" s="55">
        <v>96</v>
      </c>
      <c r="C32" s="519"/>
      <c r="D32" s="547"/>
      <c r="E32" s="281"/>
      <c r="F32" s="576"/>
      <c r="G32" s="516"/>
      <c r="H32" s="483"/>
      <c r="I32" s="484"/>
      <c r="J32" s="484"/>
      <c r="K32" s="484"/>
      <c r="L32" s="55">
        <v>96</v>
      </c>
      <c r="M32" s="318"/>
      <c r="N32" s="318"/>
      <c r="O32" s="429"/>
      <c r="P32" s="4"/>
      <c r="Q32" s="318"/>
      <c r="R32" s="428"/>
      <c r="U32" s="429"/>
      <c r="AA32" s="300"/>
      <c r="AF32" s="429"/>
      <c r="AK32" s="300"/>
    </row>
    <row r="33" spans="2:69" ht="15.75" customHeight="1">
      <c r="B33" s="55">
        <v>97</v>
      </c>
      <c r="C33" s="519"/>
      <c r="D33" s="547"/>
      <c r="E33" s="281"/>
      <c r="F33" s="576"/>
      <c r="G33" s="516"/>
      <c r="H33" s="483"/>
      <c r="I33" s="484"/>
      <c r="J33" s="484"/>
      <c r="K33" s="484"/>
      <c r="L33" s="55">
        <v>97</v>
      </c>
      <c r="M33" s="318"/>
      <c r="N33" s="528" t="str">
        <f>IF(Q3="N/A","This Schedule for Management Co. Ownership is COMPLETE",IF(R25&lt;99.999,"This Schedule for Management Co. Ownership is NOT COMPLETE","This Schedule for Management Co. Ownership is COMPLETE"))</f>
        <v>This Schedule for Management Co. Ownership is NOT COMPLETE</v>
      </c>
      <c r="O33" s="536"/>
      <c r="P33" s="535"/>
      <c r="Q33" s="537"/>
      <c r="R33" s="538"/>
      <c r="S33" s="534"/>
      <c r="T33" s="534"/>
      <c r="U33" s="538"/>
      <c r="V33" s="534"/>
      <c r="AA33" s="300"/>
      <c r="AF33" s="429"/>
      <c r="AK33" s="300"/>
    </row>
    <row r="34" spans="2:69" ht="15.75">
      <c r="B34" s="55">
        <v>98</v>
      </c>
      <c r="C34" s="519"/>
      <c r="D34" s="547"/>
      <c r="E34" s="281"/>
      <c r="F34" s="576"/>
      <c r="G34" s="516"/>
      <c r="H34" s="483"/>
      <c r="I34" s="484"/>
      <c r="J34" s="484"/>
      <c r="K34" s="484"/>
      <c r="L34" s="55">
        <v>98</v>
      </c>
      <c r="M34" s="318"/>
      <c r="N34" s="523" t="s">
        <v>571</v>
      </c>
      <c r="O34" s="429"/>
      <c r="P34" s="4"/>
      <c r="Q34" s="318"/>
      <c r="R34" s="428"/>
      <c r="U34" s="429"/>
      <c r="AA34" s="300"/>
      <c r="AF34" s="429"/>
      <c r="AK34" s="300"/>
    </row>
    <row r="35" spans="2:69" ht="15.75">
      <c r="B35" s="55">
        <v>99</v>
      </c>
      <c r="C35" s="519"/>
      <c r="D35" s="547"/>
      <c r="E35" s="281"/>
      <c r="F35" s="576"/>
      <c r="G35" s="516"/>
      <c r="H35" s="483"/>
      <c r="I35" s="484"/>
      <c r="J35" s="484"/>
      <c r="K35" s="484"/>
      <c r="L35" s="55">
        <v>99</v>
      </c>
      <c r="M35" s="318"/>
      <c r="U35" s="429"/>
      <c r="AA35" s="300"/>
      <c r="AF35" s="429"/>
      <c r="AK35" s="300"/>
    </row>
    <row r="36" spans="2:69" ht="15.75">
      <c r="B36" s="55">
        <v>100</v>
      </c>
      <c r="C36" s="519"/>
      <c r="D36" s="547"/>
      <c r="E36" s="281"/>
      <c r="F36" s="576"/>
      <c r="G36" s="516"/>
      <c r="H36" s="483"/>
      <c r="I36" s="484"/>
      <c r="J36" s="484"/>
      <c r="K36" s="484"/>
      <c r="L36" s="55">
        <v>100</v>
      </c>
      <c r="M36" s="318"/>
      <c r="U36" s="429"/>
      <c r="AA36" s="300"/>
      <c r="AF36" s="429"/>
      <c r="AK36" s="300"/>
    </row>
    <row r="37" spans="2:69" ht="15.75">
      <c r="B37" s="55">
        <v>101</v>
      </c>
      <c r="C37" s="519"/>
      <c r="D37" s="547"/>
      <c r="E37" s="281"/>
      <c r="F37" s="576"/>
      <c r="G37" s="516"/>
      <c r="H37" s="483"/>
      <c r="I37" s="484"/>
      <c r="J37" s="484"/>
      <c r="K37" s="484"/>
      <c r="L37" s="55">
        <v>101</v>
      </c>
      <c r="M37" s="318"/>
      <c r="U37" s="429"/>
      <c r="AA37" s="300"/>
      <c r="AF37" s="429"/>
      <c r="AK37" s="300"/>
    </row>
    <row r="38" spans="2:69" ht="15.75">
      <c r="B38" s="55">
        <v>102</v>
      </c>
      <c r="C38" s="519"/>
      <c r="D38" s="547"/>
      <c r="E38" s="281"/>
      <c r="F38" s="576"/>
      <c r="G38" s="516"/>
      <c r="H38" s="483"/>
      <c r="I38" s="484"/>
      <c r="J38" s="484"/>
      <c r="K38" s="484"/>
      <c r="L38" s="55">
        <v>102</v>
      </c>
      <c r="M38" s="318"/>
      <c r="U38" s="429"/>
      <c r="AA38" s="300"/>
      <c r="AF38" s="429"/>
      <c r="AK38" s="300"/>
    </row>
    <row r="39" spans="2:69" ht="15.75">
      <c r="B39" s="55">
        <v>103</v>
      </c>
      <c r="C39" s="519"/>
      <c r="D39" s="547"/>
      <c r="E39" s="281"/>
      <c r="F39" s="576"/>
      <c r="G39" s="516"/>
      <c r="H39" s="483"/>
      <c r="I39" s="484"/>
      <c r="J39" s="484"/>
      <c r="K39" s="484"/>
      <c r="L39" s="55">
        <v>103</v>
      </c>
      <c r="M39" s="318"/>
      <c r="N39" s="318"/>
      <c r="O39" s="429"/>
      <c r="P39" s="4"/>
      <c r="Q39" s="318"/>
      <c r="R39" s="428"/>
      <c r="U39" s="429"/>
      <c r="AA39" s="300"/>
      <c r="AF39" s="429"/>
      <c r="AK39" s="300"/>
    </row>
    <row r="40" spans="2:69" ht="15.75">
      <c r="B40" s="55">
        <v>104</v>
      </c>
      <c r="C40" s="519"/>
      <c r="D40" s="547"/>
      <c r="E40" s="281"/>
      <c r="F40" s="576"/>
      <c r="G40" s="516"/>
      <c r="H40" s="483"/>
      <c r="I40" s="484"/>
      <c r="J40" s="484"/>
      <c r="K40" s="484"/>
      <c r="L40" s="55">
        <v>104</v>
      </c>
      <c r="M40" s="318"/>
      <c r="N40" s="318"/>
      <c r="O40" s="428"/>
      <c r="P40" s="4"/>
      <c r="Q40" s="318"/>
      <c r="R40" s="428"/>
      <c r="U40" s="429"/>
      <c r="AA40" s="300"/>
      <c r="AF40" s="429"/>
      <c r="AK40" s="300"/>
    </row>
    <row r="41" spans="2:69" ht="15.75">
      <c r="B41" s="55">
        <v>105</v>
      </c>
      <c r="C41" s="519"/>
      <c r="D41" s="547"/>
      <c r="E41" s="281"/>
      <c r="F41" s="576"/>
      <c r="G41" s="516"/>
      <c r="H41" s="483"/>
      <c r="I41" s="484"/>
      <c r="J41" s="484"/>
      <c r="K41" s="484"/>
      <c r="L41" s="55">
        <v>105</v>
      </c>
      <c r="M41" s="318"/>
      <c r="N41" s="318"/>
      <c r="O41" s="429"/>
      <c r="P41" s="4"/>
      <c r="Q41" s="318"/>
      <c r="R41" s="428"/>
      <c r="U41" s="429"/>
      <c r="AA41" s="300"/>
      <c r="AF41" s="428"/>
      <c r="AK41" s="300"/>
    </row>
    <row r="42" spans="2:69" ht="15.75">
      <c r="B42" s="55">
        <v>106</v>
      </c>
      <c r="C42" s="519"/>
      <c r="D42" s="547"/>
      <c r="E42" s="281"/>
      <c r="F42" s="576"/>
      <c r="G42" s="516"/>
      <c r="H42" s="483"/>
      <c r="I42" s="484"/>
      <c r="J42" s="484"/>
      <c r="K42" s="484"/>
      <c r="L42" s="55">
        <v>106</v>
      </c>
      <c r="M42" s="318"/>
      <c r="N42" s="318"/>
      <c r="O42" s="429"/>
      <c r="P42" s="4"/>
      <c r="Q42" s="318"/>
      <c r="R42" s="428"/>
      <c r="U42" s="429"/>
      <c r="AA42" s="300"/>
      <c r="AF42" s="428"/>
      <c r="AK42" s="300"/>
    </row>
    <row r="43" spans="2:69" ht="15.75">
      <c r="B43" s="55">
        <v>107</v>
      </c>
      <c r="C43" s="519"/>
      <c r="D43" s="547"/>
      <c r="E43" s="281"/>
      <c r="F43" s="576"/>
      <c r="G43" s="516"/>
      <c r="H43" s="483"/>
      <c r="I43" s="484"/>
      <c r="J43" s="484"/>
      <c r="K43" s="484"/>
      <c r="L43" s="55">
        <v>107</v>
      </c>
      <c r="M43" s="318"/>
      <c r="N43" s="318"/>
      <c r="O43" s="429"/>
      <c r="P43" s="4"/>
      <c r="Q43" s="318"/>
      <c r="R43" s="428"/>
      <c r="U43" s="429"/>
      <c r="AA43" s="429"/>
      <c r="AF43" s="429"/>
      <c r="AK43" s="300"/>
    </row>
    <row r="44" spans="2:69" ht="15.75">
      <c r="B44" s="55">
        <v>108</v>
      </c>
      <c r="C44" s="519"/>
      <c r="D44" s="547"/>
      <c r="E44" s="281"/>
      <c r="F44" s="576"/>
      <c r="G44" s="516"/>
      <c r="H44" s="483"/>
      <c r="I44" s="484"/>
      <c r="J44" s="484"/>
      <c r="K44" s="484"/>
      <c r="L44" s="55">
        <v>108</v>
      </c>
      <c r="M44" s="318"/>
      <c r="N44" s="318"/>
      <c r="O44" s="429"/>
      <c r="P44" s="4"/>
      <c r="Q44" s="318"/>
      <c r="R44" s="428"/>
      <c r="U44" s="429"/>
      <c r="AA44" s="300"/>
      <c r="AF44" s="429"/>
      <c r="AK44" s="300"/>
    </row>
    <row r="45" spans="2:69" ht="15.75">
      <c r="B45" s="55">
        <v>109</v>
      </c>
      <c r="C45" s="519"/>
      <c r="D45" s="547"/>
      <c r="E45" s="281"/>
      <c r="F45" s="576"/>
      <c r="G45" s="516"/>
      <c r="H45" s="483"/>
      <c r="I45" s="484"/>
      <c r="J45" s="484"/>
      <c r="K45" s="484"/>
      <c r="L45" s="55">
        <v>109</v>
      </c>
      <c r="M45" s="318"/>
      <c r="N45" s="318"/>
      <c r="O45" s="429"/>
      <c r="P45" s="4"/>
      <c r="Q45" s="318"/>
      <c r="R45" s="428"/>
      <c r="U45" s="428"/>
      <c r="AA45" s="300"/>
      <c r="AF45" s="429"/>
      <c r="AK45" s="300"/>
    </row>
    <row r="46" spans="2:69" ht="15.75">
      <c r="B46" s="55">
        <v>110</v>
      </c>
      <c r="C46" s="519"/>
      <c r="D46" s="547"/>
      <c r="E46" s="281"/>
      <c r="F46" s="576"/>
      <c r="G46" s="516"/>
      <c r="H46" s="483"/>
      <c r="I46" s="484"/>
      <c r="J46" s="484"/>
      <c r="K46" s="484"/>
      <c r="L46" s="55">
        <v>110</v>
      </c>
      <c r="M46" s="318"/>
      <c r="N46" s="318"/>
      <c r="O46" s="429"/>
      <c r="P46" s="4"/>
      <c r="Q46" s="318"/>
      <c r="R46" s="428"/>
      <c r="U46" s="428"/>
      <c r="AA46" s="300"/>
      <c r="AE46" s="315" t="s">
        <v>295</v>
      </c>
      <c r="AF46" s="315" t="s">
        <v>295</v>
      </c>
      <c r="AG46" s="315" t="s">
        <v>295</v>
      </c>
      <c r="AH46" s="315" t="s">
        <v>295</v>
      </c>
      <c r="AI46" s="315" t="s">
        <v>295</v>
      </c>
      <c r="AJ46" s="315" t="s">
        <v>295</v>
      </c>
      <c r="AK46" s="315" t="s">
        <v>295</v>
      </c>
      <c r="AL46" s="315" t="s">
        <v>295</v>
      </c>
      <c r="AM46" s="315" t="s">
        <v>295</v>
      </c>
      <c r="AN46" s="315" t="s">
        <v>295</v>
      </c>
      <c r="AO46" s="315" t="s">
        <v>295</v>
      </c>
      <c r="AP46" s="315" t="s">
        <v>295</v>
      </c>
      <c r="AQ46" s="315" t="s">
        <v>295</v>
      </c>
      <c r="AR46" s="315" t="s">
        <v>295</v>
      </c>
      <c r="AS46" s="315" t="s">
        <v>295</v>
      </c>
      <c r="AT46" s="315" t="s">
        <v>295</v>
      </c>
      <c r="AU46" s="315" t="s">
        <v>295</v>
      </c>
      <c r="AV46" s="315" t="s">
        <v>295</v>
      </c>
      <c r="AW46" s="315" t="s">
        <v>295</v>
      </c>
      <c r="AX46" s="315" t="s">
        <v>295</v>
      </c>
      <c r="AY46" s="315" t="s">
        <v>295</v>
      </c>
      <c r="AZ46" s="315" t="s">
        <v>295</v>
      </c>
      <c r="BA46" s="315" t="s">
        <v>295</v>
      </c>
      <c r="BB46" s="315" t="s">
        <v>295</v>
      </c>
      <c r="BC46" s="315" t="s">
        <v>295</v>
      </c>
      <c r="BD46" s="315" t="s">
        <v>295</v>
      </c>
      <c r="BE46" s="315" t="s">
        <v>295</v>
      </c>
      <c r="BF46" s="315" t="s">
        <v>295</v>
      </c>
      <c r="BG46" s="315" t="s">
        <v>295</v>
      </c>
      <c r="BH46" s="315" t="s">
        <v>295</v>
      </c>
      <c r="BI46" s="315" t="s">
        <v>295</v>
      </c>
      <c r="BJ46" s="315" t="s">
        <v>295</v>
      </c>
      <c r="BK46" s="315" t="s">
        <v>295</v>
      </c>
      <c r="BL46" s="315" t="s">
        <v>295</v>
      </c>
      <c r="BM46" s="315" t="s">
        <v>295</v>
      </c>
      <c r="BN46" s="315" t="s">
        <v>295</v>
      </c>
      <c r="BO46" s="315" t="s">
        <v>295</v>
      </c>
      <c r="BP46" s="315" t="s">
        <v>295</v>
      </c>
      <c r="BQ46" s="315" t="s">
        <v>295</v>
      </c>
    </row>
    <row r="47" spans="2:69" ht="15.75">
      <c r="B47" s="55">
        <v>111</v>
      </c>
      <c r="C47" s="519"/>
      <c r="D47" s="547"/>
      <c r="E47" s="281"/>
      <c r="F47" s="576"/>
      <c r="G47" s="516"/>
      <c r="H47" s="483"/>
      <c r="I47" s="484"/>
      <c r="J47" s="484"/>
      <c r="K47" s="484"/>
      <c r="L47" s="55">
        <v>111</v>
      </c>
      <c r="M47" s="318"/>
      <c r="N47" s="318"/>
      <c r="O47" s="429"/>
      <c r="P47" s="4"/>
      <c r="Q47" s="318"/>
      <c r="R47" s="428"/>
      <c r="U47" s="429"/>
      <c r="AA47" s="300"/>
      <c r="AE47" t="s">
        <v>148</v>
      </c>
      <c r="AF47" s="338">
        <v>2</v>
      </c>
      <c r="AG47" t="s">
        <v>129</v>
      </c>
      <c r="AH47" t="s">
        <v>130</v>
      </c>
      <c r="AI47" t="s">
        <v>155</v>
      </c>
      <c r="AJ47" t="s">
        <v>156</v>
      </c>
      <c r="AK47" s="338">
        <v>7</v>
      </c>
      <c r="AL47" t="s">
        <v>188</v>
      </c>
      <c r="AM47" t="s">
        <v>191</v>
      </c>
      <c r="AN47" t="s">
        <v>405</v>
      </c>
      <c r="AO47" t="s">
        <v>192</v>
      </c>
      <c r="AP47" t="s">
        <v>195</v>
      </c>
      <c r="AQ47" t="s">
        <v>196</v>
      </c>
      <c r="AR47" t="s">
        <v>197</v>
      </c>
      <c r="AS47" t="s">
        <v>406</v>
      </c>
      <c r="AT47" t="s">
        <v>407</v>
      </c>
      <c r="AU47" t="s">
        <v>408</v>
      </c>
      <c r="AV47" t="s">
        <v>409</v>
      </c>
      <c r="AW47" t="s">
        <v>366</v>
      </c>
      <c r="AX47" t="s">
        <v>410</v>
      </c>
      <c r="AY47" t="s">
        <v>411</v>
      </c>
      <c r="AZ47" t="s">
        <v>412</v>
      </c>
      <c r="BA47" t="s">
        <v>413</v>
      </c>
      <c r="BB47" t="s">
        <v>414</v>
      </c>
      <c r="BC47" t="s">
        <v>415</v>
      </c>
      <c r="BD47" t="s">
        <v>416</v>
      </c>
      <c r="BE47" t="s">
        <v>417</v>
      </c>
      <c r="BF47" t="s">
        <v>418</v>
      </c>
      <c r="BG47" t="s">
        <v>419</v>
      </c>
      <c r="BH47" t="s">
        <v>420</v>
      </c>
      <c r="BI47" t="s">
        <v>421</v>
      </c>
      <c r="BJ47" t="s">
        <v>422</v>
      </c>
      <c r="BK47" t="s">
        <v>423</v>
      </c>
      <c r="BL47" t="s">
        <v>424</v>
      </c>
      <c r="BM47" t="s">
        <v>425</v>
      </c>
      <c r="BN47" t="s">
        <v>426</v>
      </c>
      <c r="BO47" t="s">
        <v>427</v>
      </c>
      <c r="BP47" t="s">
        <v>428</v>
      </c>
      <c r="BQ47" t="s">
        <v>429</v>
      </c>
    </row>
    <row r="48" spans="2:69" ht="15.75">
      <c r="B48" s="55">
        <v>112</v>
      </c>
      <c r="C48" s="519"/>
      <c r="D48" s="547"/>
      <c r="E48" s="281"/>
      <c r="F48" s="576"/>
      <c r="G48" s="516"/>
      <c r="H48" s="483"/>
      <c r="I48" s="484"/>
      <c r="J48" s="484"/>
      <c r="K48" s="484"/>
      <c r="L48" s="55">
        <v>112</v>
      </c>
      <c r="M48" s="318"/>
      <c r="N48" s="318"/>
      <c r="O48" s="429"/>
      <c r="P48" s="4"/>
      <c r="Q48" s="318"/>
      <c r="R48" s="428"/>
      <c r="U48" s="429"/>
      <c r="AA48" s="300"/>
      <c r="AF48" s="429"/>
      <c r="AK48" s="300" t="str">
        <f t="shared" ref="AK48:AK56" si="1">AA48&amp;AF48</f>
        <v/>
      </c>
    </row>
    <row r="49" spans="2:37" ht="15.75">
      <c r="B49" s="55">
        <v>113</v>
      </c>
      <c r="C49" s="519"/>
      <c r="D49" s="547"/>
      <c r="E49" s="281"/>
      <c r="F49" s="576"/>
      <c r="G49" s="516"/>
      <c r="H49" s="483"/>
      <c r="I49" s="484"/>
      <c r="J49" s="484"/>
      <c r="K49" s="484"/>
      <c r="L49" s="55">
        <v>113</v>
      </c>
      <c r="M49" s="318"/>
      <c r="N49" s="318"/>
      <c r="O49" s="429"/>
      <c r="P49" s="4"/>
      <c r="Q49" s="318"/>
      <c r="R49" s="428"/>
      <c r="U49" s="429"/>
      <c r="AA49" s="300"/>
      <c r="AF49" s="429"/>
      <c r="AK49" s="300" t="str">
        <f t="shared" si="1"/>
        <v/>
      </c>
    </row>
    <row r="50" spans="2:37" ht="15.75">
      <c r="B50" s="55">
        <v>114</v>
      </c>
      <c r="C50" s="519"/>
      <c r="D50" s="547"/>
      <c r="E50" s="281"/>
      <c r="F50" s="576"/>
      <c r="G50" s="516"/>
      <c r="H50" s="483"/>
      <c r="I50" s="484"/>
      <c r="J50" s="484"/>
      <c r="K50" s="484"/>
      <c r="L50" s="55">
        <v>114</v>
      </c>
      <c r="M50" s="318"/>
      <c r="N50" s="318"/>
      <c r="O50" s="429"/>
      <c r="P50" s="4"/>
      <c r="Q50" s="318"/>
      <c r="R50" s="428"/>
      <c r="U50" s="429"/>
      <c r="AA50" s="300"/>
      <c r="AF50" s="428"/>
      <c r="AK50" s="300" t="str">
        <f t="shared" si="1"/>
        <v/>
      </c>
    </row>
    <row r="51" spans="2:37" ht="15.75">
      <c r="B51" s="55">
        <v>115</v>
      </c>
      <c r="C51" s="519"/>
      <c r="D51" s="547"/>
      <c r="E51" s="281"/>
      <c r="F51" s="576"/>
      <c r="G51" s="516"/>
      <c r="H51" s="483"/>
      <c r="I51" s="484"/>
      <c r="J51" s="484"/>
      <c r="K51" s="484"/>
      <c r="L51" s="55">
        <v>115</v>
      </c>
      <c r="M51" s="318"/>
      <c r="N51" s="318"/>
      <c r="O51" s="429"/>
      <c r="P51" s="4"/>
      <c r="Q51" s="318"/>
      <c r="R51" s="428"/>
      <c r="U51" s="429"/>
      <c r="AA51" s="300"/>
      <c r="AF51" s="429"/>
      <c r="AK51" s="300" t="str">
        <f t="shared" si="1"/>
        <v/>
      </c>
    </row>
    <row r="52" spans="2:37" ht="15.75">
      <c r="B52" s="55">
        <v>116</v>
      </c>
      <c r="C52" s="519"/>
      <c r="D52" s="547"/>
      <c r="E52" s="281"/>
      <c r="F52" s="576"/>
      <c r="G52" s="516"/>
      <c r="H52" s="483"/>
      <c r="I52" s="484"/>
      <c r="J52" s="484"/>
      <c r="K52" s="484"/>
      <c r="L52" s="55">
        <v>116</v>
      </c>
      <c r="M52" s="318"/>
      <c r="N52" s="318"/>
      <c r="O52" s="428"/>
      <c r="P52" s="4"/>
      <c r="Q52" s="318"/>
      <c r="R52" s="428"/>
      <c r="U52" s="429"/>
      <c r="AA52" s="300"/>
      <c r="AF52" s="429"/>
      <c r="AK52" s="300" t="str">
        <f t="shared" si="1"/>
        <v/>
      </c>
    </row>
    <row r="53" spans="2:37" ht="15.75">
      <c r="B53" s="55">
        <v>117</v>
      </c>
      <c r="C53" s="519"/>
      <c r="D53" s="547"/>
      <c r="E53" s="281"/>
      <c r="F53" s="576"/>
      <c r="G53" s="516"/>
      <c r="H53" s="483"/>
      <c r="I53" s="484"/>
      <c r="J53" s="484"/>
      <c r="K53" s="484"/>
      <c r="L53" s="55">
        <v>117</v>
      </c>
      <c r="M53" s="318"/>
      <c r="N53" s="318"/>
      <c r="O53" s="428"/>
      <c r="P53" s="4"/>
      <c r="Q53" s="318"/>
      <c r="R53" s="428"/>
      <c r="U53" s="429"/>
      <c r="AA53" s="300"/>
      <c r="AF53" s="429"/>
      <c r="AK53" s="300" t="str">
        <f t="shared" si="1"/>
        <v/>
      </c>
    </row>
    <row r="54" spans="2:37" ht="15.75">
      <c r="B54" s="55">
        <v>118</v>
      </c>
      <c r="C54" s="519"/>
      <c r="D54" s="547"/>
      <c r="E54" s="281"/>
      <c r="F54" s="576"/>
      <c r="G54" s="516"/>
      <c r="H54" s="483"/>
      <c r="I54" s="484"/>
      <c r="J54" s="484"/>
      <c r="K54" s="484"/>
      <c r="L54" s="55">
        <v>118</v>
      </c>
      <c r="M54" s="318"/>
      <c r="N54" s="318"/>
      <c r="O54" s="429"/>
      <c r="P54" s="4"/>
      <c r="Q54" s="318"/>
      <c r="R54" s="428"/>
      <c r="U54" s="428"/>
      <c r="AA54" s="300"/>
      <c r="AF54" s="429"/>
      <c r="AK54" s="300" t="str">
        <f t="shared" si="1"/>
        <v/>
      </c>
    </row>
    <row r="55" spans="2:37" ht="15.75">
      <c r="B55" s="55">
        <v>119</v>
      </c>
      <c r="C55" s="519"/>
      <c r="D55" s="547"/>
      <c r="E55" s="281"/>
      <c r="F55" s="576"/>
      <c r="G55" s="516"/>
      <c r="H55" s="483"/>
      <c r="I55" s="484"/>
      <c r="J55" s="484"/>
      <c r="K55" s="484"/>
      <c r="L55" s="55">
        <v>119</v>
      </c>
      <c r="M55" s="318"/>
      <c r="N55" s="318"/>
      <c r="O55" s="429"/>
      <c r="P55" s="4"/>
      <c r="Q55" s="318"/>
      <c r="R55" s="428"/>
      <c r="U55" s="429"/>
      <c r="AA55" s="300"/>
      <c r="AF55" s="429"/>
      <c r="AK55" s="300" t="str">
        <f t="shared" si="1"/>
        <v/>
      </c>
    </row>
    <row r="56" spans="2:37" ht="15.75">
      <c r="B56" s="55">
        <v>120</v>
      </c>
      <c r="C56" s="519"/>
      <c r="D56" s="547"/>
      <c r="E56" s="281"/>
      <c r="F56" s="576"/>
      <c r="G56" s="516"/>
      <c r="H56" s="483"/>
      <c r="I56" s="484"/>
      <c r="J56" s="484"/>
      <c r="K56" s="484"/>
      <c r="L56" s="55">
        <v>120</v>
      </c>
      <c r="M56" s="318"/>
      <c r="N56" s="318"/>
      <c r="O56" s="429"/>
      <c r="P56" s="4"/>
      <c r="Q56" s="318"/>
      <c r="R56" s="428"/>
      <c r="U56" s="429"/>
      <c r="AA56" s="300"/>
      <c r="AF56" s="429"/>
      <c r="AK56" s="300" t="str">
        <f t="shared" si="1"/>
        <v/>
      </c>
    </row>
    <row r="57" spans="2:37" ht="15.75">
      <c r="B57" s="55">
        <v>121</v>
      </c>
      <c r="C57" s="519"/>
      <c r="D57" s="547"/>
      <c r="E57" s="281"/>
      <c r="F57" s="576"/>
      <c r="G57" s="516"/>
      <c r="H57" s="483"/>
      <c r="I57" s="484"/>
      <c r="J57" s="484"/>
      <c r="K57" s="484"/>
      <c r="L57" s="55">
        <v>121</v>
      </c>
      <c r="M57" s="318"/>
      <c r="N57" s="318"/>
      <c r="O57" s="429"/>
      <c r="P57" s="4"/>
      <c r="Q57" s="318"/>
      <c r="R57" s="428"/>
      <c r="U57" s="429"/>
      <c r="AF57" s="4"/>
    </row>
    <row r="58" spans="2:37" ht="15.75">
      <c r="B58" s="55">
        <v>122</v>
      </c>
      <c r="C58" s="519"/>
      <c r="D58" s="547"/>
      <c r="E58" s="281"/>
      <c r="F58" s="576"/>
      <c r="G58" s="516"/>
      <c r="H58" s="483"/>
      <c r="I58" s="484"/>
      <c r="J58" s="484"/>
      <c r="K58" s="484"/>
      <c r="L58" s="55">
        <v>122</v>
      </c>
      <c r="M58" s="318"/>
      <c r="N58" s="318"/>
      <c r="O58" s="429"/>
      <c r="P58" s="4"/>
      <c r="Q58" s="318"/>
      <c r="R58" s="428"/>
      <c r="U58" s="429"/>
      <c r="AF58" s="4"/>
    </row>
    <row r="59" spans="2:37" ht="15.75">
      <c r="B59" s="55">
        <v>123</v>
      </c>
      <c r="C59" s="519"/>
      <c r="D59" s="547"/>
      <c r="E59" s="281"/>
      <c r="F59" s="576"/>
      <c r="G59" s="516"/>
      <c r="H59" s="483"/>
      <c r="I59" s="484"/>
      <c r="J59" s="484"/>
      <c r="K59" s="484"/>
      <c r="L59" s="55">
        <v>123</v>
      </c>
      <c r="M59" s="318"/>
      <c r="N59" s="318"/>
      <c r="O59" s="429"/>
      <c r="P59" s="4"/>
      <c r="Q59" s="318"/>
      <c r="R59" s="428"/>
      <c r="U59" s="429"/>
      <c r="AF59" s="4"/>
    </row>
    <row r="60" spans="2:37" ht="15.75">
      <c r="B60" s="55">
        <v>124</v>
      </c>
      <c r="C60" s="519"/>
      <c r="D60" s="547"/>
      <c r="E60" s="281"/>
      <c r="F60" s="576"/>
      <c r="G60" s="516"/>
      <c r="H60" s="483"/>
      <c r="I60" s="484"/>
      <c r="J60" s="484"/>
      <c r="K60" s="484"/>
      <c r="L60" s="55">
        <v>124</v>
      </c>
      <c r="M60" s="318"/>
      <c r="N60" s="318"/>
      <c r="O60" s="429"/>
      <c r="P60" s="4"/>
      <c r="Q60" s="318"/>
      <c r="R60" s="428"/>
      <c r="U60" s="429"/>
      <c r="AF60" s="4"/>
    </row>
    <row r="61" spans="2:37" ht="15.75">
      <c r="B61" s="55">
        <v>125</v>
      </c>
      <c r="C61" s="519"/>
      <c r="D61" s="547"/>
      <c r="E61" s="281"/>
      <c r="F61" s="576"/>
      <c r="G61" s="577"/>
      <c r="H61" s="483"/>
      <c r="I61" s="484"/>
      <c r="J61" s="484"/>
      <c r="K61" s="484"/>
      <c r="L61" s="55">
        <v>125</v>
      </c>
      <c r="M61" s="318"/>
      <c r="N61" s="318"/>
      <c r="O61" s="429"/>
      <c r="P61" s="4"/>
      <c r="Q61" s="318"/>
      <c r="R61" s="428"/>
      <c r="U61" s="429"/>
      <c r="AF61" s="4"/>
    </row>
    <row r="62" spans="2:37" ht="15.75">
      <c r="B62" s="55">
        <v>126</v>
      </c>
      <c r="C62" s="519"/>
      <c r="D62" s="547"/>
      <c r="E62" s="281"/>
      <c r="F62" s="576"/>
      <c r="G62" s="577"/>
      <c r="H62" s="483"/>
      <c r="I62" s="484"/>
      <c r="J62" s="484"/>
      <c r="K62" s="484"/>
      <c r="L62" s="55">
        <v>126</v>
      </c>
      <c r="M62" s="318"/>
      <c r="N62" s="318"/>
      <c r="O62" s="429"/>
      <c r="P62" s="4"/>
      <c r="Q62" s="318"/>
      <c r="R62" s="428"/>
      <c r="U62" s="429"/>
      <c r="AF62" s="4"/>
    </row>
    <row r="63" spans="2:37" ht="15.75">
      <c r="B63" s="55">
        <v>127</v>
      </c>
      <c r="C63" s="519"/>
      <c r="D63" s="547"/>
      <c r="E63" s="281"/>
      <c r="F63" s="576"/>
      <c r="G63" s="577"/>
      <c r="H63" s="483"/>
      <c r="I63" s="484"/>
      <c r="J63" s="484"/>
      <c r="K63" s="484"/>
      <c r="L63" s="55">
        <v>127</v>
      </c>
      <c r="M63" s="318"/>
      <c r="N63" s="318"/>
      <c r="O63" s="429"/>
      <c r="P63" s="4"/>
      <c r="Q63" s="318"/>
      <c r="R63" s="428"/>
      <c r="U63" s="429"/>
      <c r="AF63" s="4"/>
    </row>
    <row r="64" spans="2:37" ht="15.75">
      <c r="B64" s="55">
        <v>128</v>
      </c>
      <c r="C64" s="519"/>
      <c r="D64" s="547"/>
      <c r="E64" s="281"/>
      <c r="F64" s="576"/>
      <c r="G64" s="577"/>
      <c r="H64" s="483"/>
      <c r="I64" s="484"/>
      <c r="J64" s="484"/>
      <c r="K64" s="484"/>
      <c r="L64" s="55">
        <v>128</v>
      </c>
      <c r="M64" s="318"/>
      <c r="N64" s="318"/>
      <c r="O64" s="429"/>
      <c r="P64" s="4"/>
      <c r="Q64" s="318"/>
      <c r="R64" s="428"/>
      <c r="U64" s="429"/>
      <c r="AF64" s="4"/>
    </row>
    <row r="65" spans="2:32" ht="15.75">
      <c r="B65" s="55">
        <v>129</v>
      </c>
      <c r="C65" s="519"/>
      <c r="D65" s="547"/>
      <c r="E65" s="281"/>
      <c r="F65" s="576"/>
      <c r="G65" s="577"/>
      <c r="H65" s="483"/>
      <c r="I65" s="484"/>
      <c r="J65" s="484"/>
      <c r="K65" s="484"/>
      <c r="L65" s="55">
        <v>129</v>
      </c>
      <c r="M65" s="318"/>
      <c r="N65" s="318"/>
      <c r="O65" s="429"/>
      <c r="P65" s="4"/>
      <c r="Q65" s="318"/>
      <c r="R65" s="428"/>
      <c r="U65" s="429"/>
      <c r="AF65" s="4"/>
    </row>
    <row r="66" spans="2:32" ht="15.75">
      <c r="B66" s="55">
        <v>130</v>
      </c>
      <c r="C66" s="519"/>
      <c r="D66" s="547"/>
      <c r="E66" s="281"/>
      <c r="F66" s="576"/>
      <c r="G66" s="577"/>
      <c r="H66" s="483"/>
      <c r="I66" s="484"/>
      <c r="J66" s="484"/>
      <c r="K66" s="484"/>
      <c r="L66" s="55">
        <v>130</v>
      </c>
      <c r="M66" s="318"/>
      <c r="N66" s="318"/>
      <c r="O66" s="429"/>
      <c r="P66" s="4"/>
      <c r="Q66" s="318"/>
      <c r="R66" s="428"/>
      <c r="U66" s="429"/>
      <c r="AF66" s="4"/>
    </row>
    <row r="67" spans="2:32" ht="15.75">
      <c r="B67" s="55">
        <v>131</v>
      </c>
      <c r="C67" s="519"/>
      <c r="D67" s="547"/>
      <c r="E67" s="281"/>
      <c r="F67" s="576"/>
      <c r="G67" s="577"/>
      <c r="H67" s="483"/>
      <c r="I67" s="484"/>
      <c r="J67" s="484"/>
      <c r="K67" s="484"/>
      <c r="L67" s="55">
        <v>131</v>
      </c>
      <c r="M67" s="318"/>
      <c r="N67" s="318"/>
      <c r="O67" s="429"/>
      <c r="P67" s="4"/>
      <c r="Q67" s="318"/>
      <c r="R67" s="428"/>
      <c r="U67" s="429"/>
      <c r="AF67" s="4"/>
    </row>
    <row r="68" spans="2:32" ht="15.75">
      <c r="B68" s="55">
        <v>132</v>
      </c>
      <c r="C68" s="519"/>
      <c r="D68" s="547"/>
      <c r="E68" s="281"/>
      <c r="F68" s="576"/>
      <c r="G68" s="577"/>
      <c r="H68" s="483"/>
      <c r="I68" s="484"/>
      <c r="J68" s="484"/>
      <c r="K68" s="484"/>
      <c r="L68" s="55">
        <v>132</v>
      </c>
      <c r="M68" s="318"/>
      <c r="N68" s="318"/>
      <c r="O68" s="429"/>
      <c r="P68" s="4"/>
      <c r="Q68" s="318"/>
      <c r="R68" s="428"/>
      <c r="U68" s="429"/>
      <c r="AF68" s="4"/>
    </row>
    <row r="69" spans="2:32" ht="15.75">
      <c r="B69" s="55">
        <v>133</v>
      </c>
      <c r="C69" s="519"/>
      <c r="D69" s="547"/>
      <c r="E69" s="281"/>
      <c r="F69" s="576"/>
      <c r="G69" s="577"/>
      <c r="H69" s="483"/>
      <c r="I69" s="484"/>
      <c r="J69" s="484"/>
      <c r="K69" s="484"/>
      <c r="L69" s="55">
        <v>133</v>
      </c>
      <c r="M69" s="318"/>
      <c r="N69" s="318"/>
      <c r="O69" s="429"/>
      <c r="P69" s="4"/>
      <c r="Q69" s="318"/>
      <c r="R69" s="428"/>
      <c r="U69" s="429"/>
      <c r="AF69" s="4"/>
    </row>
    <row r="70" spans="2:32" ht="15.75">
      <c r="B70" s="55">
        <v>134</v>
      </c>
      <c r="C70" s="519"/>
      <c r="D70" s="547"/>
      <c r="E70" s="281"/>
      <c r="F70" s="576"/>
      <c r="G70" s="577"/>
      <c r="H70" s="483"/>
      <c r="I70" s="484"/>
      <c r="J70" s="484"/>
      <c r="K70" s="484"/>
      <c r="L70" s="55">
        <v>134</v>
      </c>
      <c r="M70" s="318"/>
      <c r="N70" s="318"/>
      <c r="O70" s="429"/>
      <c r="P70" s="4"/>
      <c r="Q70" s="318"/>
      <c r="R70" s="428"/>
      <c r="U70" s="429"/>
      <c r="AF70" s="4"/>
    </row>
    <row r="71" spans="2:32" ht="15.75">
      <c r="B71" s="55">
        <v>135</v>
      </c>
      <c r="C71" s="519"/>
      <c r="D71" s="547"/>
      <c r="E71" s="281"/>
      <c r="F71" s="576"/>
      <c r="G71" s="577"/>
      <c r="H71" s="483"/>
      <c r="I71" s="484"/>
      <c r="J71" s="484"/>
      <c r="K71" s="484"/>
      <c r="L71" s="55">
        <v>135</v>
      </c>
      <c r="M71" s="318"/>
      <c r="N71" s="318"/>
      <c r="O71" s="429"/>
      <c r="P71" s="4"/>
      <c r="Q71" s="318"/>
      <c r="R71" s="428"/>
      <c r="U71" s="429"/>
      <c r="AF71" s="4"/>
    </row>
    <row r="72" spans="2:32" ht="15.75">
      <c r="B72" s="55">
        <v>136</v>
      </c>
      <c r="C72" s="519"/>
      <c r="D72" s="547"/>
      <c r="E72" s="281"/>
      <c r="F72" s="576"/>
      <c r="G72" s="577"/>
      <c r="H72" s="483"/>
      <c r="I72" s="484"/>
      <c r="J72" s="484"/>
      <c r="K72" s="484"/>
      <c r="L72" s="55">
        <v>136</v>
      </c>
      <c r="M72" s="318"/>
      <c r="N72" s="318"/>
      <c r="O72" s="429"/>
      <c r="P72" s="4"/>
      <c r="Q72" s="318"/>
      <c r="R72" s="428"/>
      <c r="U72" s="429"/>
      <c r="AF72" s="4"/>
    </row>
    <row r="73" spans="2:32" ht="15.75">
      <c r="B73" s="55">
        <v>137</v>
      </c>
      <c r="C73" s="519"/>
      <c r="D73" s="547"/>
      <c r="E73" s="281"/>
      <c r="F73" s="576"/>
      <c r="G73" s="577"/>
      <c r="H73" s="483"/>
      <c r="I73" s="484"/>
      <c r="J73" s="484"/>
      <c r="K73" s="484"/>
      <c r="L73" s="55">
        <v>137</v>
      </c>
      <c r="M73" s="318"/>
      <c r="N73" s="318"/>
      <c r="O73" s="429"/>
      <c r="P73" s="4"/>
      <c r="Q73" s="318"/>
      <c r="R73" s="428"/>
      <c r="U73" s="429"/>
      <c r="AF73" s="4"/>
    </row>
    <row r="74" spans="2:32" ht="15.75">
      <c r="B74" s="55">
        <v>138</v>
      </c>
      <c r="C74" s="519"/>
      <c r="D74" s="547"/>
      <c r="E74" s="281"/>
      <c r="F74" s="576"/>
      <c r="G74" s="577"/>
      <c r="H74" s="483"/>
      <c r="I74" s="484"/>
      <c r="J74" s="484"/>
      <c r="K74" s="484"/>
      <c r="L74" s="55">
        <v>138</v>
      </c>
      <c r="M74" s="318"/>
      <c r="N74" s="318"/>
      <c r="O74" s="429"/>
      <c r="P74" s="4"/>
      <c r="Q74" s="318"/>
      <c r="R74" s="428"/>
      <c r="U74" s="429"/>
      <c r="AF74" s="4"/>
    </row>
    <row r="75" spans="2:32" ht="15.75">
      <c r="B75" s="55">
        <v>139</v>
      </c>
      <c r="C75" s="519"/>
      <c r="D75" s="547"/>
      <c r="E75" s="281"/>
      <c r="F75" s="576"/>
      <c r="G75" s="577"/>
      <c r="H75" s="483"/>
      <c r="I75" s="484"/>
      <c r="J75" s="484"/>
      <c r="K75" s="484"/>
      <c r="L75" s="55">
        <v>139</v>
      </c>
      <c r="M75" s="318"/>
      <c r="N75" s="318"/>
      <c r="O75" s="429"/>
      <c r="P75" s="4"/>
      <c r="Q75" s="318"/>
      <c r="R75" s="428"/>
      <c r="U75" s="429"/>
      <c r="AF75" s="4"/>
    </row>
    <row r="76" spans="2:32" ht="15.75">
      <c r="B76" s="55">
        <v>140</v>
      </c>
      <c r="C76" s="519"/>
      <c r="D76" s="547"/>
      <c r="E76" s="281"/>
      <c r="F76" s="576"/>
      <c r="G76" s="577"/>
      <c r="H76" s="483"/>
      <c r="I76" s="484"/>
      <c r="J76" s="484"/>
      <c r="K76" s="484"/>
      <c r="L76" s="55">
        <v>140</v>
      </c>
      <c r="M76" s="318"/>
      <c r="N76" s="318"/>
      <c r="O76" s="429"/>
      <c r="P76" s="4"/>
      <c r="Q76" s="318"/>
      <c r="R76" s="428"/>
      <c r="U76" s="429"/>
      <c r="AF76" s="4"/>
    </row>
    <row r="77" spans="2:32" ht="15.75">
      <c r="B77" s="55">
        <v>141</v>
      </c>
      <c r="C77" s="519"/>
      <c r="D77" s="547"/>
      <c r="E77" s="281"/>
      <c r="F77" s="576"/>
      <c r="G77" s="577"/>
      <c r="H77" s="483"/>
      <c r="I77" s="484"/>
      <c r="J77" s="484"/>
      <c r="K77" s="484"/>
      <c r="L77" s="55">
        <v>141</v>
      </c>
      <c r="M77" s="318"/>
      <c r="N77" s="318"/>
      <c r="O77" s="429"/>
      <c r="P77" s="4"/>
      <c r="Q77" s="318"/>
      <c r="R77" s="428"/>
      <c r="U77" s="429"/>
      <c r="AF77" s="4"/>
    </row>
    <row r="78" spans="2:32" ht="15.75">
      <c r="B78" s="55">
        <v>142</v>
      </c>
      <c r="C78" s="519"/>
      <c r="D78" s="547"/>
      <c r="E78" s="281"/>
      <c r="F78" s="576"/>
      <c r="G78" s="577"/>
      <c r="H78" s="483"/>
      <c r="I78" s="484"/>
      <c r="J78" s="484"/>
      <c r="K78" s="484"/>
      <c r="L78" s="55">
        <v>142</v>
      </c>
      <c r="M78" s="318"/>
      <c r="N78" s="318"/>
      <c r="O78" s="429"/>
      <c r="P78" s="4"/>
      <c r="Q78" s="318"/>
      <c r="R78" s="428"/>
      <c r="U78" s="429"/>
      <c r="AF78" s="4"/>
    </row>
    <row r="79" spans="2:32" ht="15.75">
      <c r="B79" s="55">
        <v>143</v>
      </c>
      <c r="C79" s="519"/>
      <c r="D79" s="547"/>
      <c r="E79" s="281"/>
      <c r="F79" s="576"/>
      <c r="G79" s="577"/>
      <c r="H79" s="483"/>
      <c r="I79" s="484"/>
      <c r="J79" s="484"/>
      <c r="K79" s="484"/>
      <c r="L79" s="55">
        <v>143</v>
      </c>
      <c r="M79" s="318"/>
      <c r="N79" s="318"/>
      <c r="O79" s="429"/>
      <c r="P79" s="4"/>
      <c r="Q79" s="318"/>
      <c r="R79" s="428"/>
      <c r="U79" s="429"/>
      <c r="AF79" s="4"/>
    </row>
    <row r="80" spans="2:32" ht="15.75">
      <c r="B80" s="55">
        <v>144</v>
      </c>
      <c r="C80" s="519"/>
      <c r="D80" s="547"/>
      <c r="E80" s="281"/>
      <c r="F80" s="576"/>
      <c r="G80" s="577"/>
      <c r="H80" s="483"/>
      <c r="I80" s="484"/>
      <c r="J80" s="484"/>
      <c r="K80" s="484"/>
      <c r="L80" s="55">
        <v>144</v>
      </c>
      <c r="M80" s="318"/>
      <c r="N80" s="318"/>
      <c r="O80" s="429"/>
      <c r="P80" s="4"/>
      <c r="Q80" s="318"/>
      <c r="R80" s="428"/>
      <c r="U80" s="429"/>
      <c r="AF80" s="4"/>
    </row>
    <row r="81" spans="2:32" ht="15.75">
      <c r="B81" s="55">
        <v>145</v>
      </c>
      <c r="C81" s="519"/>
      <c r="D81" s="547"/>
      <c r="E81" s="281"/>
      <c r="F81" s="576"/>
      <c r="G81" s="577"/>
      <c r="H81" s="483"/>
      <c r="I81" s="484"/>
      <c r="J81" s="484"/>
      <c r="K81" s="484"/>
      <c r="L81" s="55">
        <v>145</v>
      </c>
      <c r="M81" s="318"/>
      <c r="N81" s="318"/>
      <c r="O81" s="429"/>
      <c r="P81" s="4"/>
      <c r="Q81" s="318"/>
      <c r="R81" s="428"/>
      <c r="U81" s="429"/>
      <c r="AF81" s="4"/>
    </row>
    <row r="82" spans="2:32" ht="15.75">
      <c r="B82" s="55">
        <v>146</v>
      </c>
      <c r="C82" s="519"/>
      <c r="D82" s="547"/>
      <c r="E82" s="281"/>
      <c r="F82" s="576"/>
      <c r="G82" s="577"/>
      <c r="H82" s="483"/>
      <c r="I82" s="484"/>
      <c r="J82" s="484"/>
      <c r="K82" s="484"/>
      <c r="L82" s="55">
        <v>146</v>
      </c>
      <c r="M82" s="318"/>
      <c r="N82" s="318"/>
      <c r="O82" s="429"/>
      <c r="P82" s="4"/>
      <c r="Q82" s="318"/>
      <c r="R82" s="428"/>
      <c r="U82" s="429"/>
      <c r="AF82" s="4"/>
    </row>
    <row r="83" spans="2:32" ht="15.75">
      <c r="B83" s="55">
        <v>147</v>
      </c>
      <c r="C83" s="519"/>
      <c r="D83" s="547"/>
      <c r="E83" s="281"/>
      <c r="F83" s="576"/>
      <c r="G83" s="577"/>
      <c r="H83" s="483"/>
      <c r="I83" s="484"/>
      <c r="J83" s="484"/>
      <c r="K83" s="484"/>
      <c r="L83" s="55">
        <v>147</v>
      </c>
      <c r="M83" s="318"/>
      <c r="N83" s="318"/>
      <c r="O83" s="429"/>
      <c r="P83" s="4"/>
      <c r="Q83" s="318"/>
      <c r="R83" s="428"/>
      <c r="U83" s="429"/>
      <c r="AF83" s="4"/>
    </row>
    <row r="84" spans="2:32" ht="15.75">
      <c r="B84" s="55">
        <v>148</v>
      </c>
      <c r="C84" s="519"/>
      <c r="D84" s="547"/>
      <c r="E84" s="281"/>
      <c r="F84" s="576"/>
      <c r="G84" s="577"/>
      <c r="H84" s="483"/>
      <c r="I84" s="484"/>
      <c r="J84" s="484"/>
      <c r="K84" s="484"/>
      <c r="L84" s="55">
        <v>148</v>
      </c>
      <c r="M84" s="318"/>
      <c r="N84" s="318"/>
      <c r="O84" s="429"/>
      <c r="P84" s="4"/>
      <c r="Q84" s="318"/>
      <c r="R84" s="428"/>
      <c r="U84" s="429"/>
      <c r="AF84" s="4"/>
    </row>
    <row r="85" spans="2:32" ht="15.75">
      <c r="B85" s="55">
        <v>149</v>
      </c>
      <c r="C85" s="519"/>
      <c r="D85" s="547"/>
      <c r="E85" s="281"/>
      <c r="F85" s="576"/>
      <c r="G85" s="577"/>
      <c r="H85" s="483"/>
      <c r="I85" s="484"/>
      <c r="J85" s="484"/>
      <c r="K85" s="484"/>
      <c r="L85" s="55">
        <v>149</v>
      </c>
      <c r="M85" s="318"/>
      <c r="N85" s="318"/>
      <c r="O85" s="429"/>
      <c r="P85" s="4"/>
      <c r="Q85" s="318"/>
      <c r="R85" s="428"/>
      <c r="U85" s="429"/>
      <c r="AF85" s="4"/>
    </row>
    <row r="86" spans="2:32" ht="15.75">
      <c r="B86" s="55">
        <v>150</v>
      </c>
      <c r="C86" s="519"/>
      <c r="D86" s="547"/>
      <c r="E86" s="281"/>
      <c r="F86" s="576"/>
      <c r="G86" s="517"/>
      <c r="H86" s="483"/>
      <c r="I86" s="484"/>
      <c r="J86" s="484"/>
      <c r="K86" s="484"/>
      <c r="L86" s="55">
        <v>150</v>
      </c>
      <c r="M86" s="318"/>
      <c r="N86" s="318"/>
      <c r="O86" s="428"/>
      <c r="P86" s="4"/>
      <c r="Q86" s="318"/>
      <c r="R86" s="428"/>
      <c r="U86" s="429"/>
      <c r="AF86" s="4"/>
    </row>
    <row r="87" spans="2:32" ht="15.75">
      <c r="M87" s="318"/>
      <c r="N87" s="318"/>
      <c r="O87" s="429"/>
      <c r="P87" s="4"/>
      <c r="Q87" s="318"/>
      <c r="R87" s="428"/>
      <c r="U87" s="428"/>
    </row>
    <row r="88" spans="2:32" ht="15.75">
      <c r="E88" s="2" t="s">
        <v>566</v>
      </c>
      <c r="I88" s="524">
        <f>ROUND(SUM(I12:I86)+'Ownership-1'!I88,2)</f>
        <v>0</v>
      </c>
      <c r="J88" s="524">
        <f>ROUND(SUM(J12:J86)+'Ownership-1'!J88,2)</f>
        <v>0</v>
      </c>
      <c r="K88" s="524">
        <f>ROUND(SUM(K12:K86)+'Ownership-1'!K88,2)</f>
        <v>0</v>
      </c>
      <c r="M88" s="318"/>
      <c r="N88" s="318"/>
      <c r="O88" s="429"/>
      <c r="P88" s="4"/>
      <c r="Q88" s="318"/>
      <c r="R88" s="428"/>
    </row>
    <row r="89" spans="2:32" ht="15.75">
      <c r="E89" s="2" t="s">
        <v>574</v>
      </c>
      <c r="N89" s="318"/>
      <c r="O89" s="429"/>
      <c r="P89" s="4"/>
      <c r="Q89" s="318"/>
      <c r="R89" s="428"/>
    </row>
    <row r="90" spans="2:32" ht="15.75">
      <c r="N90" s="318"/>
      <c r="O90" s="429"/>
      <c r="P90" s="4"/>
      <c r="Q90" s="318"/>
      <c r="R90" s="428"/>
    </row>
    <row r="91" spans="2:32" ht="15.75">
      <c r="N91" s="318"/>
      <c r="O91" s="429"/>
      <c r="P91" s="4"/>
      <c r="Q91" s="4"/>
      <c r="R91" s="4"/>
    </row>
    <row r="92" spans="2:32" ht="15.75">
      <c r="N92" s="318"/>
      <c r="O92" s="429"/>
      <c r="P92" s="4"/>
      <c r="Q92" s="4"/>
      <c r="R92" s="4"/>
    </row>
    <row r="93" spans="2:32" ht="15.75">
      <c r="N93" s="318"/>
      <c r="O93" s="429"/>
      <c r="P93" s="4"/>
      <c r="Q93" s="4"/>
      <c r="R93" s="4"/>
    </row>
    <row r="94" spans="2:32" ht="15.75">
      <c r="N94" s="318"/>
      <c r="O94" s="428"/>
      <c r="P94" s="4"/>
      <c r="Q94" s="4"/>
      <c r="R94" s="4"/>
    </row>
    <row r="95" spans="2:32">
      <c r="N95" s="428"/>
      <c r="O95" s="4"/>
      <c r="P95" s="4"/>
      <c r="Q95" s="4"/>
      <c r="R95" s="4"/>
    </row>
    <row r="96" spans="2:32">
      <c r="N96" s="4"/>
      <c r="O96" s="4"/>
      <c r="P96" s="4"/>
      <c r="Q96" s="4"/>
      <c r="R96" s="4"/>
    </row>
    <row r="97" spans="14:18">
      <c r="N97" s="4"/>
      <c r="O97" s="4"/>
      <c r="P97" s="4"/>
      <c r="Q97" s="4"/>
      <c r="R97" s="4"/>
    </row>
  </sheetData>
  <sheetProtection algorithmName="SHA-512" hashValue="W5g2BSkth3K9Lz/sfUIqW1M3qzOEJBdE1edISEwS9oyEtMlDA3SCrjY0ImyVFlEL8px4a12VM4fsPdn2kU1Q0A==" saltValue="WFKHW22T3MBXH83ZRVbQUQ==" spinCount="100000" sheet="1" objects="1" scenarios="1"/>
  <pageMargins left="0.5" right="0.5" top="0.5" bottom="0.5" header="0" footer="0"/>
  <pageSetup paperSize="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5">
    <pageSetUpPr fitToPage="1"/>
  </sheetPr>
  <dimension ref="B1:AB48"/>
  <sheetViews>
    <sheetView zoomScale="75" zoomScaleNormal="75" workbookViewId="0">
      <selection activeCell="C12" sqref="C12"/>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1" spans="2:28">
      <c r="B1" s="471"/>
    </row>
    <row r="2" spans="2:28">
      <c r="B2" s="466" t="s">
        <v>575</v>
      </c>
    </row>
    <row r="3" spans="2:28" ht="15.75">
      <c r="C3" s="23"/>
      <c r="D3" s="23"/>
      <c r="E3" s="23"/>
      <c r="F3" s="23"/>
      <c r="G3" s="23"/>
      <c r="H3" s="23"/>
      <c r="I3" s="23"/>
      <c r="J3" s="23"/>
      <c r="K3" s="23"/>
      <c r="L3" s="23"/>
      <c r="M3" s="23"/>
      <c r="N3" s="23"/>
      <c r="O3" s="23" t="s">
        <v>40</v>
      </c>
      <c r="P3" s="23"/>
      <c r="Q3" s="5"/>
      <c r="R3" s="23"/>
      <c r="S3" s="23"/>
      <c r="T3" s="23"/>
      <c r="U3" s="23"/>
      <c r="V3" s="23"/>
      <c r="W3" s="23"/>
      <c r="X3" s="23"/>
      <c r="Y3" s="23" t="s">
        <v>576</v>
      </c>
      <c r="Z3" s="23"/>
      <c r="AA3" s="23"/>
    </row>
    <row r="4" spans="2:28">
      <c r="B4" s="26" t="s">
        <v>116</v>
      </c>
      <c r="C4" s="26"/>
      <c r="D4" s="26"/>
      <c r="E4" s="26"/>
      <c r="F4" s="26"/>
      <c r="G4" s="45" t="str">
        <f>T(Facility)</f>
        <v/>
      </c>
      <c r="H4" s="26"/>
      <c r="I4" s="26"/>
      <c r="J4" s="26"/>
      <c r="K4" s="26"/>
      <c r="L4" s="26"/>
      <c r="M4" s="26"/>
      <c r="N4" s="26"/>
      <c r="O4" s="26"/>
      <c r="P4" s="26"/>
      <c r="Q4" s="26" t="s">
        <v>117</v>
      </c>
      <c r="R4" s="46" t="str">
        <f>T(ID)</f>
        <v/>
      </c>
      <c r="S4" s="26" t="s">
        <v>577</v>
      </c>
      <c r="T4" s="26"/>
      <c r="U4" s="26"/>
      <c r="V4" s="26"/>
      <c r="W4" s="73" t="str">
        <f>T(Beg_Date)</f>
        <v/>
      </c>
      <c r="X4" s="26" t="s">
        <v>25</v>
      </c>
      <c r="Y4" s="26"/>
      <c r="Z4" s="73" t="str">
        <f>T(End_Date)</f>
        <v/>
      </c>
      <c r="AA4" s="26"/>
      <c r="AB4" s="26"/>
    </row>
    <row r="5" spans="2:28" ht="12" customHeight="1">
      <c r="C5" s="23"/>
      <c r="D5" s="23"/>
      <c r="E5" s="23"/>
      <c r="F5" s="23"/>
      <c r="G5" s="23"/>
      <c r="H5" s="23"/>
      <c r="I5" s="23"/>
      <c r="J5" s="23"/>
      <c r="K5" s="23"/>
      <c r="L5" s="23"/>
      <c r="M5" s="23"/>
      <c r="N5" s="23"/>
      <c r="O5" s="23"/>
      <c r="P5" s="23"/>
      <c r="Q5" s="23"/>
      <c r="R5" s="23"/>
      <c r="S5" s="23"/>
      <c r="T5" s="23"/>
      <c r="U5" s="23"/>
      <c r="V5" s="23"/>
      <c r="W5" s="23"/>
      <c r="X5" s="23"/>
      <c r="Y5" s="23"/>
      <c r="Z5" s="23"/>
      <c r="AA5" s="23"/>
    </row>
    <row r="6" spans="2:28">
      <c r="C6" s="23" t="s">
        <v>479</v>
      </c>
      <c r="D6" s="23"/>
      <c r="E6" s="23"/>
      <c r="F6" s="23"/>
      <c r="G6" s="23"/>
      <c r="H6" s="23"/>
      <c r="I6" s="23"/>
      <c r="J6" s="23"/>
      <c r="K6" s="23"/>
      <c r="L6" s="23"/>
      <c r="M6" s="23"/>
      <c r="N6" s="23"/>
      <c r="O6" s="23"/>
      <c r="P6" s="23"/>
      <c r="Q6" s="23"/>
      <c r="R6" s="23"/>
      <c r="S6" s="23"/>
      <c r="T6" s="23"/>
      <c r="U6" s="23"/>
      <c r="V6" s="23"/>
      <c r="W6" s="23"/>
      <c r="X6" s="23"/>
      <c r="Y6" s="23"/>
      <c r="Z6" s="23"/>
      <c r="AA6" s="23"/>
    </row>
    <row r="7" spans="2:28" ht="15.75">
      <c r="C7" s="23" t="s">
        <v>578</v>
      </c>
      <c r="F7" s="105" t="s">
        <v>579</v>
      </c>
      <c r="G7" s="23"/>
      <c r="H7" s="23"/>
      <c r="I7" s="23"/>
      <c r="J7" s="23"/>
      <c r="K7" s="23"/>
      <c r="L7" s="23"/>
      <c r="M7" s="23"/>
      <c r="N7" s="23"/>
      <c r="O7" s="23"/>
      <c r="P7" s="23"/>
      <c r="Q7" s="23"/>
      <c r="R7" s="23"/>
      <c r="S7" s="23"/>
      <c r="T7" s="23"/>
      <c r="U7" s="23"/>
      <c r="V7" s="23"/>
      <c r="W7" s="23"/>
      <c r="X7" s="23"/>
      <c r="Y7" s="23"/>
      <c r="Z7" s="23"/>
      <c r="AA7" s="23"/>
    </row>
    <row r="8" spans="2:28">
      <c r="B8" s="470"/>
      <c r="C8" s="770">
        <v>1</v>
      </c>
      <c r="D8" s="631"/>
      <c r="E8" s="631"/>
      <c r="F8" s="631"/>
      <c r="G8" s="631"/>
      <c r="H8" s="631"/>
      <c r="I8" s="631"/>
      <c r="J8" s="771"/>
      <c r="K8" s="631">
        <v>2</v>
      </c>
      <c r="L8" s="631"/>
      <c r="M8" s="631"/>
      <c r="N8" s="631"/>
      <c r="O8" s="631"/>
      <c r="P8" s="631"/>
      <c r="Q8" s="631"/>
      <c r="R8" s="631"/>
      <c r="S8" s="631"/>
      <c r="T8" s="770">
        <v>3</v>
      </c>
      <c r="U8" s="631"/>
      <c r="V8" s="631"/>
      <c r="W8" s="631"/>
      <c r="X8" s="631"/>
      <c r="Y8" s="631"/>
      <c r="Z8" s="631"/>
      <c r="AA8" s="771"/>
      <c r="AB8" s="470"/>
    </row>
    <row r="9" spans="2:28">
      <c r="B9" s="469"/>
      <c r="C9" s="495" t="s">
        <v>484</v>
      </c>
      <c r="D9" s="15"/>
      <c r="E9" s="15"/>
      <c r="F9" s="15"/>
      <c r="G9" s="15"/>
      <c r="H9" s="15"/>
      <c r="I9" s="15"/>
      <c r="J9" s="496"/>
      <c r="K9" s="15" t="s">
        <v>580</v>
      </c>
      <c r="L9" s="15"/>
      <c r="M9" s="15"/>
      <c r="N9" s="15"/>
      <c r="O9" s="15"/>
      <c r="P9" s="15"/>
      <c r="Q9" s="15"/>
      <c r="R9" s="15"/>
      <c r="S9" s="15"/>
      <c r="T9" s="497" t="s">
        <v>485</v>
      </c>
      <c r="U9" s="15"/>
      <c r="V9" s="15"/>
      <c r="W9" s="15"/>
      <c r="X9" s="15"/>
      <c r="Y9" s="15"/>
      <c r="Z9" s="15"/>
      <c r="AA9" s="496"/>
      <c r="AB9" s="469"/>
    </row>
    <row r="10" spans="2:28" ht="12.95" customHeight="1">
      <c r="B10" s="469"/>
      <c r="C10" s="643" t="s">
        <v>581</v>
      </c>
      <c r="D10" s="644"/>
      <c r="E10" s="644"/>
      <c r="F10" s="644"/>
      <c r="G10" s="644"/>
      <c r="H10" s="643"/>
      <c r="I10" s="740" t="s">
        <v>582</v>
      </c>
      <c r="J10" s="645"/>
      <c r="K10" s="643" t="s">
        <v>581</v>
      </c>
      <c r="L10" s="644"/>
      <c r="M10" s="644"/>
      <c r="N10" s="644"/>
      <c r="O10" s="644"/>
      <c r="P10" s="644"/>
      <c r="Q10" s="643"/>
      <c r="R10" s="740" t="s">
        <v>582</v>
      </c>
      <c r="S10" s="644"/>
      <c r="T10" s="741" t="s">
        <v>486</v>
      </c>
      <c r="U10" s="644"/>
      <c r="V10" s="644"/>
      <c r="W10" s="742" t="s">
        <v>582</v>
      </c>
      <c r="X10" s="644"/>
      <c r="Y10" s="644"/>
      <c r="Z10" s="643" t="s">
        <v>488</v>
      </c>
      <c r="AA10" s="645"/>
      <c r="AB10" s="469"/>
    </row>
    <row r="11" spans="2:28" ht="12.95" customHeight="1">
      <c r="B11" s="469"/>
      <c r="C11" s="22"/>
      <c r="D11" s="360"/>
      <c r="E11" s="360"/>
      <c r="F11" s="360"/>
      <c r="G11" s="360"/>
      <c r="H11" s="22"/>
      <c r="I11" s="360"/>
      <c r="J11" s="27"/>
      <c r="K11" s="360"/>
      <c r="L11" s="360"/>
      <c r="M11" s="360"/>
      <c r="N11" s="360"/>
      <c r="O11" s="360"/>
      <c r="P11" s="360"/>
      <c r="Q11" s="22"/>
      <c r="R11" s="464"/>
      <c r="S11" s="360"/>
      <c r="T11" s="109"/>
      <c r="U11" s="360"/>
      <c r="V11" s="360"/>
      <c r="W11" s="465"/>
      <c r="X11" s="360"/>
      <c r="Y11" s="360"/>
      <c r="Z11" s="22"/>
      <c r="AA11" s="27"/>
      <c r="AB11" s="469"/>
    </row>
    <row r="12" spans="2:28" ht="14.1" customHeight="1">
      <c r="B12" s="467">
        <v>1</v>
      </c>
      <c r="C12" s="25"/>
      <c r="D12" s="26"/>
      <c r="E12" s="26"/>
      <c r="F12" s="26"/>
      <c r="G12" s="26"/>
      <c r="H12" s="41"/>
      <c r="I12" s="281"/>
      <c r="J12" s="36"/>
      <c r="K12" s="25"/>
      <c r="L12" s="26"/>
      <c r="M12" s="26"/>
      <c r="N12" s="26"/>
      <c r="O12" s="26"/>
      <c r="P12" s="26"/>
      <c r="Q12" s="41"/>
      <c r="R12" s="25"/>
      <c r="S12" s="26"/>
      <c r="T12" s="107"/>
      <c r="U12" s="26"/>
      <c r="V12" s="26"/>
      <c r="W12" s="108"/>
      <c r="X12" s="26"/>
      <c r="Y12" s="26"/>
      <c r="Z12" s="108"/>
      <c r="AA12" s="36"/>
      <c r="AB12" s="467">
        <v>1</v>
      </c>
    </row>
    <row r="13" spans="2:28" ht="14.1" customHeight="1">
      <c r="B13" s="468">
        <v>2</v>
      </c>
      <c r="C13" s="25"/>
      <c r="D13" s="26"/>
      <c r="E13" s="26"/>
      <c r="F13" s="26"/>
      <c r="G13" s="26"/>
      <c r="H13" s="41"/>
      <c r="I13" s="281"/>
      <c r="J13" s="36"/>
      <c r="K13" s="25"/>
      <c r="L13" s="26"/>
      <c r="M13" s="26"/>
      <c r="N13" s="26"/>
      <c r="O13" s="26"/>
      <c r="P13" s="26"/>
      <c r="Q13" s="41"/>
      <c r="R13" s="25"/>
      <c r="S13" s="26"/>
      <c r="T13" s="107"/>
      <c r="U13" s="26"/>
      <c r="V13" s="26"/>
      <c r="W13" s="108"/>
      <c r="X13" s="26"/>
      <c r="Y13" s="26"/>
      <c r="Z13" s="108"/>
      <c r="AA13" s="36"/>
      <c r="AB13" s="468">
        <v>2</v>
      </c>
    </row>
    <row r="14" spans="2:28" ht="14.1" customHeight="1">
      <c r="B14" s="468">
        <v>3</v>
      </c>
      <c r="C14" s="25"/>
      <c r="D14" s="26"/>
      <c r="E14" s="26"/>
      <c r="F14" s="26"/>
      <c r="G14" s="26"/>
      <c r="H14" s="41"/>
      <c r="I14" s="281"/>
      <c r="J14" s="36"/>
      <c r="K14" s="25"/>
      <c r="L14" s="26"/>
      <c r="M14" s="26"/>
      <c r="N14" s="26"/>
      <c r="O14" s="26"/>
      <c r="P14" s="26"/>
      <c r="Q14" s="41"/>
      <c r="R14" s="25"/>
      <c r="S14" s="26"/>
      <c r="T14" s="107"/>
      <c r="U14" s="26"/>
      <c r="V14" s="26"/>
      <c r="W14" s="108"/>
      <c r="X14" s="26"/>
      <c r="Y14" s="26"/>
      <c r="Z14" s="108"/>
      <c r="AA14" s="36"/>
      <c r="AB14" s="468">
        <v>3</v>
      </c>
    </row>
    <row r="15" spans="2:28" ht="14.1" customHeight="1">
      <c r="B15" s="468">
        <v>4</v>
      </c>
      <c r="C15" s="25"/>
      <c r="D15" s="26"/>
      <c r="E15" s="26"/>
      <c r="F15" s="26"/>
      <c r="G15" s="26"/>
      <c r="H15" s="41"/>
      <c r="I15" s="281"/>
      <c r="J15" s="36"/>
      <c r="K15" s="25"/>
      <c r="L15" s="26"/>
      <c r="M15" s="26"/>
      <c r="N15" s="26"/>
      <c r="O15" s="26"/>
      <c r="P15" s="26"/>
      <c r="Q15" s="41"/>
      <c r="R15" s="25"/>
      <c r="S15" s="26"/>
      <c r="T15" s="107"/>
      <c r="U15" s="26"/>
      <c r="V15" s="26"/>
      <c r="W15" s="108"/>
      <c r="X15" s="26"/>
      <c r="Y15" s="26"/>
      <c r="Z15" s="108"/>
      <c r="AA15" s="36"/>
      <c r="AB15" s="468">
        <v>4</v>
      </c>
    </row>
    <row r="16" spans="2:28" ht="14.1" customHeight="1">
      <c r="B16" s="468">
        <v>5</v>
      </c>
      <c r="C16" s="25"/>
      <c r="D16" s="26"/>
      <c r="E16" s="26"/>
      <c r="F16" s="26"/>
      <c r="G16" s="26"/>
      <c r="H16" s="41"/>
      <c r="I16" s="281"/>
      <c r="J16" s="36"/>
      <c r="K16" s="25"/>
      <c r="L16" s="26"/>
      <c r="M16" s="26"/>
      <c r="N16" s="26"/>
      <c r="O16" s="26"/>
      <c r="P16" s="26"/>
      <c r="Q16" s="41"/>
      <c r="R16" s="25"/>
      <c r="S16" s="26"/>
      <c r="T16" s="107"/>
      <c r="U16" s="26"/>
      <c r="V16" s="26"/>
      <c r="W16" s="108"/>
      <c r="X16" s="26"/>
      <c r="Y16" s="26"/>
      <c r="Z16" s="108"/>
      <c r="AA16" s="36"/>
      <c r="AB16" s="468">
        <v>5</v>
      </c>
    </row>
    <row r="17" spans="2:28" ht="14.1" customHeight="1">
      <c r="B17" s="468">
        <v>6</v>
      </c>
      <c r="C17" s="25"/>
      <c r="D17" s="26"/>
      <c r="E17" s="26"/>
      <c r="F17" s="26"/>
      <c r="G17" s="26"/>
      <c r="H17" s="41"/>
      <c r="I17" s="281"/>
      <c r="J17" s="36"/>
      <c r="K17" s="25"/>
      <c r="L17" s="26"/>
      <c r="M17" s="26"/>
      <c r="N17" s="26"/>
      <c r="O17" s="26"/>
      <c r="P17" s="26"/>
      <c r="Q17" s="41"/>
      <c r="R17" s="25"/>
      <c r="S17" s="26"/>
      <c r="T17" s="107"/>
      <c r="U17" s="26"/>
      <c r="V17" s="26"/>
      <c r="W17" s="108"/>
      <c r="X17" s="26"/>
      <c r="Y17" s="26"/>
      <c r="Z17" s="108"/>
      <c r="AA17" s="36"/>
      <c r="AB17" s="468">
        <v>6</v>
      </c>
    </row>
    <row r="18" spans="2:28" ht="14.1" customHeight="1">
      <c r="B18" s="468">
        <v>7</v>
      </c>
      <c r="C18" s="25"/>
      <c r="D18" s="26"/>
      <c r="E18" s="26"/>
      <c r="F18" s="26"/>
      <c r="G18" s="26"/>
      <c r="H18" s="41"/>
      <c r="I18" s="281"/>
      <c r="J18" s="36"/>
      <c r="K18" s="25"/>
      <c r="L18" s="26"/>
      <c r="M18" s="26"/>
      <c r="N18" s="26"/>
      <c r="O18" s="26"/>
      <c r="P18" s="26"/>
      <c r="Q18" s="41"/>
      <c r="R18" s="25"/>
      <c r="S18" s="26"/>
      <c r="T18" s="107"/>
      <c r="U18" s="26"/>
      <c r="V18" s="26"/>
      <c r="W18" s="108"/>
      <c r="X18" s="26"/>
      <c r="Y18" s="26"/>
      <c r="Z18" s="108"/>
      <c r="AA18" s="36"/>
      <c r="AB18" s="468">
        <v>7</v>
      </c>
    </row>
    <row r="19" spans="2:28" ht="14.1" customHeight="1">
      <c r="B19" s="468">
        <v>8</v>
      </c>
      <c r="C19" s="25"/>
      <c r="D19" s="26"/>
      <c r="E19" s="26"/>
      <c r="F19" s="26"/>
      <c r="G19" s="26"/>
      <c r="H19" s="41"/>
      <c r="I19" s="281"/>
      <c r="J19" s="36"/>
      <c r="K19" s="25"/>
      <c r="L19" s="26"/>
      <c r="M19" s="26"/>
      <c r="N19" s="26"/>
      <c r="O19" s="26"/>
      <c r="P19" s="26"/>
      <c r="Q19" s="41"/>
      <c r="R19" s="25"/>
      <c r="S19" s="26"/>
      <c r="T19" s="107"/>
      <c r="U19" s="26"/>
      <c r="V19" s="26"/>
      <c r="W19" s="108"/>
      <c r="X19" s="26"/>
      <c r="Y19" s="26"/>
      <c r="Z19" s="108"/>
      <c r="AA19" s="36"/>
      <c r="AB19" s="468">
        <v>8</v>
      </c>
    </row>
    <row r="20" spans="2:28" ht="14.1" customHeight="1">
      <c r="B20" s="468">
        <v>9</v>
      </c>
      <c r="C20" s="25"/>
      <c r="D20" s="26"/>
      <c r="E20" s="26"/>
      <c r="F20" s="26"/>
      <c r="G20" s="26"/>
      <c r="H20" s="41"/>
      <c r="I20" s="281"/>
      <c r="J20" s="36"/>
      <c r="K20" s="25"/>
      <c r="L20" s="26"/>
      <c r="M20" s="26"/>
      <c r="N20" s="26"/>
      <c r="O20" s="26"/>
      <c r="P20" s="26"/>
      <c r="Q20" s="41"/>
      <c r="R20" s="25"/>
      <c r="S20" s="26"/>
      <c r="T20" s="107"/>
      <c r="U20" s="26"/>
      <c r="V20" s="26"/>
      <c r="W20" s="108"/>
      <c r="X20" s="26"/>
      <c r="Y20" s="26"/>
      <c r="Z20" s="108"/>
      <c r="AA20" s="36"/>
      <c r="AB20" s="468">
        <v>9</v>
      </c>
    </row>
    <row r="21" spans="2:28" ht="14.1" customHeight="1">
      <c r="B21" s="468">
        <v>10</v>
      </c>
      <c r="C21" s="25"/>
      <c r="D21" s="26"/>
      <c r="E21" s="26"/>
      <c r="F21" s="26"/>
      <c r="G21" s="26"/>
      <c r="H21" s="41"/>
      <c r="I21" s="281"/>
      <c r="J21" s="36"/>
      <c r="K21" s="25"/>
      <c r="L21" s="26"/>
      <c r="M21" s="26"/>
      <c r="N21" s="26"/>
      <c r="O21" s="26"/>
      <c r="P21" s="26"/>
      <c r="Q21" s="41"/>
      <c r="R21" s="25"/>
      <c r="S21" s="26"/>
      <c r="T21" s="107"/>
      <c r="U21" s="26"/>
      <c r="V21" s="26"/>
      <c r="W21" s="108"/>
      <c r="X21" s="26"/>
      <c r="Y21" s="26"/>
      <c r="Z21" s="108"/>
      <c r="AA21" s="36"/>
      <c r="AB21" s="468">
        <v>10</v>
      </c>
    </row>
    <row r="22" spans="2:28" ht="14.1" customHeight="1">
      <c r="B22" s="468">
        <v>11</v>
      </c>
      <c r="C22" s="25"/>
      <c r="D22" s="26"/>
      <c r="E22" s="26"/>
      <c r="F22" s="26"/>
      <c r="G22" s="26"/>
      <c r="H22" s="41"/>
      <c r="I22" s="281"/>
      <c r="J22" s="36"/>
      <c r="K22" s="25"/>
      <c r="L22" s="26"/>
      <c r="M22" s="26"/>
      <c r="N22" s="26"/>
      <c r="O22" s="26"/>
      <c r="P22" s="26"/>
      <c r="Q22" s="41"/>
      <c r="R22" s="25"/>
      <c r="S22" s="26"/>
      <c r="T22" s="107"/>
      <c r="U22" s="26"/>
      <c r="V22" s="26"/>
      <c r="W22" s="108"/>
      <c r="X22" s="26"/>
      <c r="Y22" s="26"/>
      <c r="Z22" s="108"/>
      <c r="AA22" s="36"/>
      <c r="AB22" s="468">
        <v>11</v>
      </c>
    </row>
    <row r="23" spans="2:28" ht="14.1" customHeight="1">
      <c r="B23" s="468">
        <v>12</v>
      </c>
      <c r="C23" s="25"/>
      <c r="D23" s="26"/>
      <c r="E23" s="26"/>
      <c r="F23" s="26"/>
      <c r="G23" s="26"/>
      <c r="H23" s="41"/>
      <c r="I23" s="281"/>
      <c r="J23" s="36"/>
      <c r="K23" s="25"/>
      <c r="L23" s="26"/>
      <c r="M23" s="26"/>
      <c r="N23" s="26"/>
      <c r="O23" s="26"/>
      <c r="P23" s="26"/>
      <c r="Q23" s="41"/>
      <c r="R23" s="25"/>
      <c r="S23" s="26"/>
      <c r="T23" s="107"/>
      <c r="U23" s="26"/>
      <c r="V23" s="26"/>
      <c r="W23" s="108"/>
      <c r="X23" s="26"/>
      <c r="Y23" s="26"/>
      <c r="Z23" s="108"/>
      <c r="AA23" s="36"/>
      <c r="AB23" s="468">
        <v>12</v>
      </c>
    </row>
    <row r="24" spans="2:28" ht="14.1" customHeight="1">
      <c r="B24" s="468">
        <v>13</v>
      </c>
      <c r="C24" s="25"/>
      <c r="D24" s="26"/>
      <c r="E24" s="26"/>
      <c r="F24" s="26"/>
      <c r="G24" s="26"/>
      <c r="H24" s="41"/>
      <c r="I24" s="281"/>
      <c r="J24" s="36"/>
      <c r="K24" s="25"/>
      <c r="L24" s="26"/>
      <c r="M24" s="26"/>
      <c r="N24" s="26"/>
      <c r="O24" s="26"/>
      <c r="P24" s="26"/>
      <c r="Q24" s="41"/>
      <c r="R24" s="25"/>
      <c r="S24" s="26"/>
      <c r="T24" s="107"/>
      <c r="U24" s="26"/>
      <c r="V24" s="26"/>
      <c r="W24" s="108"/>
      <c r="X24" s="26"/>
      <c r="Y24" s="26"/>
      <c r="Z24" s="108"/>
      <c r="AA24" s="36"/>
      <c r="AB24" s="468">
        <v>13</v>
      </c>
    </row>
    <row r="25" spans="2:28" ht="14.1" customHeight="1">
      <c r="B25" s="468">
        <v>14</v>
      </c>
      <c r="C25" s="25"/>
      <c r="D25" s="26"/>
      <c r="E25" s="26"/>
      <c r="F25" s="26"/>
      <c r="G25" s="26"/>
      <c r="H25" s="41"/>
      <c r="I25" s="281"/>
      <c r="J25" s="36"/>
      <c r="K25" s="25"/>
      <c r="L25" s="26"/>
      <c r="M25" s="26"/>
      <c r="N25" s="26"/>
      <c r="O25" s="26"/>
      <c r="P25" s="26"/>
      <c r="Q25" s="41"/>
      <c r="R25" s="25"/>
      <c r="S25" s="26"/>
      <c r="T25" s="107"/>
      <c r="U25" s="26"/>
      <c r="V25" s="26"/>
      <c r="W25" s="108"/>
      <c r="X25" s="26"/>
      <c r="Y25" s="26"/>
      <c r="Z25" s="108"/>
      <c r="AA25" s="36"/>
      <c r="AB25" s="468">
        <v>14</v>
      </c>
    </row>
    <row r="26" spans="2:28" ht="14.1" customHeight="1">
      <c r="B26" s="468">
        <v>15</v>
      </c>
      <c r="C26" s="25"/>
      <c r="D26" s="26"/>
      <c r="E26" s="26"/>
      <c r="F26" s="26"/>
      <c r="G26" s="26"/>
      <c r="H26" s="41"/>
      <c r="I26" s="281"/>
      <c r="J26" s="36"/>
      <c r="K26" s="25"/>
      <c r="L26" s="26"/>
      <c r="M26" s="26"/>
      <c r="N26" s="26"/>
      <c r="O26" s="26"/>
      <c r="P26" s="26"/>
      <c r="Q26" s="41"/>
      <c r="R26" s="25"/>
      <c r="S26" s="26"/>
      <c r="T26" s="107"/>
      <c r="U26" s="26"/>
      <c r="V26" s="26"/>
      <c r="W26" s="108"/>
      <c r="X26" s="26"/>
      <c r="Y26" s="26"/>
      <c r="Z26" s="108"/>
      <c r="AA26" s="36"/>
      <c r="AB26" s="468">
        <v>15</v>
      </c>
    </row>
    <row r="27" spans="2:28" ht="14.1" customHeight="1">
      <c r="B27" s="468">
        <v>16</v>
      </c>
      <c r="C27" s="25"/>
      <c r="D27" s="26"/>
      <c r="E27" s="26"/>
      <c r="F27" s="26"/>
      <c r="G27" s="26"/>
      <c r="H27" s="41"/>
      <c r="I27" s="281"/>
      <c r="J27" s="36"/>
      <c r="K27" s="25"/>
      <c r="L27" s="26"/>
      <c r="M27" s="26"/>
      <c r="N27" s="26"/>
      <c r="O27" s="26"/>
      <c r="P27" s="26"/>
      <c r="Q27" s="41"/>
      <c r="R27" s="25"/>
      <c r="S27" s="26"/>
      <c r="T27" s="107"/>
      <c r="U27" s="26"/>
      <c r="V27" s="26"/>
      <c r="W27" s="108"/>
      <c r="X27" s="26"/>
      <c r="Y27" s="26"/>
      <c r="Z27" s="108"/>
      <c r="AA27" s="36"/>
      <c r="AB27" s="468">
        <v>16</v>
      </c>
    </row>
    <row r="28" spans="2:28" ht="14.1" customHeight="1">
      <c r="B28" s="468">
        <v>17</v>
      </c>
      <c r="C28" s="25"/>
      <c r="D28" s="26"/>
      <c r="E28" s="26"/>
      <c r="F28" s="26"/>
      <c r="G28" s="26"/>
      <c r="H28" s="41"/>
      <c r="I28" s="281"/>
      <c r="J28" s="36"/>
      <c r="K28" s="25"/>
      <c r="L28" s="26"/>
      <c r="M28" s="26"/>
      <c r="N28" s="26"/>
      <c r="O28" s="26"/>
      <c r="P28" s="26"/>
      <c r="Q28" s="41"/>
      <c r="R28" s="25"/>
      <c r="S28" s="26"/>
      <c r="T28" s="107"/>
      <c r="U28" s="26"/>
      <c r="V28" s="26"/>
      <c r="W28" s="108"/>
      <c r="X28" s="26"/>
      <c r="Y28" s="26"/>
      <c r="Z28" s="108"/>
      <c r="AA28" s="36"/>
      <c r="AB28" s="468">
        <v>17</v>
      </c>
    </row>
    <row r="29" spans="2:28" ht="14.1" customHeight="1">
      <c r="B29" s="468">
        <v>18</v>
      </c>
      <c r="C29" s="25"/>
      <c r="D29" s="26"/>
      <c r="E29" s="26"/>
      <c r="F29" s="26"/>
      <c r="G29" s="26"/>
      <c r="H29" s="41"/>
      <c r="I29" s="281"/>
      <c r="J29" s="36"/>
      <c r="K29" s="25"/>
      <c r="L29" s="26"/>
      <c r="M29" s="26"/>
      <c r="N29" s="26"/>
      <c r="O29" s="26"/>
      <c r="P29" s="26"/>
      <c r="Q29" s="41"/>
      <c r="R29" s="25"/>
      <c r="S29" s="26"/>
      <c r="T29" s="107"/>
      <c r="U29" s="26"/>
      <c r="V29" s="26"/>
      <c r="W29" s="108"/>
      <c r="X29" s="26"/>
      <c r="Y29" s="26"/>
      <c r="Z29" s="108"/>
      <c r="AA29" s="36"/>
      <c r="AB29" s="468">
        <v>18</v>
      </c>
    </row>
    <row r="30" spans="2:28" ht="14.1" customHeight="1">
      <c r="B30" s="468">
        <v>19</v>
      </c>
      <c r="C30" s="25"/>
      <c r="D30" s="26"/>
      <c r="E30" s="26"/>
      <c r="F30" s="26"/>
      <c r="G30" s="26"/>
      <c r="H30" s="41"/>
      <c r="I30" s="281"/>
      <c r="J30" s="36"/>
      <c r="K30" s="25"/>
      <c r="L30" s="26"/>
      <c r="M30" s="26"/>
      <c r="N30" s="26"/>
      <c r="O30" s="26"/>
      <c r="P30" s="26"/>
      <c r="Q30" s="41"/>
      <c r="R30" s="25"/>
      <c r="S30" s="26"/>
      <c r="T30" s="107"/>
      <c r="U30" s="26"/>
      <c r="V30" s="26"/>
      <c r="W30" s="108"/>
      <c r="X30" s="26"/>
      <c r="Y30" s="26"/>
      <c r="Z30" s="108"/>
      <c r="AA30" s="36"/>
      <c r="AB30" s="468">
        <v>19</v>
      </c>
    </row>
    <row r="31" spans="2:28" ht="14.1" customHeight="1">
      <c r="B31" s="468">
        <v>20</v>
      </c>
      <c r="C31" s="25"/>
      <c r="D31" s="26"/>
      <c r="E31" s="26"/>
      <c r="F31" s="26"/>
      <c r="G31" s="26"/>
      <c r="H31" s="41"/>
      <c r="I31" s="281"/>
      <c r="J31" s="36"/>
      <c r="K31" s="25"/>
      <c r="L31" s="26"/>
      <c r="M31" s="26"/>
      <c r="N31" s="26"/>
      <c r="O31" s="26"/>
      <c r="P31" s="26"/>
      <c r="Q31" s="41"/>
      <c r="R31" s="25"/>
      <c r="S31" s="26"/>
      <c r="T31" s="107"/>
      <c r="U31" s="26"/>
      <c r="V31" s="26"/>
      <c r="W31" s="108"/>
      <c r="X31" s="26"/>
      <c r="Y31" s="26"/>
      <c r="Z31" s="108"/>
      <c r="AA31" s="36"/>
      <c r="AB31" s="468">
        <v>20</v>
      </c>
    </row>
    <row r="32" spans="2:28" ht="14.1" customHeight="1">
      <c r="B32" s="468">
        <v>21</v>
      </c>
      <c r="C32" s="25"/>
      <c r="D32" s="26"/>
      <c r="E32" s="26"/>
      <c r="F32" s="26"/>
      <c r="G32" s="26"/>
      <c r="H32" s="41"/>
      <c r="I32" s="281"/>
      <c r="J32" s="36"/>
      <c r="K32" s="25"/>
      <c r="L32" s="26"/>
      <c r="M32" s="26"/>
      <c r="N32" s="26"/>
      <c r="O32" s="26"/>
      <c r="P32" s="26"/>
      <c r="Q32" s="41"/>
      <c r="R32" s="25"/>
      <c r="S32" s="26"/>
      <c r="T32" s="107"/>
      <c r="U32" s="26"/>
      <c r="V32" s="26"/>
      <c r="W32" s="108"/>
      <c r="X32" s="26"/>
      <c r="Y32" s="26"/>
      <c r="Z32" s="108"/>
      <c r="AA32" s="36"/>
      <c r="AB32" s="468">
        <v>21</v>
      </c>
    </row>
    <row r="33" spans="2:28" ht="14.1" customHeight="1">
      <c r="B33" s="468">
        <v>22</v>
      </c>
      <c r="C33" s="25"/>
      <c r="D33" s="26"/>
      <c r="E33" s="26"/>
      <c r="F33" s="26"/>
      <c r="G33" s="26"/>
      <c r="H33" s="41"/>
      <c r="I33" s="281"/>
      <c r="J33" s="36"/>
      <c r="K33" s="25"/>
      <c r="L33" s="26"/>
      <c r="M33" s="26"/>
      <c r="N33" s="26"/>
      <c r="O33" s="26"/>
      <c r="P33" s="26"/>
      <c r="Q33" s="41"/>
      <c r="R33" s="25"/>
      <c r="S33" s="26"/>
      <c r="T33" s="107"/>
      <c r="U33" s="26"/>
      <c r="V33" s="26"/>
      <c r="W33" s="108"/>
      <c r="X33" s="26"/>
      <c r="Y33" s="26"/>
      <c r="Z33" s="108"/>
      <c r="AA33" s="36"/>
      <c r="AB33" s="468">
        <v>22</v>
      </c>
    </row>
    <row r="34" spans="2:28" ht="14.1" customHeight="1">
      <c r="B34" s="468">
        <v>23</v>
      </c>
      <c r="C34" s="25"/>
      <c r="D34" s="26"/>
      <c r="E34" s="26"/>
      <c r="F34" s="26"/>
      <c r="G34" s="26"/>
      <c r="H34" s="41"/>
      <c r="I34" s="281"/>
      <c r="J34" s="36"/>
      <c r="K34" s="25"/>
      <c r="L34" s="26"/>
      <c r="M34" s="26"/>
      <c r="N34" s="26"/>
      <c r="O34" s="26"/>
      <c r="P34" s="26"/>
      <c r="Q34" s="41"/>
      <c r="R34" s="25"/>
      <c r="S34" s="26"/>
      <c r="T34" s="107"/>
      <c r="U34" s="26"/>
      <c r="V34" s="26"/>
      <c r="W34" s="108"/>
      <c r="X34" s="26"/>
      <c r="Y34" s="26"/>
      <c r="Z34" s="108"/>
      <c r="AA34" s="36"/>
      <c r="AB34" s="468">
        <v>23</v>
      </c>
    </row>
    <row r="35" spans="2:28" ht="14.1" customHeight="1">
      <c r="B35" s="468">
        <v>24</v>
      </c>
      <c r="C35" s="25"/>
      <c r="D35" s="26"/>
      <c r="E35" s="26"/>
      <c r="F35" s="26"/>
      <c r="G35" s="26"/>
      <c r="H35" s="41"/>
      <c r="I35" s="281"/>
      <c r="J35" s="36"/>
      <c r="K35" s="25"/>
      <c r="L35" s="26"/>
      <c r="M35" s="26"/>
      <c r="N35" s="26"/>
      <c r="O35" s="26"/>
      <c r="P35" s="26"/>
      <c r="Q35" s="41"/>
      <c r="R35" s="25"/>
      <c r="S35" s="26"/>
      <c r="T35" s="107"/>
      <c r="U35" s="26"/>
      <c r="V35" s="26"/>
      <c r="W35" s="108"/>
      <c r="X35" s="26"/>
      <c r="Y35" s="26"/>
      <c r="Z35" s="108"/>
      <c r="AA35" s="36"/>
      <c r="AB35" s="468">
        <v>24</v>
      </c>
    </row>
    <row r="36" spans="2:28" ht="14.1" customHeight="1">
      <c r="B36" s="468">
        <v>25</v>
      </c>
      <c r="C36" s="25"/>
      <c r="D36" s="26"/>
      <c r="E36" s="26"/>
      <c r="F36" s="26"/>
      <c r="G36" s="26"/>
      <c r="H36" s="41"/>
      <c r="I36" s="281"/>
      <c r="J36" s="36"/>
      <c r="K36" s="25"/>
      <c r="L36" s="26"/>
      <c r="M36" s="26"/>
      <c r="N36" s="26"/>
      <c r="O36" s="26"/>
      <c r="P36" s="26"/>
      <c r="Q36" s="41"/>
      <c r="R36" s="25"/>
      <c r="S36" s="26"/>
      <c r="T36" s="107"/>
      <c r="U36" s="26"/>
      <c r="V36" s="26"/>
      <c r="W36" s="108"/>
      <c r="X36" s="26"/>
      <c r="Y36" s="26"/>
      <c r="Z36" s="108"/>
      <c r="AA36" s="36"/>
      <c r="AB36" s="468">
        <v>25</v>
      </c>
    </row>
    <row r="37" spans="2:28" ht="14.1" customHeight="1">
      <c r="B37" s="468">
        <v>26</v>
      </c>
      <c r="C37" s="25"/>
      <c r="D37" s="26"/>
      <c r="E37" s="26"/>
      <c r="F37" s="26"/>
      <c r="G37" s="26"/>
      <c r="H37" s="41"/>
      <c r="I37" s="281"/>
      <c r="J37" s="36"/>
      <c r="K37" s="25"/>
      <c r="L37" s="26"/>
      <c r="M37" s="26"/>
      <c r="N37" s="26"/>
      <c r="O37" s="26"/>
      <c r="P37" s="26"/>
      <c r="Q37" s="41"/>
      <c r="R37" s="25"/>
      <c r="S37" s="26"/>
      <c r="T37" s="107"/>
      <c r="U37" s="26"/>
      <c r="V37" s="26"/>
      <c r="W37" s="108"/>
      <c r="X37" s="26"/>
      <c r="Y37" s="26"/>
      <c r="Z37" s="108"/>
      <c r="AA37" s="36"/>
      <c r="AB37" s="468">
        <v>26</v>
      </c>
    </row>
    <row r="38" spans="2:28" ht="14.1" customHeight="1">
      <c r="B38" s="468">
        <v>27</v>
      </c>
      <c r="C38" s="25"/>
      <c r="D38" s="26"/>
      <c r="E38" s="26"/>
      <c r="F38" s="26"/>
      <c r="G38" s="26"/>
      <c r="H38" s="41"/>
      <c r="I38" s="281"/>
      <c r="J38" s="36"/>
      <c r="K38" s="25"/>
      <c r="L38" s="26"/>
      <c r="M38" s="26"/>
      <c r="N38" s="26"/>
      <c r="O38" s="26"/>
      <c r="P38" s="26"/>
      <c r="Q38" s="41"/>
      <c r="R38" s="25"/>
      <c r="S38" s="26"/>
      <c r="T38" s="107"/>
      <c r="U38" s="26"/>
      <c r="V38" s="26"/>
      <c r="W38" s="108"/>
      <c r="X38" s="26"/>
      <c r="Y38" s="26"/>
      <c r="Z38" s="108"/>
      <c r="AA38" s="36"/>
      <c r="AB38" s="468">
        <v>27</v>
      </c>
    </row>
    <row r="39" spans="2:28" ht="14.1" customHeight="1">
      <c r="B39" s="468">
        <v>28</v>
      </c>
      <c r="C39" s="25"/>
      <c r="D39" s="26"/>
      <c r="E39" s="26"/>
      <c r="F39" s="26"/>
      <c r="G39" s="26"/>
      <c r="H39" s="41"/>
      <c r="I39" s="281"/>
      <c r="J39" s="36"/>
      <c r="K39" s="25"/>
      <c r="L39" s="26"/>
      <c r="M39" s="26"/>
      <c r="N39" s="26"/>
      <c r="O39" s="26"/>
      <c r="P39" s="26"/>
      <c r="Q39" s="41"/>
      <c r="R39" s="25"/>
      <c r="S39" s="26"/>
      <c r="T39" s="107"/>
      <c r="U39" s="26"/>
      <c r="V39" s="26"/>
      <c r="W39" s="108"/>
      <c r="X39" s="26"/>
      <c r="Y39" s="26"/>
      <c r="Z39" s="108"/>
      <c r="AA39" s="36"/>
      <c r="AB39" s="468">
        <v>28</v>
      </c>
    </row>
    <row r="40" spans="2:28" ht="14.1" customHeight="1">
      <c r="B40" s="468">
        <v>29</v>
      </c>
      <c r="C40" s="25"/>
      <c r="D40" s="26"/>
      <c r="E40" s="26"/>
      <c r="F40" s="26"/>
      <c r="G40" s="26"/>
      <c r="H40" s="41"/>
      <c r="I40" s="281"/>
      <c r="J40" s="36"/>
      <c r="K40" s="25"/>
      <c r="L40" s="26"/>
      <c r="M40" s="26"/>
      <c r="N40" s="26"/>
      <c r="O40" s="26"/>
      <c r="P40" s="26"/>
      <c r="Q40" s="41"/>
      <c r="R40" s="25"/>
      <c r="S40" s="26"/>
      <c r="T40" s="107"/>
      <c r="U40" s="26"/>
      <c r="V40" s="26"/>
      <c r="W40" s="108"/>
      <c r="X40" s="26"/>
      <c r="Y40" s="26"/>
      <c r="Z40" s="108"/>
      <c r="AA40" s="36"/>
      <c r="AB40" s="468">
        <v>29</v>
      </c>
    </row>
    <row r="41" spans="2:28" ht="14.1" customHeight="1">
      <c r="B41" s="468">
        <v>30</v>
      </c>
      <c r="C41" s="25"/>
      <c r="D41" s="26"/>
      <c r="E41" s="26"/>
      <c r="F41" s="26"/>
      <c r="G41" s="26"/>
      <c r="H41" s="41"/>
      <c r="I41" s="281"/>
      <c r="J41" s="36"/>
      <c r="K41" s="25"/>
      <c r="L41" s="26"/>
      <c r="M41" s="26"/>
      <c r="N41" s="26"/>
      <c r="O41" s="26"/>
      <c r="P41" s="26"/>
      <c r="Q41" s="41"/>
      <c r="R41" s="25"/>
      <c r="S41" s="26"/>
      <c r="T41" s="107"/>
      <c r="U41" s="26"/>
      <c r="V41" s="26"/>
      <c r="W41" s="108"/>
      <c r="X41" s="26"/>
      <c r="Y41" s="26"/>
      <c r="Z41" s="108"/>
      <c r="AA41" s="36"/>
      <c r="AB41" s="468">
        <v>30</v>
      </c>
    </row>
    <row r="42" spans="2:28" ht="12.95" customHeight="1"/>
    <row r="43" spans="2:28" ht="12.95" customHeight="1">
      <c r="O43" t="str">
        <f>'PG1'!Q46</f>
        <v/>
      </c>
    </row>
    <row r="48" spans="2:28">
      <c r="C48">
        <f>COUNTA(C12:C41)</f>
        <v>0</v>
      </c>
    </row>
  </sheetData>
  <sheetProtection algorithmName="SHA-512" hashValue="IKvDr6JgZhxzfVuPX83IjbU6xGwgG2n3ESxIm7CD19vT71ERlpX9+cfDz7aGXlZThIyQIbEGq+ZMCQBd7/SpHQ==" saltValue="ZFNRDveI4ct19l4vnjBUsA==" spinCount="100000" sheet="1" objects="1" scenarios="1"/>
  <pageMargins left="0.5" right="0.5" top="0.5" bottom="0.5" header="0" footer="0"/>
  <pageSetup paperSize="5" scale="8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6">
    <pageSetUpPr fitToPage="1"/>
  </sheetPr>
  <dimension ref="B2:AB48"/>
  <sheetViews>
    <sheetView zoomScale="75" zoomScaleNormal="75" workbookViewId="0">
      <selection activeCell="C12" sqref="C12"/>
    </sheetView>
  </sheetViews>
  <sheetFormatPr defaultRowHeight="15"/>
  <cols>
    <col min="1" max="1" width="12" customWidth="1"/>
    <col min="2" max="2" width="3.77734375" customWidth="1"/>
    <col min="3" max="3" width="7.77734375" customWidth="1"/>
    <col min="4" max="4" width="6.77734375" customWidth="1"/>
    <col min="5" max="5" width="4.77734375" customWidth="1"/>
    <col min="6" max="6" width="7.77734375" customWidth="1"/>
    <col min="7" max="7" width="5.77734375" customWidth="1"/>
    <col min="8" max="8" width="1.77734375" customWidth="1"/>
    <col min="9" max="9" width="9.77734375" customWidth="1"/>
    <col min="10" max="10" width="6.77734375" customWidth="1"/>
    <col min="11" max="11" width="8.77734375" customWidth="1"/>
    <col min="12" max="12" width="1.77734375" customWidth="1"/>
    <col min="13" max="13" width="3.77734375" customWidth="1"/>
    <col min="14" max="14" width="6.77734375" customWidth="1"/>
    <col min="15" max="15" width="3.77734375" customWidth="1"/>
    <col min="16" max="16" width="7.77734375" customWidth="1"/>
    <col min="17" max="17" width="1.77734375" customWidth="1"/>
    <col min="18" max="18" width="9.77734375" customWidth="1"/>
    <col min="19" max="19" width="6.77734375" customWidth="1"/>
    <col min="20" max="20" width="5.77734375" customWidth="1"/>
    <col min="21" max="21" width="8.77734375" customWidth="1"/>
    <col min="22" max="22" width="1.77734375" customWidth="1"/>
    <col min="23" max="23" width="9.77734375" customWidth="1"/>
    <col min="24" max="24" width="1.77734375" customWidth="1"/>
    <col min="25" max="25" width="5.77734375" customWidth="1"/>
    <col min="26" max="26" width="10.77734375" customWidth="1"/>
    <col min="27" max="28" width="3.77734375" customWidth="1"/>
  </cols>
  <sheetData>
    <row r="2" spans="2:28">
      <c r="B2" s="466" t="s">
        <v>583</v>
      </c>
    </row>
    <row r="3" spans="2:28" ht="15.75">
      <c r="C3" s="23"/>
      <c r="D3" s="23"/>
      <c r="E3" s="23"/>
      <c r="F3" s="23"/>
      <c r="G3" s="23"/>
      <c r="H3" s="23"/>
      <c r="I3" s="23"/>
      <c r="J3" s="23"/>
      <c r="K3" s="23"/>
      <c r="L3" s="23"/>
      <c r="M3" s="23"/>
      <c r="N3" s="23"/>
      <c r="O3" s="23" t="s">
        <v>40</v>
      </c>
      <c r="P3" s="23"/>
      <c r="Q3" s="5"/>
      <c r="R3" s="23"/>
      <c r="S3" s="23"/>
      <c r="T3" s="23"/>
      <c r="U3" s="23"/>
      <c r="V3" s="23"/>
      <c r="W3" s="23"/>
      <c r="X3" s="23"/>
      <c r="Y3" s="23" t="s">
        <v>584</v>
      </c>
      <c r="Z3" s="23"/>
      <c r="AA3" s="23"/>
    </row>
    <row r="4" spans="2:28">
      <c r="B4" s="26" t="s">
        <v>540</v>
      </c>
      <c r="C4" s="26"/>
      <c r="D4" s="26"/>
      <c r="E4" s="26"/>
      <c r="F4" s="26"/>
      <c r="G4" s="45" t="str">
        <f>T(Facility)</f>
        <v/>
      </c>
      <c r="H4" s="26"/>
      <c r="I4" s="26"/>
      <c r="J4" s="26"/>
      <c r="K4" s="26"/>
      <c r="L4" s="26"/>
      <c r="M4" s="26"/>
      <c r="N4" s="26"/>
      <c r="O4" s="26"/>
      <c r="P4" s="26"/>
      <c r="Q4" s="26" t="s">
        <v>117</v>
      </c>
      <c r="R4" s="46" t="str">
        <f>T(ID)</f>
        <v/>
      </c>
      <c r="S4" s="26" t="s">
        <v>577</v>
      </c>
      <c r="T4" s="26"/>
      <c r="U4" s="26"/>
      <c r="V4" s="26"/>
      <c r="W4" s="73" t="str">
        <f>T(Beg_Date)</f>
        <v/>
      </c>
      <c r="X4" s="26" t="s">
        <v>25</v>
      </c>
      <c r="Y4" s="26"/>
      <c r="Z4" s="73" t="str">
        <f>T(End_Date)</f>
        <v/>
      </c>
      <c r="AA4" s="26"/>
      <c r="AB4" s="26"/>
    </row>
    <row r="5" spans="2:28" ht="12" customHeight="1">
      <c r="C5" s="23"/>
      <c r="D5" s="23"/>
      <c r="E5" s="23"/>
      <c r="F5" s="23"/>
      <c r="G5" s="23"/>
      <c r="H5" s="23"/>
      <c r="I5" s="23"/>
      <c r="J5" s="23"/>
      <c r="K5" s="23"/>
      <c r="L5" s="23"/>
      <c r="M5" s="23"/>
      <c r="N5" s="23"/>
      <c r="O5" s="23"/>
      <c r="P5" s="23"/>
      <c r="Q5" s="23"/>
      <c r="R5" s="23"/>
      <c r="S5" s="23"/>
      <c r="T5" s="23"/>
      <c r="U5" s="23"/>
      <c r="V5" s="23"/>
      <c r="W5" s="23"/>
      <c r="X5" s="23"/>
      <c r="Y5" s="23"/>
      <c r="Z5" s="23"/>
      <c r="AA5" s="23"/>
    </row>
    <row r="6" spans="2:28">
      <c r="C6" s="23" t="s">
        <v>479</v>
      </c>
      <c r="D6" s="23"/>
      <c r="E6" s="23"/>
      <c r="F6" s="23"/>
      <c r="G6" s="23"/>
      <c r="H6" s="23"/>
      <c r="I6" s="23"/>
      <c r="J6" s="23"/>
      <c r="K6" s="23"/>
      <c r="L6" s="23"/>
      <c r="M6" s="23"/>
      <c r="N6" s="23"/>
      <c r="O6" s="23"/>
      <c r="P6" s="23"/>
      <c r="Q6" s="23"/>
      <c r="R6" s="23"/>
      <c r="S6" s="23"/>
      <c r="T6" s="23"/>
      <c r="U6" s="23"/>
      <c r="V6" s="23"/>
      <c r="W6" s="23"/>
      <c r="X6" s="23"/>
      <c r="Y6" s="23"/>
      <c r="Z6" s="23"/>
      <c r="AA6" s="23"/>
    </row>
    <row r="7" spans="2:28" ht="15.75">
      <c r="C7" s="23" t="s">
        <v>578</v>
      </c>
      <c r="F7" s="105" t="s">
        <v>585</v>
      </c>
      <c r="G7" s="23"/>
      <c r="H7" s="23"/>
      <c r="I7" s="23"/>
      <c r="J7" s="23"/>
      <c r="K7" s="23"/>
      <c r="L7" s="23"/>
      <c r="M7" s="23"/>
      <c r="N7" s="23"/>
      <c r="O7" s="23"/>
      <c r="P7" s="23"/>
      <c r="Q7" s="23"/>
      <c r="R7" s="23"/>
      <c r="S7" s="23"/>
      <c r="T7" s="23"/>
      <c r="U7" s="23"/>
      <c r="V7" s="23"/>
      <c r="W7" s="23"/>
      <c r="X7" s="23"/>
      <c r="Y7" s="23"/>
      <c r="Z7" s="23"/>
      <c r="AA7" s="23"/>
    </row>
    <row r="8" spans="2:28">
      <c r="B8" s="470"/>
      <c r="C8" s="770">
        <v>1</v>
      </c>
      <c r="D8" s="631"/>
      <c r="E8" s="631"/>
      <c r="F8" s="631"/>
      <c r="G8" s="631"/>
      <c r="H8" s="631"/>
      <c r="I8" s="631"/>
      <c r="J8" s="771"/>
      <c r="K8" s="631">
        <v>2</v>
      </c>
      <c r="L8" s="631"/>
      <c r="M8" s="631"/>
      <c r="N8" s="631"/>
      <c r="O8" s="631"/>
      <c r="P8" s="631"/>
      <c r="Q8" s="631"/>
      <c r="R8" s="631"/>
      <c r="S8" s="631"/>
      <c r="T8" s="770">
        <v>3</v>
      </c>
      <c r="U8" s="631"/>
      <c r="V8" s="631"/>
      <c r="W8" s="631"/>
      <c r="X8" s="631"/>
      <c r="Y8" s="631"/>
      <c r="Z8" s="631"/>
      <c r="AA8" s="771"/>
      <c r="AB8" s="470"/>
    </row>
    <row r="9" spans="2:28">
      <c r="B9" s="469"/>
      <c r="C9" s="495" t="s">
        <v>586</v>
      </c>
      <c r="D9" s="15"/>
      <c r="E9" s="15"/>
      <c r="F9" s="15"/>
      <c r="G9" s="15"/>
      <c r="H9" s="15"/>
      <c r="I9" s="15"/>
      <c r="J9" s="496"/>
      <c r="K9" s="15" t="s">
        <v>586</v>
      </c>
      <c r="L9" s="15"/>
      <c r="M9" s="15"/>
      <c r="N9" s="15"/>
      <c r="O9" s="15"/>
      <c r="P9" s="15"/>
      <c r="Q9" s="15"/>
      <c r="R9" s="15"/>
      <c r="S9" s="15"/>
      <c r="T9" s="497" t="s">
        <v>485</v>
      </c>
      <c r="U9" s="15"/>
      <c r="V9" s="15"/>
      <c r="W9" s="15"/>
      <c r="X9" s="15"/>
      <c r="Y9" s="15"/>
      <c r="Z9" s="15"/>
      <c r="AA9" s="496"/>
      <c r="AB9" s="469"/>
    </row>
    <row r="10" spans="2:28" ht="12.95" customHeight="1">
      <c r="B10" s="469"/>
      <c r="C10" s="643" t="s">
        <v>581</v>
      </c>
      <c r="D10" s="644"/>
      <c r="E10" s="644"/>
      <c r="F10" s="644"/>
      <c r="G10" s="644"/>
      <c r="H10" s="643"/>
      <c r="I10" s="740" t="s">
        <v>582</v>
      </c>
      <c r="J10" s="645"/>
      <c r="K10" s="643" t="s">
        <v>581</v>
      </c>
      <c r="L10" s="644"/>
      <c r="M10" s="644"/>
      <c r="N10" s="644"/>
      <c r="O10" s="644"/>
      <c r="P10" s="644"/>
      <c r="Q10" s="643"/>
      <c r="R10" s="740" t="s">
        <v>582</v>
      </c>
      <c r="S10" s="644"/>
      <c r="T10" s="741" t="s">
        <v>486</v>
      </c>
      <c r="U10" s="644"/>
      <c r="V10" s="644"/>
      <c r="W10" s="742" t="s">
        <v>582</v>
      </c>
      <c r="X10" s="644"/>
      <c r="Y10" s="644"/>
      <c r="Z10" s="643" t="s">
        <v>488</v>
      </c>
      <c r="AA10" s="645"/>
      <c r="AB10" s="469"/>
    </row>
    <row r="11" spans="2:28" ht="12.95" customHeight="1">
      <c r="B11" s="469"/>
      <c r="C11" s="22"/>
      <c r="D11" s="360"/>
      <c r="E11" s="360"/>
      <c r="F11" s="360"/>
      <c r="G11" s="360"/>
      <c r="H11" s="22"/>
      <c r="I11" s="360"/>
      <c r="J11" s="27"/>
      <c r="K11" s="360"/>
      <c r="L11" s="360"/>
      <c r="M11" s="360"/>
      <c r="N11" s="360"/>
      <c r="O11" s="360"/>
      <c r="P11" s="360"/>
      <c r="Q11" s="22"/>
      <c r="R11" s="464"/>
      <c r="S11" s="360"/>
      <c r="T11" s="109"/>
      <c r="U11" s="360"/>
      <c r="V11" s="360"/>
      <c r="W11" s="465"/>
      <c r="X11" s="360"/>
      <c r="Y11" s="360"/>
      <c r="Z11" s="22"/>
      <c r="AA11" s="27"/>
      <c r="AB11" s="469"/>
    </row>
    <row r="12" spans="2:28" ht="14.1" customHeight="1">
      <c r="B12" s="467">
        <v>1</v>
      </c>
      <c r="C12" s="25"/>
      <c r="D12" s="26"/>
      <c r="E12" s="26"/>
      <c r="F12" s="26"/>
      <c r="G12" s="26"/>
      <c r="H12" s="41"/>
      <c r="I12" s="281"/>
      <c r="J12" s="36"/>
      <c r="K12" s="25"/>
      <c r="L12" s="26"/>
      <c r="M12" s="26"/>
      <c r="N12" s="26"/>
      <c r="O12" s="26"/>
      <c r="P12" s="26"/>
      <c r="Q12" s="41"/>
      <c r="R12" s="25"/>
      <c r="S12" s="26"/>
      <c r="T12" s="107"/>
      <c r="U12" s="26"/>
      <c r="V12" s="26"/>
      <c r="W12" s="108"/>
      <c r="X12" s="26"/>
      <c r="Y12" s="26"/>
      <c r="Z12" s="108"/>
      <c r="AA12" s="36"/>
      <c r="AB12" s="467">
        <v>1</v>
      </c>
    </row>
    <row r="13" spans="2:28" ht="14.1" customHeight="1">
      <c r="B13" s="468">
        <v>2</v>
      </c>
      <c r="C13" s="25"/>
      <c r="D13" s="26"/>
      <c r="E13" s="26"/>
      <c r="F13" s="26"/>
      <c r="G13" s="26"/>
      <c r="H13" s="41"/>
      <c r="I13" s="281"/>
      <c r="J13" s="36"/>
      <c r="K13" s="25"/>
      <c r="L13" s="26"/>
      <c r="M13" s="26"/>
      <c r="N13" s="26"/>
      <c r="O13" s="26"/>
      <c r="P13" s="26"/>
      <c r="Q13" s="41"/>
      <c r="R13" s="25"/>
      <c r="S13" s="26"/>
      <c r="T13" s="107"/>
      <c r="U13" s="26"/>
      <c r="V13" s="26"/>
      <c r="W13" s="108"/>
      <c r="X13" s="26"/>
      <c r="Y13" s="26"/>
      <c r="Z13" s="108"/>
      <c r="AA13" s="36"/>
      <c r="AB13" s="468">
        <v>2</v>
      </c>
    </row>
    <row r="14" spans="2:28" ht="14.1" customHeight="1">
      <c r="B14" s="468">
        <v>3</v>
      </c>
      <c r="C14" s="25"/>
      <c r="D14" s="26"/>
      <c r="E14" s="26"/>
      <c r="F14" s="26"/>
      <c r="G14" s="26"/>
      <c r="H14" s="41"/>
      <c r="I14" s="281"/>
      <c r="J14" s="36"/>
      <c r="K14" s="25"/>
      <c r="L14" s="26"/>
      <c r="M14" s="26"/>
      <c r="N14" s="26"/>
      <c r="O14" s="26"/>
      <c r="P14" s="26"/>
      <c r="Q14" s="41"/>
      <c r="R14" s="25"/>
      <c r="S14" s="26"/>
      <c r="T14" s="107"/>
      <c r="U14" s="26"/>
      <c r="V14" s="26"/>
      <c r="W14" s="108"/>
      <c r="X14" s="26"/>
      <c r="Y14" s="26"/>
      <c r="Z14" s="108"/>
      <c r="AA14" s="36"/>
      <c r="AB14" s="468">
        <v>3</v>
      </c>
    </row>
    <row r="15" spans="2:28" ht="14.1" customHeight="1">
      <c r="B15" s="468">
        <v>4</v>
      </c>
      <c r="C15" s="25"/>
      <c r="D15" s="26"/>
      <c r="E15" s="26"/>
      <c r="F15" s="26"/>
      <c r="G15" s="26"/>
      <c r="H15" s="41"/>
      <c r="I15" s="281"/>
      <c r="J15" s="36"/>
      <c r="K15" s="25"/>
      <c r="L15" s="26"/>
      <c r="M15" s="26"/>
      <c r="N15" s="26"/>
      <c r="O15" s="26"/>
      <c r="P15" s="26"/>
      <c r="Q15" s="41"/>
      <c r="R15" s="25"/>
      <c r="S15" s="26"/>
      <c r="T15" s="107"/>
      <c r="U15" s="26"/>
      <c r="V15" s="26"/>
      <c r="W15" s="108"/>
      <c r="X15" s="26"/>
      <c r="Y15" s="26"/>
      <c r="Z15" s="108"/>
      <c r="AA15" s="36"/>
      <c r="AB15" s="468">
        <v>4</v>
      </c>
    </row>
    <row r="16" spans="2:28" ht="14.1" customHeight="1">
      <c r="B16" s="468">
        <v>5</v>
      </c>
      <c r="C16" s="25"/>
      <c r="D16" s="26"/>
      <c r="E16" s="26"/>
      <c r="F16" s="26"/>
      <c r="G16" s="26"/>
      <c r="H16" s="41"/>
      <c r="I16" s="281"/>
      <c r="J16" s="36"/>
      <c r="K16" s="25"/>
      <c r="L16" s="26"/>
      <c r="M16" s="26"/>
      <c r="N16" s="26"/>
      <c r="O16" s="26"/>
      <c r="P16" s="26"/>
      <c r="Q16" s="41"/>
      <c r="R16" s="25"/>
      <c r="S16" s="26"/>
      <c r="T16" s="107"/>
      <c r="U16" s="26"/>
      <c r="V16" s="26"/>
      <c r="W16" s="108"/>
      <c r="X16" s="26"/>
      <c r="Y16" s="26"/>
      <c r="Z16" s="108"/>
      <c r="AA16" s="36"/>
      <c r="AB16" s="468">
        <v>5</v>
      </c>
    </row>
    <row r="17" spans="2:28" ht="14.1" customHeight="1">
      <c r="B17" s="468">
        <v>6</v>
      </c>
      <c r="C17" s="25"/>
      <c r="D17" s="26"/>
      <c r="E17" s="26"/>
      <c r="F17" s="26"/>
      <c r="G17" s="26"/>
      <c r="H17" s="41"/>
      <c r="I17" s="281"/>
      <c r="J17" s="36"/>
      <c r="K17" s="25"/>
      <c r="L17" s="26"/>
      <c r="M17" s="26"/>
      <c r="N17" s="26"/>
      <c r="O17" s="26"/>
      <c r="P17" s="26"/>
      <c r="Q17" s="41"/>
      <c r="R17" s="25"/>
      <c r="S17" s="26"/>
      <c r="T17" s="107"/>
      <c r="U17" s="26"/>
      <c r="V17" s="26"/>
      <c r="W17" s="108"/>
      <c r="X17" s="26"/>
      <c r="Y17" s="26"/>
      <c r="Z17" s="108"/>
      <c r="AA17" s="36"/>
      <c r="AB17" s="468">
        <v>6</v>
      </c>
    </row>
    <row r="18" spans="2:28" ht="14.1" customHeight="1">
      <c r="B18" s="468">
        <v>7</v>
      </c>
      <c r="C18" s="25"/>
      <c r="D18" s="26"/>
      <c r="E18" s="26"/>
      <c r="F18" s="26"/>
      <c r="G18" s="26"/>
      <c r="H18" s="41"/>
      <c r="I18" s="281"/>
      <c r="J18" s="36"/>
      <c r="K18" s="25"/>
      <c r="L18" s="26"/>
      <c r="M18" s="26"/>
      <c r="N18" s="26"/>
      <c r="O18" s="26"/>
      <c r="P18" s="26"/>
      <c r="Q18" s="41"/>
      <c r="R18" s="25"/>
      <c r="S18" s="26"/>
      <c r="T18" s="107"/>
      <c r="U18" s="26"/>
      <c r="V18" s="26"/>
      <c r="W18" s="108"/>
      <c r="X18" s="26"/>
      <c r="Y18" s="26"/>
      <c r="Z18" s="108"/>
      <c r="AA18" s="36"/>
      <c r="AB18" s="468">
        <v>7</v>
      </c>
    </row>
    <row r="19" spans="2:28" ht="14.1" customHeight="1">
      <c r="B19" s="468">
        <v>8</v>
      </c>
      <c r="C19" s="25"/>
      <c r="D19" s="26"/>
      <c r="E19" s="26"/>
      <c r="F19" s="26"/>
      <c r="G19" s="26"/>
      <c r="H19" s="41"/>
      <c r="I19" s="281"/>
      <c r="J19" s="36"/>
      <c r="K19" s="25"/>
      <c r="L19" s="26"/>
      <c r="M19" s="26"/>
      <c r="N19" s="26"/>
      <c r="O19" s="26"/>
      <c r="P19" s="26"/>
      <c r="Q19" s="41"/>
      <c r="R19" s="25"/>
      <c r="S19" s="26"/>
      <c r="T19" s="107"/>
      <c r="U19" s="26"/>
      <c r="V19" s="26"/>
      <c r="W19" s="108"/>
      <c r="X19" s="26"/>
      <c r="Y19" s="26"/>
      <c r="Z19" s="108"/>
      <c r="AA19" s="36"/>
      <c r="AB19" s="468">
        <v>8</v>
      </c>
    </row>
    <row r="20" spans="2:28" ht="14.1" customHeight="1">
      <c r="B20" s="468">
        <v>9</v>
      </c>
      <c r="C20" s="25"/>
      <c r="D20" s="26"/>
      <c r="E20" s="26"/>
      <c r="F20" s="26"/>
      <c r="G20" s="26"/>
      <c r="H20" s="41"/>
      <c r="I20" s="281"/>
      <c r="J20" s="36"/>
      <c r="K20" s="25"/>
      <c r="L20" s="26"/>
      <c r="M20" s="26"/>
      <c r="N20" s="26"/>
      <c r="O20" s="26"/>
      <c r="P20" s="26"/>
      <c r="Q20" s="41"/>
      <c r="R20" s="25"/>
      <c r="S20" s="26"/>
      <c r="T20" s="107"/>
      <c r="U20" s="26"/>
      <c r="V20" s="26"/>
      <c r="W20" s="108"/>
      <c r="X20" s="26"/>
      <c r="Y20" s="26"/>
      <c r="Z20" s="108"/>
      <c r="AA20" s="36"/>
      <c r="AB20" s="468">
        <v>9</v>
      </c>
    </row>
    <row r="21" spans="2:28" ht="14.1" customHeight="1">
      <c r="B21" s="468">
        <v>10</v>
      </c>
      <c r="C21" s="25"/>
      <c r="D21" s="26"/>
      <c r="E21" s="26"/>
      <c r="F21" s="26"/>
      <c r="G21" s="26"/>
      <c r="H21" s="41"/>
      <c r="I21" s="281"/>
      <c r="J21" s="36"/>
      <c r="K21" s="25"/>
      <c r="L21" s="26"/>
      <c r="M21" s="26"/>
      <c r="N21" s="26"/>
      <c r="O21" s="26"/>
      <c r="P21" s="26"/>
      <c r="Q21" s="41"/>
      <c r="R21" s="25"/>
      <c r="S21" s="26"/>
      <c r="T21" s="107"/>
      <c r="U21" s="26"/>
      <c r="V21" s="26"/>
      <c r="W21" s="108"/>
      <c r="X21" s="26"/>
      <c r="Y21" s="26"/>
      <c r="Z21" s="108"/>
      <c r="AA21" s="36"/>
      <c r="AB21" s="468">
        <v>10</v>
      </c>
    </row>
    <row r="22" spans="2:28" ht="14.1" customHeight="1">
      <c r="B22" s="468">
        <v>11</v>
      </c>
      <c r="C22" s="25"/>
      <c r="D22" s="26"/>
      <c r="E22" s="26"/>
      <c r="F22" s="26"/>
      <c r="G22" s="26"/>
      <c r="H22" s="41"/>
      <c r="I22" s="281"/>
      <c r="J22" s="36"/>
      <c r="K22" s="25"/>
      <c r="L22" s="26"/>
      <c r="M22" s="26"/>
      <c r="N22" s="26"/>
      <c r="O22" s="26"/>
      <c r="P22" s="26"/>
      <c r="Q22" s="41"/>
      <c r="R22" s="25"/>
      <c r="S22" s="26"/>
      <c r="T22" s="107"/>
      <c r="U22" s="26"/>
      <c r="V22" s="26"/>
      <c r="W22" s="108"/>
      <c r="X22" s="26"/>
      <c r="Y22" s="26"/>
      <c r="Z22" s="108"/>
      <c r="AA22" s="36"/>
      <c r="AB22" s="468">
        <v>11</v>
      </c>
    </row>
    <row r="23" spans="2:28" ht="14.1" customHeight="1">
      <c r="B23" s="468">
        <v>12</v>
      </c>
      <c r="C23" s="25"/>
      <c r="D23" s="26"/>
      <c r="E23" s="26"/>
      <c r="F23" s="26"/>
      <c r="G23" s="26"/>
      <c r="H23" s="41"/>
      <c r="I23" s="281"/>
      <c r="J23" s="36"/>
      <c r="K23" s="25"/>
      <c r="L23" s="26"/>
      <c r="M23" s="26"/>
      <c r="N23" s="26"/>
      <c r="O23" s="26"/>
      <c r="P23" s="26"/>
      <c r="Q23" s="41"/>
      <c r="R23" s="25"/>
      <c r="S23" s="26"/>
      <c r="T23" s="107"/>
      <c r="U23" s="26"/>
      <c r="V23" s="26"/>
      <c r="W23" s="108"/>
      <c r="X23" s="26"/>
      <c r="Y23" s="26"/>
      <c r="Z23" s="108"/>
      <c r="AA23" s="36"/>
      <c r="AB23" s="468">
        <v>12</v>
      </c>
    </row>
    <row r="24" spans="2:28" ht="14.1" customHeight="1">
      <c r="B24" s="468">
        <v>13</v>
      </c>
      <c r="C24" s="25"/>
      <c r="D24" s="26"/>
      <c r="E24" s="26"/>
      <c r="F24" s="26"/>
      <c r="G24" s="26"/>
      <c r="H24" s="41"/>
      <c r="I24" s="281"/>
      <c r="J24" s="36"/>
      <c r="K24" s="25"/>
      <c r="L24" s="26"/>
      <c r="M24" s="26"/>
      <c r="N24" s="26"/>
      <c r="O24" s="26"/>
      <c r="P24" s="26"/>
      <c r="Q24" s="41"/>
      <c r="R24" s="25"/>
      <c r="S24" s="26"/>
      <c r="T24" s="107"/>
      <c r="U24" s="26"/>
      <c r="V24" s="26"/>
      <c r="W24" s="108"/>
      <c r="X24" s="26"/>
      <c r="Y24" s="26"/>
      <c r="Z24" s="108"/>
      <c r="AA24" s="36"/>
      <c r="AB24" s="468">
        <v>13</v>
      </c>
    </row>
    <row r="25" spans="2:28" ht="14.1" customHeight="1">
      <c r="B25" s="468">
        <v>14</v>
      </c>
      <c r="C25" s="25"/>
      <c r="D25" s="26"/>
      <c r="E25" s="26"/>
      <c r="F25" s="26"/>
      <c r="G25" s="26"/>
      <c r="H25" s="41"/>
      <c r="I25" s="281"/>
      <c r="J25" s="36"/>
      <c r="K25" s="25"/>
      <c r="L25" s="26"/>
      <c r="M25" s="26"/>
      <c r="N25" s="26"/>
      <c r="O25" s="26"/>
      <c r="P25" s="26"/>
      <c r="Q25" s="41"/>
      <c r="R25" s="25"/>
      <c r="S25" s="26"/>
      <c r="T25" s="107"/>
      <c r="U25" s="26"/>
      <c r="V25" s="26"/>
      <c r="W25" s="108"/>
      <c r="X25" s="26"/>
      <c r="Y25" s="26"/>
      <c r="Z25" s="108"/>
      <c r="AA25" s="36"/>
      <c r="AB25" s="468">
        <v>14</v>
      </c>
    </row>
    <row r="26" spans="2:28" ht="14.1" customHeight="1">
      <c r="B26" s="468">
        <v>15</v>
      </c>
      <c r="C26" s="25"/>
      <c r="D26" s="26"/>
      <c r="E26" s="26"/>
      <c r="F26" s="26"/>
      <c r="G26" s="26"/>
      <c r="H26" s="41"/>
      <c r="I26" s="281"/>
      <c r="J26" s="36"/>
      <c r="K26" s="25"/>
      <c r="L26" s="26"/>
      <c r="M26" s="26"/>
      <c r="N26" s="26"/>
      <c r="O26" s="26"/>
      <c r="P26" s="26"/>
      <c r="Q26" s="41"/>
      <c r="R26" s="25"/>
      <c r="S26" s="26"/>
      <c r="T26" s="107"/>
      <c r="U26" s="26"/>
      <c r="V26" s="26"/>
      <c r="W26" s="108"/>
      <c r="X26" s="26"/>
      <c r="Y26" s="26"/>
      <c r="Z26" s="108"/>
      <c r="AA26" s="36"/>
      <c r="AB26" s="468">
        <v>15</v>
      </c>
    </row>
    <row r="27" spans="2:28" ht="14.1" customHeight="1">
      <c r="B27" s="468">
        <v>16</v>
      </c>
      <c r="C27" s="25"/>
      <c r="D27" s="26"/>
      <c r="E27" s="26"/>
      <c r="F27" s="26"/>
      <c r="G27" s="26"/>
      <c r="H27" s="41"/>
      <c r="I27" s="281"/>
      <c r="J27" s="36"/>
      <c r="K27" s="25"/>
      <c r="L27" s="26"/>
      <c r="M27" s="26"/>
      <c r="N27" s="26"/>
      <c r="O27" s="26"/>
      <c r="P27" s="26"/>
      <c r="Q27" s="41"/>
      <c r="R27" s="25"/>
      <c r="S27" s="26"/>
      <c r="T27" s="107"/>
      <c r="U27" s="26"/>
      <c r="V27" s="26"/>
      <c r="W27" s="108"/>
      <c r="X27" s="26"/>
      <c r="Y27" s="26"/>
      <c r="Z27" s="108"/>
      <c r="AA27" s="36"/>
      <c r="AB27" s="468">
        <v>16</v>
      </c>
    </row>
    <row r="28" spans="2:28" ht="14.1" customHeight="1">
      <c r="B28" s="468">
        <v>17</v>
      </c>
      <c r="C28" s="25"/>
      <c r="D28" s="26"/>
      <c r="E28" s="26"/>
      <c r="F28" s="26"/>
      <c r="G28" s="26"/>
      <c r="H28" s="41"/>
      <c r="I28" s="281"/>
      <c r="J28" s="36"/>
      <c r="K28" s="25"/>
      <c r="L28" s="26"/>
      <c r="M28" s="26"/>
      <c r="N28" s="26"/>
      <c r="O28" s="26"/>
      <c r="P28" s="26"/>
      <c r="Q28" s="41"/>
      <c r="R28" s="25"/>
      <c r="S28" s="26"/>
      <c r="T28" s="107"/>
      <c r="U28" s="26"/>
      <c r="V28" s="26"/>
      <c r="W28" s="108"/>
      <c r="X28" s="26"/>
      <c r="Y28" s="26"/>
      <c r="Z28" s="108"/>
      <c r="AA28" s="36"/>
      <c r="AB28" s="468">
        <v>17</v>
      </c>
    </row>
    <row r="29" spans="2:28" ht="14.1" customHeight="1">
      <c r="B29" s="468">
        <v>18</v>
      </c>
      <c r="C29" s="25"/>
      <c r="D29" s="26"/>
      <c r="E29" s="26"/>
      <c r="F29" s="26"/>
      <c r="G29" s="26"/>
      <c r="H29" s="41"/>
      <c r="I29" s="281"/>
      <c r="J29" s="36"/>
      <c r="K29" s="25"/>
      <c r="L29" s="26"/>
      <c r="M29" s="26"/>
      <c r="N29" s="26"/>
      <c r="O29" s="26"/>
      <c r="P29" s="26"/>
      <c r="Q29" s="41"/>
      <c r="R29" s="25"/>
      <c r="S29" s="26"/>
      <c r="T29" s="107"/>
      <c r="U29" s="26"/>
      <c r="V29" s="26"/>
      <c r="W29" s="108"/>
      <c r="X29" s="26"/>
      <c r="Y29" s="26"/>
      <c r="Z29" s="108"/>
      <c r="AA29" s="36"/>
      <c r="AB29" s="468">
        <v>18</v>
      </c>
    </row>
    <row r="30" spans="2:28" ht="14.1" customHeight="1">
      <c r="B30" s="468">
        <v>19</v>
      </c>
      <c r="C30" s="25"/>
      <c r="D30" s="26"/>
      <c r="E30" s="26"/>
      <c r="F30" s="26"/>
      <c r="G30" s="26"/>
      <c r="H30" s="41"/>
      <c r="I30" s="281"/>
      <c r="J30" s="36"/>
      <c r="K30" s="25"/>
      <c r="L30" s="26"/>
      <c r="M30" s="26"/>
      <c r="N30" s="26"/>
      <c r="O30" s="26"/>
      <c r="P30" s="26"/>
      <c r="Q30" s="41"/>
      <c r="R30" s="25"/>
      <c r="S30" s="26"/>
      <c r="T30" s="107"/>
      <c r="U30" s="26"/>
      <c r="V30" s="26"/>
      <c r="W30" s="108"/>
      <c r="X30" s="26"/>
      <c r="Y30" s="26"/>
      <c r="Z30" s="108"/>
      <c r="AA30" s="36"/>
      <c r="AB30" s="468">
        <v>19</v>
      </c>
    </row>
    <row r="31" spans="2:28" ht="14.1" customHeight="1">
      <c r="B31" s="468">
        <v>20</v>
      </c>
      <c r="C31" s="25"/>
      <c r="D31" s="26"/>
      <c r="E31" s="26"/>
      <c r="F31" s="26"/>
      <c r="G31" s="26"/>
      <c r="H31" s="41"/>
      <c r="I31" s="281"/>
      <c r="J31" s="36"/>
      <c r="K31" s="25"/>
      <c r="L31" s="26"/>
      <c r="M31" s="26"/>
      <c r="N31" s="26"/>
      <c r="O31" s="26"/>
      <c r="P31" s="26"/>
      <c r="Q31" s="41"/>
      <c r="R31" s="25"/>
      <c r="S31" s="26"/>
      <c r="T31" s="107"/>
      <c r="U31" s="26"/>
      <c r="V31" s="26"/>
      <c r="W31" s="108"/>
      <c r="X31" s="26"/>
      <c r="Y31" s="26"/>
      <c r="Z31" s="108"/>
      <c r="AA31" s="36"/>
      <c r="AB31" s="468">
        <v>20</v>
      </c>
    </row>
    <row r="32" spans="2:28" ht="14.1" customHeight="1">
      <c r="B32" s="468">
        <v>21</v>
      </c>
      <c r="C32" s="25"/>
      <c r="D32" s="26"/>
      <c r="E32" s="26"/>
      <c r="F32" s="26"/>
      <c r="G32" s="26"/>
      <c r="H32" s="41"/>
      <c r="I32" s="281"/>
      <c r="J32" s="36"/>
      <c r="K32" s="25"/>
      <c r="L32" s="26"/>
      <c r="M32" s="26"/>
      <c r="N32" s="26"/>
      <c r="O32" s="26"/>
      <c r="P32" s="26"/>
      <c r="Q32" s="41"/>
      <c r="R32" s="25"/>
      <c r="S32" s="26"/>
      <c r="T32" s="107"/>
      <c r="U32" s="26"/>
      <c r="V32" s="26"/>
      <c r="W32" s="108"/>
      <c r="X32" s="26"/>
      <c r="Y32" s="26"/>
      <c r="Z32" s="108"/>
      <c r="AA32" s="36"/>
      <c r="AB32" s="468">
        <v>21</v>
      </c>
    </row>
    <row r="33" spans="2:28" ht="14.1" customHeight="1">
      <c r="B33" s="468">
        <v>22</v>
      </c>
      <c r="C33" s="25"/>
      <c r="D33" s="26"/>
      <c r="E33" s="26"/>
      <c r="F33" s="26"/>
      <c r="G33" s="26"/>
      <c r="H33" s="41"/>
      <c r="I33" s="281"/>
      <c r="J33" s="36"/>
      <c r="K33" s="25"/>
      <c r="L33" s="26"/>
      <c r="M33" s="26"/>
      <c r="N33" s="26"/>
      <c r="O33" s="26"/>
      <c r="P33" s="26"/>
      <c r="Q33" s="41"/>
      <c r="R33" s="25"/>
      <c r="S33" s="26"/>
      <c r="T33" s="107"/>
      <c r="U33" s="26"/>
      <c r="V33" s="26"/>
      <c r="W33" s="108"/>
      <c r="X33" s="26"/>
      <c r="Y33" s="26"/>
      <c r="Z33" s="108"/>
      <c r="AA33" s="36"/>
      <c r="AB33" s="468">
        <v>22</v>
      </c>
    </row>
    <row r="34" spans="2:28" ht="14.1" customHeight="1">
      <c r="B34" s="468">
        <v>23</v>
      </c>
      <c r="C34" s="25"/>
      <c r="D34" s="26"/>
      <c r="E34" s="26"/>
      <c r="F34" s="26"/>
      <c r="G34" s="26"/>
      <c r="H34" s="41"/>
      <c r="I34" s="281"/>
      <c r="J34" s="36"/>
      <c r="K34" s="25"/>
      <c r="L34" s="26"/>
      <c r="M34" s="26"/>
      <c r="N34" s="26"/>
      <c r="O34" s="26"/>
      <c r="P34" s="26"/>
      <c r="Q34" s="41"/>
      <c r="R34" s="25"/>
      <c r="S34" s="26"/>
      <c r="T34" s="107"/>
      <c r="U34" s="26"/>
      <c r="V34" s="26"/>
      <c r="W34" s="108"/>
      <c r="X34" s="26"/>
      <c r="Y34" s="26"/>
      <c r="Z34" s="108"/>
      <c r="AA34" s="36"/>
      <c r="AB34" s="468">
        <v>23</v>
      </c>
    </row>
    <row r="35" spans="2:28" ht="14.1" customHeight="1">
      <c r="B35" s="468">
        <v>24</v>
      </c>
      <c r="C35" s="25"/>
      <c r="D35" s="26"/>
      <c r="E35" s="26"/>
      <c r="F35" s="26"/>
      <c r="G35" s="26"/>
      <c r="H35" s="41"/>
      <c r="I35" s="281"/>
      <c r="J35" s="36"/>
      <c r="K35" s="25"/>
      <c r="L35" s="26"/>
      <c r="M35" s="26"/>
      <c r="N35" s="26"/>
      <c r="O35" s="26"/>
      <c r="P35" s="26"/>
      <c r="Q35" s="41"/>
      <c r="R35" s="25"/>
      <c r="S35" s="26"/>
      <c r="T35" s="107"/>
      <c r="U35" s="26"/>
      <c r="V35" s="26"/>
      <c r="W35" s="108"/>
      <c r="X35" s="26"/>
      <c r="Y35" s="26"/>
      <c r="Z35" s="108"/>
      <c r="AA35" s="36"/>
      <c r="AB35" s="468">
        <v>24</v>
      </c>
    </row>
    <row r="36" spans="2:28" ht="14.1" customHeight="1">
      <c r="B36" s="468">
        <v>25</v>
      </c>
      <c r="C36" s="25"/>
      <c r="D36" s="26"/>
      <c r="E36" s="26"/>
      <c r="F36" s="26"/>
      <c r="G36" s="26"/>
      <c r="H36" s="41"/>
      <c r="I36" s="281"/>
      <c r="J36" s="36"/>
      <c r="K36" s="25"/>
      <c r="L36" s="26"/>
      <c r="M36" s="26"/>
      <c r="N36" s="26"/>
      <c r="O36" s="26"/>
      <c r="P36" s="26"/>
      <c r="Q36" s="41"/>
      <c r="R36" s="25"/>
      <c r="S36" s="26"/>
      <c r="T36" s="107"/>
      <c r="U36" s="26"/>
      <c r="V36" s="26"/>
      <c r="W36" s="108"/>
      <c r="X36" s="26"/>
      <c r="Y36" s="26"/>
      <c r="Z36" s="108"/>
      <c r="AA36" s="36"/>
      <c r="AB36" s="468">
        <v>25</v>
      </c>
    </row>
    <row r="37" spans="2:28" ht="14.1" customHeight="1">
      <c r="B37" s="468">
        <v>26</v>
      </c>
      <c r="C37" s="25"/>
      <c r="D37" s="26"/>
      <c r="E37" s="26"/>
      <c r="F37" s="26"/>
      <c r="G37" s="26"/>
      <c r="H37" s="41"/>
      <c r="I37" s="281"/>
      <c r="J37" s="36"/>
      <c r="K37" s="25"/>
      <c r="L37" s="26"/>
      <c r="M37" s="26"/>
      <c r="N37" s="26"/>
      <c r="O37" s="26"/>
      <c r="P37" s="26"/>
      <c r="Q37" s="41"/>
      <c r="R37" s="25"/>
      <c r="S37" s="26"/>
      <c r="T37" s="107"/>
      <c r="U37" s="26"/>
      <c r="V37" s="26"/>
      <c r="W37" s="108"/>
      <c r="X37" s="26"/>
      <c r="Y37" s="26"/>
      <c r="Z37" s="108"/>
      <c r="AA37" s="36"/>
      <c r="AB37" s="468">
        <v>26</v>
      </c>
    </row>
    <row r="38" spans="2:28" ht="14.1" customHeight="1">
      <c r="B38" s="468">
        <v>27</v>
      </c>
      <c r="C38" s="25"/>
      <c r="D38" s="26"/>
      <c r="E38" s="26"/>
      <c r="F38" s="26"/>
      <c r="G38" s="26"/>
      <c r="H38" s="41"/>
      <c r="I38" s="281"/>
      <c r="J38" s="36"/>
      <c r="K38" s="25"/>
      <c r="L38" s="26"/>
      <c r="M38" s="26"/>
      <c r="N38" s="26"/>
      <c r="O38" s="26"/>
      <c r="P38" s="26"/>
      <c r="Q38" s="41"/>
      <c r="R38" s="25"/>
      <c r="S38" s="26"/>
      <c r="T38" s="107"/>
      <c r="U38" s="26"/>
      <c r="V38" s="26"/>
      <c r="W38" s="108"/>
      <c r="X38" s="26"/>
      <c r="Y38" s="26"/>
      <c r="Z38" s="108"/>
      <c r="AA38" s="36"/>
      <c r="AB38" s="468">
        <v>27</v>
      </c>
    </row>
    <row r="39" spans="2:28" ht="14.1" customHeight="1">
      <c r="B39" s="468">
        <v>28</v>
      </c>
      <c r="C39" s="25"/>
      <c r="D39" s="26"/>
      <c r="E39" s="26"/>
      <c r="F39" s="26"/>
      <c r="G39" s="26"/>
      <c r="H39" s="41"/>
      <c r="I39" s="281"/>
      <c r="J39" s="36"/>
      <c r="K39" s="25"/>
      <c r="L39" s="26"/>
      <c r="M39" s="26"/>
      <c r="N39" s="26"/>
      <c r="O39" s="26"/>
      <c r="P39" s="26"/>
      <c r="Q39" s="41"/>
      <c r="R39" s="25"/>
      <c r="S39" s="26"/>
      <c r="T39" s="107"/>
      <c r="U39" s="26"/>
      <c r="V39" s="26"/>
      <c r="W39" s="108"/>
      <c r="X39" s="26"/>
      <c r="Y39" s="26"/>
      <c r="Z39" s="108"/>
      <c r="AA39" s="36"/>
      <c r="AB39" s="468">
        <v>28</v>
      </c>
    </row>
    <row r="40" spans="2:28" ht="14.1" customHeight="1">
      <c r="B40" s="468">
        <v>29</v>
      </c>
      <c r="C40" s="25"/>
      <c r="D40" s="26"/>
      <c r="E40" s="26"/>
      <c r="F40" s="26"/>
      <c r="G40" s="26"/>
      <c r="H40" s="41"/>
      <c r="I40" s="281"/>
      <c r="J40" s="36"/>
      <c r="K40" s="25"/>
      <c r="L40" s="26"/>
      <c r="M40" s="26"/>
      <c r="N40" s="26"/>
      <c r="O40" s="26"/>
      <c r="P40" s="26"/>
      <c r="Q40" s="41"/>
      <c r="R40" s="25"/>
      <c r="S40" s="26"/>
      <c r="T40" s="107"/>
      <c r="U40" s="26"/>
      <c r="V40" s="26"/>
      <c r="W40" s="108"/>
      <c r="X40" s="26"/>
      <c r="Y40" s="26"/>
      <c r="Z40" s="108"/>
      <c r="AA40" s="36"/>
      <c r="AB40" s="468">
        <v>29</v>
      </c>
    </row>
    <row r="41" spans="2:28" ht="14.1" customHeight="1">
      <c r="B41" s="468">
        <v>30</v>
      </c>
      <c r="C41" s="25"/>
      <c r="D41" s="26"/>
      <c r="E41" s="26"/>
      <c r="F41" s="26"/>
      <c r="G41" s="26"/>
      <c r="H41" s="41"/>
      <c r="I41" s="281"/>
      <c r="J41" s="36"/>
      <c r="K41" s="25"/>
      <c r="L41" s="26"/>
      <c r="M41" s="26"/>
      <c r="N41" s="26"/>
      <c r="O41" s="26"/>
      <c r="P41" s="26"/>
      <c r="Q41" s="41"/>
      <c r="R41" s="25"/>
      <c r="S41" s="26"/>
      <c r="T41" s="107"/>
      <c r="U41" s="26"/>
      <c r="V41" s="26"/>
      <c r="W41" s="108"/>
      <c r="X41" s="26"/>
      <c r="Y41" s="26"/>
      <c r="Z41" s="108"/>
      <c r="AA41" s="36"/>
      <c r="AB41" s="468">
        <v>30</v>
      </c>
    </row>
    <row r="42" spans="2:28" ht="12.95" customHeight="1"/>
    <row r="43" spans="2:28" ht="12.95" customHeight="1">
      <c r="O43" t="str">
        <f>'PG1'!Q46</f>
        <v/>
      </c>
    </row>
    <row r="48" spans="2:28">
      <c r="C48">
        <f>COUNTA(C12:C41)</f>
        <v>0</v>
      </c>
    </row>
  </sheetData>
  <pageMargins left="0.25" right="0.25" top="0.5" bottom="0.25" header="0" footer="0"/>
  <pageSetup paperSize="5" scale="9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pageSetUpPr autoPageBreaks="0" fitToPage="1"/>
  </sheetPr>
  <dimension ref="B1:O40"/>
  <sheetViews>
    <sheetView zoomScale="75" zoomScaleNormal="87" workbookViewId="0">
      <selection activeCell="C17" sqref="C17"/>
    </sheetView>
  </sheetViews>
  <sheetFormatPr defaultRowHeight="15"/>
  <cols>
    <col min="1" max="1" width="9.77734375" customWidth="1"/>
    <col min="2" max="2" width="3.77734375" customWidth="1"/>
    <col min="3" max="3" width="23.77734375" customWidth="1"/>
    <col min="4" max="4" width="16.77734375" customWidth="1"/>
    <col min="5" max="5" width="14.77734375" customWidth="1"/>
    <col min="6" max="6" width="8.77734375" customWidth="1"/>
    <col min="7" max="7" width="14.77734375" customWidth="1"/>
    <col min="8" max="9" width="9.77734375" customWidth="1"/>
    <col min="10" max="10" width="10.77734375" customWidth="1"/>
    <col min="11" max="11" width="1.77734375" customWidth="1"/>
    <col min="12" max="12" width="8.77734375" customWidth="1"/>
    <col min="13" max="13" width="1.77734375" customWidth="1"/>
    <col min="14" max="14" width="9.77734375" customWidth="1"/>
    <col min="15" max="15" width="3.77734375" customWidth="1"/>
    <col min="16" max="16" width="9.77734375" customWidth="1"/>
  </cols>
  <sheetData>
    <row r="1" spans="2:15" ht="15.75" customHeight="1"/>
    <row r="2" spans="2:15" ht="15.75" customHeight="1"/>
    <row r="3" spans="2:15" ht="15.75" customHeight="1">
      <c r="B3" s="113"/>
      <c r="C3" s="113"/>
      <c r="D3" s="113"/>
      <c r="E3" s="113"/>
      <c r="F3" s="113" t="s">
        <v>40</v>
      </c>
      <c r="G3" s="113"/>
      <c r="H3" s="113"/>
      <c r="I3" s="113"/>
      <c r="J3" s="113"/>
      <c r="K3" s="113"/>
      <c r="L3" s="113"/>
      <c r="M3" s="113"/>
      <c r="N3" s="113" t="s">
        <v>587</v>
      </c>
      <c r="O3" s="113"/>
    </row>
    <row r="4" spans="2:15" ht="15.75" customHeight="1">
      <c r="B4" s="114" t="s">
        <v>116</v>
      </c>
      <c r="C4" s="114"/>
      <c r="D4" s="45" t="str">
        <f>T(Facility)</f>
        <v/>
      </c>
      <c r="E4" s="114"/>
      <c r="F4" s="115" t="s">
        <v>117</v>
      </c>
      <c r="G4" s="31" t="str">
        <f>T(ID)</f>
        <v/>
      </c>
      <c r="H4" s="114" t="s">
        <v>588</v>
      </c>
      <c r="I4" s="114"/>
      <c r="J4" s="73" t="str">
        <f>T(Beg_Date)</f>
        <v/>
      </c>
      <c r="K4" s="34"/>
      <c r="L4" s="114" t="s">
        <v>25</v>
      </c>
      <c r="M4" s="114"/>
      <c r="N4" s="73" t="str">
        <f>T(End_Date)</f>
        <v/>
      </c>
      <c r="O4" s="358"/>
    </row>
    <row r="5" spans="2:15" ht="8.1" customHeight="1">
      <c r="B5" s="113"/>
      <c r="C5" s="113"/>
      <c r="D5" s="113"/>
      <c r="E5" s="113"/>
      <c r="F5" s="113"/>
      <c r="G5" s="113"/>
      <c r="H5" s="113"/>
      <c r="I5" s="113"/>
      <c r="J5" s="113"/>
      <c r="K5" s="113"/>
      <c r="L5" s="113"/>
      <c r="M5" s="113"/>
      <c r="N5" s="113"/>
      <c r="O5" s="113"/>
    </row>
    <row r="6" spans="2:15" ht="15.75" customHeight="1">
      <c r="B6" s="113" t="s">
        <v>536</v>
      </c>
      <c r="C6" s="113"/>
      <c r="D6" s="113"/>
      <c r="E6" s="113"/>
      <c r="F6" s="113"/>
      <c r="G6" s="113"/>
      <c r="H6" s="113"/>
      <c r="I6" s="113"/>
      <c r="J6" s="113"/>
      <c r="K6" s="113"/>
      <c r="L6" s="113"/>
      <c r="M6" s="113"/>
      <c r="N6" s="113"/>
      <c r="O6" s="113"/>
    </row>
    <row r="7" spans="2:15" ht="15.75" customHeight="1">
      <c r="B7" s="113"/>
      <c r="C7" s="113" t="s">
        <v>589</v>
      </c>
      <c r="D7" s="113"/>
      <c r="E7" s="113"/>
      <c r="F7" s="113"/>
      <c r="G7" s="113"/>
      <c r="H7" s="113"/>
      <c r="I7" s="113"/>
      <c r="J7" s="113"/>
      <c r="K7" s="113"/>
      <c r="L7" s="113"/>
      <c r="M7" s="113"/>
      <c r="N7" s="113"/>
      <c r="O7" s="113"/>
    </row>
    <row r="8" spans="2:15" ht="15.75" customHeight="1">
      <c r="B8" s="113"/>
      <c r="C8" s="116" t="s">
        <v>590</v>
      </c>
      <c r="D8" s="113"/>
      <c r="E8" s="113"/>
      <c r="F8" s="113"/>
      <c r="G8" s="113"/>
      <c r="H8" s="113"/>
      <c r="I8" s="113"/>
      <c r="J8" s="113"/>
      <c r="K8" s="113"/>
      <c r="L8" s="113"/>
      <c r="M8" s="113"/>
      <c r="N8" s="113"/>
      <c r="O8" s="113"/>
    </row>
    <row r="9" spans="2:15" ht="15.75" customHeight="1">
      <c r="B9" s="113"/>
      <c r="C9" s="116" t="s">
        <v>591</v>
      </c>
      <c r="D9" s="113"/>
      <c r="E9" s="113"/>
      <c r="F9" s="113"/>
      <c r="G9" s="113"/>
      <c r="H9" s="113"/>
      <c r="I9" s="113"/>
      <c r="J9" s="113"/>
      <c r="K9" s="113"/>
      <c r="L9" s="113"/>
      <c r="M9" s="113"/>
      <c r="N9" s="113"/>
      <c r="O9" s="113"/>
    </row>
    <row r="10" spans="2:15" ht="8.1" customHeight="1">
      <c r="B10" s="113"/>
      <c r="C10" s="113"/>
      <c r="D10" s="113"/>
      <c r="E10" s="113"/>
      <c r="F10" s="113"/>
      <c r="G10" s="113"/>
      <c r="H10" s="113"/>
      <c r="I10" s="113"/>
      <c r="J10" s="113"/>
      <c r="K10" s="113"/>
      <c r="L10" s="113"/>
      <c r="M10" s="113"/>
      <c r="N10" s="113"/>
      <c r="O10" s="113"/>
    </row>
    <row r="11" spans="2:15" ht="14.1" customHeight="1">
      <c r="B11" s="726"/>
      <c r="C11" s="736" t="s">
        <v>148</v>
      </c>
      <c r="D11" s="736" t="s">
        <v>128</v>
      </c>
      <c r="E11" s="736" t="s">
        <v>129</v>
      </c>
      <c r="F11" s="736" t="s">
        <v>130</v>
      </c>
      <c r="G11" s="772" t="s">
        <v>155</v>
      </c>
      <c r="H11" s="773" t="s">
        <v>156</v>
      </c>
      <c r="I11" s="773"/>
      <c r="J11" s="774" t="s">
        <v>158</v>
      </c>
      <c r="K11" s="727"/>
      <c r="L11" s="727"/>
      <c r="M11" s="727"/>
      <c r="N11" s="772" t="s">
        <v>183</v>
      </c>
      <c r="O11" s="728"/>
    </row>
    <row r="12" spans="2:15" ht="14.1" customHeight="1">
      <c r="B12" s="117"/>
      <c r="C12" s="117"/>
      <c r="D12" s="117"/>
      <c r="E12" s="117"/>
      <c r="F12" s="117"/>
      <c r="G12" s="118"/>
      <c r="H12" s="119" t="s">
        <v>592</v>
      </c>
      <c r="I12" s="119"/>
      <c r="J12" s="117"/>
      <c r="K12" s="113"/>
      <c r="L12" s="113"/>
      <c r="M12" s="113"/>
      <c r="N12" s="118"/>
      <c r="O12" s="120"/>
    </row>
    <row r="13" spans="2:15" ht="14.1" customHeight="1">
      <c r="B13" s="117"/>
      <c r="C13" s="117"/>
      <c r="D13" s="117"/>
      <c r="E13" s="117"/>
      <c r="F13" s="117"/>
      <c r="G13" s="121" t="s">
        <v>593</v>
      </c>
      <c r="H13" s="119" t="s">
        <v>594</v>
      </c>
      <c r="I13" s="119"/>
      <c r="J13" s="117" t="s">
        <v>595</v>
      </c>
      <c r="K13" s="113"/>
      <c r="L13" s="113"/>
      <c r="M13" s="113"/>
      <c r="N13" s="121" t="s">
        <v>596</v>
      </c>
      <c r="O13" s="120"/>
    </row>
    <row r="14" spans="2:15" ht="14.1" customHeight="1">
      <c r="B14" s="117"/>
      <c r="C14" s="117"/>
      <c r="D14" s="117"/>
      <c r="E14" s="117"/>
      <c r="F14" s="117"/>
      <c r="G14" s="121" t="s">
        <v>597</v>
      </c>
      <c r="H14" s="119" t="s">
        <v>598</v>
      </c>
      <c r="I14" s="119"/>
      <c r="J14" s="117" t="s">
        <v>599</v>
      </c>
      <c r="K14" s="113"/>
      <c r="L14" s="113"/>
      <c r="M14" s="113"/>
      <c r="N14" s="121" t="s">
        <v>600</v>
      </c>
      <c r="O14" s="120"/>
    </row>
    <row r="15" spans="2:15" ht="14.1" customHeight="1">
      <c r="B15" s="117"/>
      <c r="C15" s="117"/>
      <c r="D15" s="117"/>
      <c r="E15" s="117"/>
      <c r="F15" s="122" t="s">
        <v>511</v>
      </c>
      <c r="G15" s="121" t="s">
        <v>601</v>
      </c>
      <c r="H15" s="119" t="s">
        <v>602</v>
      </c>
      <c r="I15" s="119"/>
      <c r="J15" s="117" t="s">
        <v>603</v>
      </c>
      <c r="K15" s="113"/>
      <c r="L15" s="113"/>
      <c r="M15" s="113"/>
      <c r="N15" s="121" t="s">
        <v>205</v>
      </c>
      <c r="O15" s="120"/>
    </row>
    <row r="16" spans="2:15" ht="15.75" customHeight="1">
      <c r="B16" s="123"/>
      <c r="C16" s="124" t="s">
        <v>604</v>
      </c>
      <c r="D16" s="124" t="s">
        <v>605</v>
      </c>
      <c r="E16" s="124" t="s">
        <v>606</v>
      </c>
      <c r="F16" s="124" t="s">
        <v>607</v>
      </c>
      <c r="G16" s="125" t="s">
        <v>608</v>
      </c>
      <c r="H16" s="775" t="s">
        <v>609</v>
      </c>
      <c r="I16" s="775" t="s">
        <v>500</v>
      </c>
      <c r="J16" s="776" t="s">
        <v>610</v>
      </c>
      <c r="K16" s="777"/>
      <c r="L16" s="778" t="s">
        <v>297</v>
      </c>
      <c r="M16" s="732"/>
      <c r="N16" s="125" t="s">
        <v>295</v>
      </c>
      <c r="O16" s="126"/>
    </row>
    <row r="17" spans="2:15" ht="15" customHeight="1">
      <c r="B17" s="124">
        <v>1</v>
      </c>
      <c r="C17" s="127"/>
      <c r="D17" s="127"/>
      <c r="E17" s="127"/>
      <c r="F17" s="386"/>
      <c r="G17" s="128"/>
      <c r="H17" s="82"/>
      <c r="I17" s="387"/>
      <c r="J17" s="129"/>
      <c r="K17" s="50" t="s">
        <v>302</v>
      </c>
      <c r="L17" s="65"/>
      <c r="M17" s="97"/>
      <c r="N17" s="459"/>
      <c r="O17" s="130">
        <v>1</v>
      </c>
    </row>
    <row r="18" spans="2:15" ht="15" customHeight="1">
      <c r="B18" s="124">
        <v>2</v>
      </c>
      <c r="C18" s="127"/>
      <c r="D18" s="127"/>
      <c r="E18" s="127"/>
      <c r="F18" s="386"/>
      <c r="G18" s="128"/>
      <c r="H18" s="82"/>
      <c r="I18" s="387"/>
      <c r="J18" s="129"/>
      <c r="K18" s="50"/>
      <c r="L18" s="65"/>
      <c r="M18" s="97"/>
      <c r="N18" s="459"/>
      <c r="O18" s="130">
        <v>2</v>
      </c>
    </row>
    <row r="19" spans="2:15" ht="15" customHeight="1">
      <c r="B19" s="124">
        <v>3</v>
      </c>
      <c r="C19" s="127"/>
      <c r="D19" s="127"/>
      <c r="E19" s="127"/>
      <c r="F19" s="386"/>
      <c r="G19" s="128"/>
      <c r="H19" s="82"/>
      <c r="I19" s="387"/>
      <c r="J19" s="129"/>
      <c r="K19" s="50"/>
      <c r="L19" s="65"/>
      <c r="M19" s="97"/>
      <c r="N19" s="459"/>
      <c r="O19" s="130">
        <v>3</v>
      </c>
    </row>
    <row r="20" spans="2:15" ht="15" customHeight="1">
      <c r="B20" s="124">
        <v>4</v>
      </c>
      <c r="C20" s="127"/>
      <c r="D20" s="127"/>
      <c r="E20" s="127"/>
      <c r="F20" s="386"/>
      <c r="G20" s="128"/>
      <c r="H20" s="82"/>
      <c r="I20" s="387"/>
      <c r="J20" s="129"/>
      <c r="K20" s="50"/>
      <c r="L20" s="65"/>
      <c r="M20" s="97"/>
      <c r="N20" s="459"/>
      <c r="O20" s="130">
        <v>4</v>
      </c>
    </row>
    <row r="21" spans="2:15" ht="15" customHeight="1">
      <c r="B21" s="124">
        <v>5</v>
      </c>
      <c r="C21" s="127"/>
      <c r="D21" s="127"/>
      <c r="E21" s="127"/>
      <c r="F21" s="386"/>
      <c r="G21" s="128"/>
      <c r="H21" s="82"/>
      <c r="I21" s="387"/>
      <c r="J21" s="129"/>
      <c r="K21" s="50"/>
      <c r="L21" s="65"/>
      <c r="M21" s="97"/>
      <c r="N21" s="459"/>
      <c r="O21" s="130">
        <v>5</v>
      </c>
    </row>
    <row r="22" spans="2:15" ht="15" customHeight="1">
      <c r="B22" s="124">
        <v>6</v>
      </c>
      <c r="C22" s="127"/>
      <c r="D22" s="127"/>
      <c r="E22" s="127"/>
      <c r="F22" s="386"/>
      <c r="G22" s="128"/>
      <c r="H22" s="82"/>
      <c r="I22" s="387"/>
      <c r="J22" s="129"/>
      <c r="K22" s="50"/>
      <c r="L22" s="65"/>
      <c r="M22" s="97"/>
      <c r="N22" s="459"/>
      <c r="O22" s="130">
        <v>6</v>
      </c>
    </row>
    <row r="23" spans="2:15" ht="15" customHeight="1">
      <c r="B23" s="124">
        <v>7</v>
      </c>
      <c r="C23" s="127"/>
      <c r="D23" s="127"/>
      <c r="E23" s="127"/>
      <c r="F23" s="386"/>
      <c r="G23" s="128"/>
      <c r="H23" s="82"/>
      <c r="I23" s="387"/>
      <c r="J23" s="129"/>
      <c r="K23" s="50"/>
      <c r="L23" s="65"/>
      <c r="M23" s="97"/>
      <c r="N23" s="459"/>
      <c r="O23" s="130">
        <v>7</v>
      </c>
    </row>
    <row r="24" spans="2:15" ht="15" customHeight="1">
      <c r="B24" s="124">
        <v>8</v>
      </c>
      <c r="C24" s="127"/>
      <c r="D24" s="127"/>
      <c r="E24" s="127"/>
      <c r="F24" s="386"/>
      <c r="G24" s="128"/>
      <c r="H24" s="82"/>
      <c r="I24" s="387"/>
      <c r="J24" s="129"/>
      <c r="K24" s="50"/>
      <c r="L24" s="65"/>
      <c r="M24" s="97"/>
      <c r="N24" s="459"/>
      <c r="O24" s="130">
        <v>8</v>
      </c>
    </row>
    <row r="25" spans="2:15" ht="15" customHeight="1">
      <c r="B25" s="124">
        <v>9</v>
      </c>
      <c r="C25" s="127"/>
      <c r="D25" s="127"/>
      <c r="E25" s="127"/>
      <c r="F25" s="386"/>
      <c r="G25" s="128"/>
      <c r="H25" s="82"/>
      <c r="I25" s="387"/>
      <c r="J25" s="129"/>
      <c r="K25" s="50"/>
      <c r="L25" s="65"/>
      <c r="M25" s="97"/>
      <c r="N25" s="459"/>
      <c r="O25" s="130">
        <v>9</v>
      </c>
    </row>
    <row r="26" spans="2:15" ht="15" customHeight="1">
      <c r="B26" s="124">
        <v>10</v>
      </c>
      <c r="C26" s="127"/>
      <c r="D26" s="127"/>
      <c r="E26" s="127"/>
      <c r="F26" s="386"/>
      <c r="G26" s="128"/>
      <c r="H26" s="82"/>
      <c r="I26" s="387"/>
      <c r="J26" s="129"/>
      <c r="K26" s="50"/>
      <c r="L26" s="65"/>
      <c r="M26" s="97"/>
      <c r="N26" s="459"/>
      <c r="O26" s="130">
        <v>10</v>
      </c>
    </row>
    <row r="27" spans="2:15" ht="15" customHeight="1">
      <c r="B27" s="124">
        <v>11</v>
      </c>
      <c r="C27" s="127"/>
      <c r="D27" s="127"/>
      <c r="E27" s="127"/>
      <c r="F27" s="386"/>
      <c r="G27" s="128"/>
      <c r="H27" s="82"/>
      <c r="I27" s="387"/>
      <c r="J27" s="129"/>
      <c r="K27" s="50"/>
      <c r="L27" s="65"/>
      <c r="M27" s="97"/>
      <c r="N27" s="459"/>
      <c r="O27" s="130">
        <v>11</v>
      </c>
    </row>
    <row r="28" spans="2:15" ht="15" customHeight="1">
      <c r="B28" s="124">
        <v>12</v>
      </c>
      <c r="C28" s="127"/>
      <c r="D28" s="127"/>
      <c r="E28" s="127"/>
      <c r="F28" s="386"/>
      <c r="G28" s="128"/>
      <c r="H28" s="82"/>
      <c r="I28" s="387"/>
      <c r="J28" s="129"/>
      <c r="K28" s="50"/>
      <c r="L28" s="65"/>
      <c r="M28" s="97"/>
      <c r="N28" s="459"/>
      <c r="O28" s="130">
        <v>12</v>
      </c>
    </row>
    <row r="29" spans="2:15" ht="18" customHeight="1">
      <c r="B29" s="124">
        <v>13</v>
      </c>
      <c r="C29" s="131"/>
      <c r="D29" s="131"/>
      <c r="E29" s="131"/>
      <c r="F29" s="131"/>
      <c r="G29" s="132"/>
      <c r="H29" s="133"/>
      <c r="I29" s="133"/>
      <c r="J29" s="123" t="s">
        <v>611</v>
      </c>
      <c r="K29" s="50" t="s">
        <v>302</v>
      </c>
      <c r="L29" s="58" t="str">
        <f>IF(SUM(L17:L28)&gt;0,SUM(L17:L28),"")</f>
        <v/>
      </c>
      <c r="M29" s="134"/>
      <c r="N29" s="55"/>
      <c r="O29" s="130">
        <v>13</v>
      </c>
    </row>
    <row r="30" spans="2:15" ht="9.9499999999999993" customHeight="1">
      <c r="B30" s="135"/>
      <c r="C30" s="135"/>
      <c r="D30" s="135"/>
      <c r="E30" s="135"/>
      <c r="F30" s="135"/>
      <c r="G30" s="135"/>
      <c r="H30" s="135"/>
      <c r="I30" s="135"/>
      <c r="J30" s="135"/>
      <c r="K30" s="135"/>
      <c r="L30" s="135"/>
      <c r="M30" s="135"/>
      <c r="N30" s="135"/>
      <c r="O30" s="135"/>
    </row>
    <row r="31" spans="2:15" ht="15.75" customHeight="1">
      <c r="B31" s="136" t="s">
        <v>515</v>
      </c>
      <c r="C31" s="137" t="s">
        <v>612</v>
      </c>
      <c r="D31" s="113"/>
      <c r="E31" s="113"/>
      <c r="F31" s="113"/>
      <c r="G31" s="113"/>
      <c r="H31" s="113"/>
      <c r="I31" s="113"/>
      <c r="J31" s="113"/>
      <c r="K31" s="113"/>
      <c r="L31" s="113"/>
      <c r="M31" s="113"/>
      <c r="N31" s="113"/>
      <c r="O31" s="113"/>
    </row>
    <row r="32" spans="2:15" ht="15.75" customHeight="1">
      <c r="B32" s="138"/>
      <c r="C32" s="137" t="s">
        <v>613</v>
      </c>
      <c r="D32" s="113"/>
      <c r="E32" s="139"/>
      <c r="F32" s="113"/>
      <c r="G32" s="113"/>
      <c r="H32" s="113"/>
      <c r="I32" s="113"/>
      <c r="J32" s="113"/>
      <c r="K32" s="113"/>
      <c r="L32" s="113"/>
      <c r="M32" s="113"/>
      <c r="N32" s="113"/>
      <c r="O32" s="113"/>
    </row>
    <row r="33" spans="2:15" ht="9.9499999999999993" customHeight="1">
      <c r="B33" s="366"/>
      <c r="C33" s="366"/>
      <c r="D33" s="366"/>
      <c r="E33" s="366"/>
      <c r="F33" s="366"/>
      <c r="G33" s="366"/>
      <c r="H33" s="366"/>
      <c r="I33" s="366"/>
      <c r="J33" s="366"/>
      <c r="K33" s="366"/>
      <c r="L33" s="366"/>
      <c r="M33" s="366"/>
      <c r="N33" s="366"/>
      <c r="O33" s="366"/>
    </row>
    <row r="34" spans="2:15" ht="15.75" customHeight="1">
      <c r="B34" s="136" t="s">
        <v>614</v>
      </c>
      <c r="C34" s="116" t="s">
        <v>615</v>
      </c>
      <c r="D34" s="113"/>
      <c r="E34" s="113"/>
      <c r="F34" s="113"/>
      <c r="G34" s="113"/>
      <c r="H34" s="113"/>
      <c r="I34" s="113"/>
      <c r="J34" s="113"/>
      <c r="K34" s="113"/>
      <c r="L34" s="113"/>
      <c r="M34" s="113"/>
      <c r="N34" s="113"/>
      <c r="O34" s="113"/>
    </row>
    <row r="35" spans="2:15" ht="15.75" customHeight="1">
      <c r="B35" s="141"/>
      <c r="C35" s="116" t="s">
        <v>616</v>
      </c>
      <c r="D35" s="113"/>
      <c r="E35" s="113"/>
      <c r="F35" s="113"/>
      <c r="G35" s="113"/>
      <c r="H35" s="113"/>
      <c r="I35" s="113"/>
      <c r="J35" s="113"/>
      <c r="K35" s="113"/>
      <c r="L35" s="113"/>
      <c r="M35" s="113"/>
      <c r="N35" s="113"/>
      <c r="O35" s="113"/>
    </row>
    <row r="36" spans="2:15" ht="15.75" customHeight="1">
      <c r="B36" s="141"/>
      <c r="C36" s="116" t="s">
        <v>617</v>
      </c>
      <c r="D36" s="113"/>
      <c r="E36" s="113"/>
      <c r="F36" s="113"/>
      <c r="G36" s="113"/>
      <c r="H36" s="113"/>
      <c r="I36" s="113"/>
      <c r="J36" s="113"/>
      <c r="K36" s="113"/>
      <c r="L36" s="113"/>
      <c r="M36" s="113"/>
      <c r="N36" s="113"/>
      <c r="O36" s="113"/>
    </row>
    <row r="37" spans="2:15" ht="9" customHeight="1">
      <c r="B37" s="366"/>
      <c r="C37" s="366"/>
      <c r="D37" s="366"/>
      <c r="E37" s="367"/>
      <c r="F37" s="367"/>
      <c r="G37" s="367"/>
      <c r="H37" s="367"/>
      <c r="I37" s="367"/>
      <c r="J37" s="366"/>
      <c r="K37" s="366"/>
      <c r="L37" s="366"/>
      <c r="M37" s="366"/>
      <c r="N37" s="366"/>
      <c r="O37" s="367"/>
    </row>
    <row r="38" spans="2:15" ht="12" customHeight="1">
      <c r="B38" s="368"/>
      <c r="C38" s="368"/>
      <c r="D38" s="368"/>
      <c r="E38" s="369"/>
      <c r="F38" s="367" t="str">
        <f>'PG1'!Q46</f>
        <v/>
      </c>
      <c r="G38" s="369"/>
      <c r="H38" s="369"/>
      <c r="I38" s="369"/>
      <c r="J38" s="368"/>
      <c r="K38" s="368"/>
      <c r="L38" s="368"/>
      <c r="M38" s="368"/>
      <c r="N38" s="368"/>
      <c r="O38" s="369"/>
    </row>
    <row r="39" spans="2:15" ht="15.75" customHeight="1">
      <c r="B39" s="4"/>
      <c r="C39" s="4"/>
      <c r="D39" s="4"/>
      <c r="E39" s="4"/>
      <c r="F39" s="4"/>
      <c r="G39" s="4"/>
      <c r="H39" s="4"/>
      <c r="I39" s="4"/>
      <c r="J39" s="4"/>
      <c r="K39" s="4"/>
      <c r="L39" s="4"/>
      <c r="M39" s="4"/>
      <c r="N39" s="4"/>
      <c r="O39" s="4"/>
    </row>
    <row r="40" spans="2:15" ht="15.75" customHeight="1"/>
  </sheetData>
  <sheetProtection algorithmName="SHA-512" hashValue="zXf+kvfpsqoCmo8WtArSD5xS5M5GlPkEuAk4S+eRT7QgmwWopNPq1umDsOMnD/Qqe2eiX/+wQu/FP723neAlHA==" saltValue="AOvtwG03LFih/S0WtwKD4w==" spinCount="100000" sheet="1" objects="1" scenarios="1"/>
  <phoneticPr fontId="0" type="noConversion"/>
  <pageMargins left="0.5" right="0.5" top="0.5" bottom="0.5" header="0" footer="0"/>
  <pageSetup paperSize="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
    <pageSetUpPr autoPageBreaks="0" fitToPage="1"/>
  </sheetPr>
  <dimension ref="A1:X56"/>
  <sheetViews>
    <sheetView topLeftCell="B1" zoomScale="75" zoomScaleNormal="75" workbookViewId="0">
      <selection activeCell="T7" sqref="T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 min="25" max="25" width="9.77734375" customWidth="1"/>
  </cols>
  <sheetData>
    <row r="1" spans="2:24" ht="15.75" customHeight="1">
      <c r="C1" s="446" t="s">
        <v>476</v>
      </c>
    </row>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618</v>
      </c>
      <c r="W3" s="43"/>
      <c r="X3" s="43"/>
    </row>
    <row r="4" spans="2:24" ht="15.75" customHeight="1">
      <c r="B4" s="43"/>
      <c r="C4" s="24" t="s">
        <v>116</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5"/>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1: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1: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1: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1: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1: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1: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1: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1: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1:24">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t="str">
        <f>IF(SUM(V17:V40)&gt;0,SUM(V17:V40),"")</f>
        <v/>
      </c>
      <c r="W41" s="24"/>
      <c r="X41" s="55">
        <v>25</v>
      </c>
    </row>
    <row r="42" spans="1:24" ht="6.95" customHeight="1">
      <c r="B42" s="111"/>
      <c r="C42" s="23"/>
      <c r="D42" s="23"/>
      <c r="E42" s="23"/>
      <c r="F42" s="23"/>
      <c r="G42" s="23"/>
      <c r="H42" s="43"/>
      <c r="I42" s="43"/>
      <c r="J42" s="43"/>
      <c r="K42" s="43"/>
      <c r="L42" s="43"/>
      <c r="M42" s="43"/>
      <c r="N42" s="43"/>
      <c r="O42" s="43"/>
      <c r="P42" s="43"/>
      <c r="Q42" s="43"/>
      <c r="R42" s="43"/>
      <c r="S42" s="23"/>
      <c r="T42" s="23"/>
      <c r="U42" s="23"/>
      <c r="V42" s="23"/>
      <c r="W42" s="23"/>
      <c r="X42" s="23"/>
    </row>
    <row r="43" spans="1:24" ht="12.95" customHeight="1">
      <c r="B43" s="5"/>
      <c r="C43" s="5"/>
      <c r="D43" s="5"/>
      <c r="E43" s="5"/>
      <c r="F43" s="5"/>
      <c r="G43" s="5"/>
      <c r="H43" s="44"/>
      <c r="I43" s="44"/>
      <c r="J43" s="44"/>
      <c r="K43" s="43" t="str">
        <f>'PG1'!Q46</f>
        <v/>
      </c>
      <c r="L43" s="44"/>
      <c r="M43" s="44"/>
      <c r="N43" s="44"/>
      <c r="O43" s="44"/>
      <c r="P43" s="44"/>
      <c r="Q43" s="44"/>
      <c r="R43" s="44"/>
      <c r="S43" s="5"/>
      <c r="T43" s="5"/>
      <c r="U43" s="5"/>
      <c r="V43" s="5"/>
      <c r="W43" s="5"/>
      <c r="X43" s="5"/>
    </row>
    <row r="44" spans="1:24">
      <c r="B44" s="4"/>
      <c r="C44" s="4"/>
      <c r="D44" s="4"/>
      <c r="E44" s="4"/>
      <c r="F44" s="4"/>
      <c r="G44" s="4"/>
    </row>
    <row r="48" spans="1:24">
      <c r="A48" s="300">
        <f>PG8A!V41</f>
        <v>0</v>
      </c>
      <c r="B48" t="s">
        <v>650</v>
      </c>
    </row>
    <row r="49" spans="1:2">
      <c r="A49" s="300">
        <f>PG8B!V41</f>
        <v>0</v>
      </c>
      <c r="B49" t="s">
        <v>651</v>
      </c>
    </row>
    <row r="50" spans="1:2">
      <c r="A50" s="300">
        <f>PG8C!V41</f>
        <v>0</v>
      </c>
      <c r="B50" t="s">
        <v>652</v>
      </c>
    </row>
    <row r="51" spans="1:2">
      <c r="A51" s="300">
        <f>PG8D!V41</f>
        <v>0</v>
      </c>
      <c r="B51" t="s">
        <v>653</v>
      </c>
    </row>
    <row r="52" spans="1:2">
      <c r="A52" s="300">
        <f>PG8E!V41</f>
        <v>0</v>
      </c>
      <c r="B52" t="s">
        <v>654</v>
      </c>
    </row>
    <row r="53" spans="1:2">
      <c r="A53" s="300">
        <f>PG8F!V41</f>
        <v>0</v>
      </c>
      <c r="B53" t="s">
        <v>655</v>
      </c>
    </row>
    <row r="54" spans="1:2">
      <c r="A54" s="300">
        <f>PG8G!V41</f>
        <v>0</v>
      </c>
      <c r="B54" t="s">
        <v>656</v>
      </c>
    </row>
    <row r="55" spans="1:2">
      <c r="A55" s="300">
        <f>PG8H!V41</f>
        <v>0</v>
      </c>
      <c r="B55" t="s">
        <v>657</v>
      </c>
    </row>
    <row r="56" spans="1:2">
      <c r="A56" s="300">
        <f>PG8I!V41</f>
        <v>0</v>
      </c>
      <c r="B56" t="s">
        <v>658</v>
      </c>
    </row>
  </sheetData>
  <sheetProtection algorithmName="SHA-512" hashValue="WJXzhV+DJvfR+REtTg+GveD7xmUEgt+YcHHTiBAv86OivQbVsRRpHkVIgW5g0EQSaZCy0/68q4zzidZ6ZNV4yw==" saltValue="TkfiuyFnC2NxAWhth4Gefg==" spinCount="100000" sheet="1" objects="1" scenarios="1"/>
  <phoneticPr fontId="0" type="noConversion"/>
  <pageMargins left="0.5" right="0.5" top="0.5" bottom="0.5" header="0" footer="0"/>
  <pageSetup paperSize="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5">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650</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5"/>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11"/>
      <c r="C42" s="23"/>
      <c r="D42" s="23"/>
      <c r="E42" s="23"/>
      <c r="F42" s="23"/>
      <c r="G42" s="23"/>
      <c r="H42" s="43"/>
      <c r="I42" s="43"/>
      <c r="J42" s="43"/>
      <c r="K42" s="43"/>
      <c r="L42" s="43"/>
      <c r="M42" s="43"/>
      <c r="N42" s="43"/>
      <c r="O42" s="43"/>
      <c r="P42" s="43"/>
      <c r="Q42" s="43"/>
      <c r="R42" s="43"/>
      <c r="S42" s="23"/>
      <c r="T42" s="23"/>
      <c r="U42" s="23"/>
      <c r="V42" s="23"/>
      <c r="W42" s="23"/>
      <c r="X42" s="23"/>
    </row>
    <row r="43" spans="2:24" ht="12.95" customHeight="1">
      <c r="B43" s="5"/>
      <c r="C43" s="5"/>
      <c r="D43" s="5"/>
      <c r="E43" s="5"/>
      <c r="F43" s="5"/>
      <c r="G43" s="5"/>
      <c r="H43" s="44"/>
      <c r="I43" s="44"/>
      <c r="J43" s="44"/>
      <c r="K43" s="43" t="str">
        <f>'PG1'!Q46</f>
        <v/>
      </c>
      <c r="L43" s="44"/>
      <c r="M43" s="44"/>
      <c r="N43" s="44"/>
      <c r="O43" s="44"/>
      <c r="P43" s="44"/>
      <c r="Q43" s="44"/>
      <c r="R43" s="44"/>
      <c r="S43" s="5"/>
      <c r="T43" s="5"/>
      <c r="U43" s="5"/>
      <c r="V43" s="5"/>
      <c r="W43" s="5"/>
      <c r="X43" s="5"/>
    </row>
    <row r="44" spans="2:2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4">
    <pageSetUpPr autoPageBreaks="0" fitToPage="1"/>
  </sheetPr>
  <dimension ref="B1:X44"/>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651</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5"/>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11"/>
      <c r="C42" s="23"/>
      <c r="D42" s="23"/>
      <c r="E42" s="23"/>
      <c r="F42" s="23"/>
      <c r="G42" s="23"/>
      <c r="H42" s="23"/>
      <c r="I42" s="23"/>
      <c r="J42" s="4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44"/>
      <c r="K43" s="43" t="str">
        <f>'PG1'!Q46</f>
        <v/>
      </c>
      <c r="L43" s="44"/>
      <c r="M43" s="44"/>
      <c r="N43" s="44"/>
      <c r="O43" s="44"/>
      <c r="P43" s="44"/>
      <c r="Q43" s="44"/>
      <c r="R43" s="44"/>
      <c r="S43" s="5"/>
      <c r="T43" s="5"/>
      <c r="U43" s="5"/>
      <c r="V43" s="5"/>
      <c r="W43" s="5"/>
      <c r="X43" s="5"/>
    </row>
    <row r="44" spans="2:24">
      <c r="B44" s="4"/>
      <c r="C44" s="4"/>
      <c r="D44" s="4"/>
      <c r="E44" s="4"/>
      <c r="F44" s="4"/>
      <c r="G44" s="4"/>
      <c r="H44" s="4"/>
      <c r="I44" s="4"/>
      <c r="S44" s="4"/>
      <c r="T44" s="4"/>
      <c r="U44" s="4"/>
      <c r="V44" s="4"/>
      <c r="W44" s="4"/>
      <c r="X44"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18"/>
  <sheetViews>
    <sheetView zoomScale="87" workbookViewId="0"/>
  </sheetViews>
  <sheetFormatPr defaultRowHeight="15"/>
  <cols>
    <col min="4" max="4" width="17.44140625" customWidth="1"/>
  </cols>
  <sheetData>
    <row r="1" spans="1:5" ht="15.75">
      <c r="A1" s="3"/>
      <c r="B1" s="3" t="s">
        <v>24</v>
      </c>
    </row>
    <row r="2" spans="1:5" ht="15.75">
      <c r="A2" s="3"/>
      <c r="B2" s="3" t="s">
        <v>25</v>
      </c>
    </row>
    <row r="4" spans="1:5" ht="16.5" thickBot="1">
      <c r="A4" s="4" t="s">
        <v>26</v>
      </c>
      <c r="B4" s="4"/>
      <c r="C4" s="4"/>
      <c r="D4" s="4"/>
      <c r="E4" s="477">
        <v>0</v>
      </c>
    </row>
    <row r="5" spans="1:5">
      <c r="A5" t="s">
        <v>27</v>
      </c>
    </row>
    <row r="6" spans="1:5">
      <c r="A6" t="s">
        <v>28</v>
      </c>
    </row>
    <row r="7" spans="1:5">
      <c r="A7" t="s">
        <v>29</v>
      </c>
    </row>
    <row r="9" spans="1:5">
      <c r="A9" s="476" t="str">
        <f>IF(Enter!$E$4=1,"SEE ACCOUNTANTS' PREPARATION REPORT","")</f>
        <v/>
      </c>
    </row>
    <row r="11" spans="1:5">
      <c r="A11" t="s">
        <v>30</v>
      </c>
    </row>
    <row r="14" spans="1:5">
      <c r="A14" t="s">
        <v>31</v>
      </c>
    </row>
    <row r="15" spans="1:5">
      <c r="A15" t="s">
        <v>32</v>
      </c>
    </row>
    <row r="17" spans="1:6">
      <c r="A17" s="578" t="s">
        <v>0</v>
      </c>
      <c r="B17" s="579"/>
      <c r="C17" s="579"/>
      <c r="D17" s="579"/>
      <c r="E17" s="579"/>
      <c r="F17" s="579"/>
    </row>
    <row r="18" spans="1:6">
      <c r="A18" s="4"/>
      <c r="B18" s="4"/>
      <c r="C18" s="4"/>
      <c r="D18" s="4"/>
    </row>
  </sheetData>
  <sheetProtection algorithmName="SHA-512" hashValue="iH/gGK0r/1ajCw3KwIp5ed0jJM7VXiaQuYOpNdHOyg7Vp6pqPiSyqsgyLG/hWW/+T9Hvd/LhYaQQNzrlB86w/A==" saltValue="X88/zcDiQCPfp0+SGzzxGg==" spinCount="100000" sheet="1" objects="1" scenarios="1"/>
  <phoneticPr fontId="0" type="noConversion"/>
  <pageMargins left="0.75" right="0.75" top="1" bottom="1" header="0.5" footer="0.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3">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652</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5"/>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11"/>
      <c r="C42" s="23"/>
      <c r="D42" s="23"/>
      <c r="E42" s="23"/>
      <c r="F42" s="23"/>
      <c r="G42" s="23"/>
      <c r="H42" s="23"/>
      <c r="I42" s="23"/>
      <c r="J42" s="2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5"/>
      <c r="K43" s="43" t="str">
        <f>'PG1'!Q46</f>
        <v/>
      </c>
      <c r="L43" s="44"/>
      <c r="M43" s="44"/>
      <c r="N43" s="44"/>
      <c r="O43" s="44"/>
      <c r="P43" s="44"/>
      <c r="Q43" s="44"/>
      <c r="R43" s="44"/>
      <c r="S43" s="5"/>
      <c r="T43" s="5"/>
      <c r="U43" s="5"/>
      <c r="V43" s="5"/>
      <c r="W43" s="5"/>
      <c r="X43" s="5"/>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2">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653</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5"/>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11"/>
      <c r="C42" s="23"/>
      <c r="D42" s="23"/>
      <c r="E42" s="23"/>
      <c r="F42" s="23"/>
      <c r="G42" s="23"/>
      <c r="H42" s="23"/>
      <c r="I42" s="23"/>
      <c r="J42" s="4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44"/>
      <c r="K43" s="43" t="str">
        <f>'PG1'!Q46</f>
        <v/>
      </c>
      <c r="L43" s="44"/>
      <c r="M43" s="44"/>
      <c r="N43" s="44"/>
      <c r="O43" s="44"/>
      <c r="P43" s="44"/>
      <c r="Q43" s="44"/>
      <c r="R43" s="44"/>
      <c r="S43" s="5"/>
      <c r="T43" s="5"/>
      <c r="U43" s="5"/>
      <c r="V43" s="5"/>
      <c r="W43" s="5"/>
      <c r="X43" s="5"/>
    </row>
    <row r="44" spans="2:24">
      <c r="B44" s="4"/>
      <c r="C44" s="4"/>
      <c r="D44" s="4"/>
      <c r="E44" s="4"/>
      <c r="F44" s="4"/>
      <c r="G44" s="4"/>
      <c r="H44" s="4"/>
      <c r="I44" s="4"/>
      <c r="S44" s="4"/>
      <c r="T44" s="4"/>
      <c r="U44" s="4"/>
      <c r="V44" s="4"/>
      <c r="W44" s="4"/>
      <c r="X44" s="4"/>
    </row>
    <row r="45" spans="2:2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1">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654</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5"/>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11"/>
      <c r="C42" s="23"/>
      <c r="D42" s="23"/>
      <c r="E42" s="23"/>
      <c r="F42" s="23"/>
      <c r="G42" s="23"/>
      <c r="H42" s="23"/>
      <c r="I42" s="23"/>
      <c r="J42" s="23"/>
      <c r="K42" s="23"/>
      <c r="L42" s="23"/>
      <c r="M42" s="43"/>
      <c r="N42" s="43"/>
      <c r="O42" s="43"/>
      <c r="P42" s="43"/>
      <c r="Q42" s="43"/>
      <c r="R42" s="43"/>
      <c r="S42" s="23"/>
      <c r="T42" s="23"/>
      <c r="U42" s="23"/>
      <c r="V42" s="23"/>
      <c r="W42" s="23"/>
      <c r="X42" s="23"/>
    </row>
    <row r="43" spans="2:24" ht="12.95" customHeight="1">
      <c r="B43" s="5"/>
      <c r="C43" s="5"/>
      <c r="D43" s="5"/>
      <c r="E43" s="5"/>
      <c r="F43" s="5"/>
      <c r="G43" s="5"/>
      <c r="H43" s="5"/>
      <c r="I43" s="5"/>
      <c r="J43" s="5"/>
      <c r="K43" s="23" t="str">
        <f>'PG1'!Q46</f>
        <v/>
      </c>
      <c r="L43" s="5"/>
      <c r="M43" s="44"/>
      <c r="N43" s="44"/>
      <c r="O43" s="44"/>
      <c r="P43" s="44"/>
      <c r="Q43" s="44"/>
      <c r="R43" s="44"/>
      <c r="S43" s="5"/>
      <c r="T43" s="5"/>
      <c r="U43" s="5"/>
      <c r="V43" s="5"/>
      <c r="W43" s="5"/>
      <c r="X43" s="5"/>
    </row>
    <row r="44" spans="2:24">
      <c r="B44" s="4"/>
      <c r="C44" s="4"/>
      <c r="D44" s="4"/>
      <c r="E44" s="4"/>
      <c r="F44" s="4"/>
      <c r="G44" s="4"/>
      <c r="H44" s="4"/>
      <c r="I44" s="4"/>
      <c r="J44" s="4"/>
      <c r="K44" s="4"/>
      <c r="L44" s="4"/>
      <c r="S44" s="4"/>
      <c r="T44" s="4"/>
      <c r="U44" s="4"/>
      <c r="V44" s="4"/>
      <c r="W44" s="4"/>
      <c r="X44" s="4"/>
    </row>
    <row r="45" spans="2:24">
      <c r="B45" s="4"/>
      <c r="C45" s="4"/>
      <c r="D45" s="4"/>
      <c r="E45" s="4"/>
      <c r="F45" s="4"/>
      <c r="G45" s="4"/>
      <c r="H45" s="4"/>
      <c r="I45" s="4"/>
      <c r="J45" s="4"/>
      <c r="K45" s="4"/>
      <c r="L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pageSetUpPr autoPageBreaks="0" fitToPage="1"/>
  </sheetPr>
  <dimension ref="B1:X45"/>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655</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23"/>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23"/>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23"/>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70"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47"/>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5"/>
      <c r="W16" s="43"/>
      <c r="X16" s="53"/>
    </row>
    <row r="17" spans="2:24" ht="12.95" customHeight="1">
      <c r="B17" s="672">
        <v>1</v>
      </c>
      <c r="C17" s="781"/>
      <c r="D17" s="782"/>
      <c r="E17" s="673"/>
      <c r="F17" s="673"/>
      <c r="G17" s="783"/>
      <c r="H17" s="673"/>
      <c r="I17" s="784"/>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41"/>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41"/>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41"/>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41"/>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41"/>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41"/>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41"/>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41"/>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41"/>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41"/>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41"/>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41"/>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41"/>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41"/>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41"/>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41"/>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41"/>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41"/>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41"/>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41"/>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41"/>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41"/>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41"/>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11"/>
      <c r="C42" s="23"/>
      <c r="D42" s="23"/>
      <c r="E42" s="23"/>
      <c r="F42" s="23"/>
      <c r="G42" s="23"/>
      <c r="H42" s="23"/>
      <c r="I42" s="23"/>
      <c r="J42" s="23"/>
      <c r="K42" s="43"/>
      <c r="L42" s="43"/>
      <c r="M42" s="43"/>
      <c r="N42" s="43"/>
      <c r="O42" s="43"/>
      <c r="P42" s="43"/>
      <c r="Q42" s="43"/>
      <c r="R42" s="43"/>
      <c r="S42" s="23"/>
      <c r="T42" s="23"/>
      <c r="U42" s="23"/>
      <c r="V42" s="23"/>
      <c r="W42" s="23"/>
      <c r="X42" s="23"/>
    </row>
    <row r="43" spans="2:24" ht="12.95" customHeight="1">
      <c r="B43" s="5"/>
      <c r="C43" s="5"/>
      <c r="D43" s="5"/>
      <c r="E43" s="5"/>
      <c r="F43" s="5"/>
      <c r="G43" s="5"/>
      <c r="H43" s="5"/>
      <c r="I43" s="5"/>
      <c r="J43" s="5"/>
      <c r="K43" s="43" t="str">
        <f>'PG1'!Q46</f>
        <v/>
      </c>
      <c r="L43" s="44"/>
      <c r="M43" s="44"/>
      <c r="N43" s="44"/>
      <c r="O43" s="44"/>
      <c r="P43" s="44"/>
      <c r="Q43" s="44"/>
      <c r="R43" s="44"/>
      <c r="S43" s="5"/>
      <c r="T43" s="5"/>
      <c r="U43" s="5"/>
      <c r="V43" s="5"/>
      <c r="W43" s="5"/>
      <c r="X43" s="5"/>
    </row>
    <row r="44" spans="2:24">
      <c r="B44" s="4"/>
      <c r="C44" s="4"/>
      <c r="D44" s="4"/>
      <c r="E44" s="4"/>
      <c r="F44" s="4"/>
      <c r="G44" s="4"/>
      <c r="H44" s="4"/>
      <c r="I44" s="4"/>
      <c r="J44" s="4"/>
      <c r="S44" s="4"/>
      <c r="T44" s="4"/>
      <c r="U44" s="4"/>
      <c r="V44" s="4"/>
      <c r="W44" s="4"/>
      <c r="X44" s="4"/>
    </row>
    <row r="45" spans="2:24">
      <c r="B45" s="4"/>
      <c r="C45" s="4"/>
      <c r="D45" s="4"/>
      <c r="E45" s="4"/>
      <c r="F45" s="4"/>
      <c r="G45" s="4"/>
      <c r="H45" s="4"/>
      <c r="I45" s="4"/>
      <c r="J45" s="4"/>
      <c r="S45" s="4"/>
      <c r="T45" s="4"/>
      <c r="U45" s="4"/>
      <c r="V45" s="4"/>
      <c r="W45" s="4"/>
      <c r="X45" s="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656</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35"/>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35"/>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35"/>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88"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47"/>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47"/>
      <c r="W16" s="43"/>
      <c r="X16" s="53"/>
    </row>
    <row r="17" spans="2:24" ht="12.95" customHeight="1">
      <c r="B17" s="672">
        <v>1</v>
      </c>
      <c r="C17" s="781"/>
      <c r="D17" s="782"/>
      <c r="E17" s="673"/>
      <c r="F17" s="673"/>
      <c r="G17" s="783"/>
      <c r="H17" s="673"/>
      <c r="I17" s="789"/>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150"/>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150"/>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150"/>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150"/>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150"/>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150"/>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150"/>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150"/>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150"/>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150"/>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150"/>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150"/>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150"/>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150"/>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150"/>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150"/>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150"/>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150"/>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150"/>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150"/>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150"/>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150"/>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150"/>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53"/>
      <c r="C42" s="35"/>
      <c r="D42" s="35"/>
      <c r="E42" s="35"/>
      <c r="F42" s="35"/>
      <c r="G42" s="35"/>
      <c r="H42" s="43"/>
      <c r="I42" s="43"/>
      <c r="J42" s="43"/>
      <c r="K42" s="43"/>
      <c r="L42" s="43"/>
      <c r="M42" s="43"/>
      <c r="N42" s="43"/>
      <c r="O42" s="43"/>
      <c r="P42" s="43"/>
      <c r="Q42" s="43"/>
      <c r="R42" s="43"/>
      <c r="S42" s="35"/>
      <c r="T42" s="35"/>
      <c r="U42" s="35"/>
      <c r="V42" s="35"/>
      <c r="W42" s="43"/>
      <c r="X42" s="43"/>
    </row>
    <row r="43" spans="2:24" ht="12.95" customHeight="1">
      <c r="B43" s="42"/>
      <c r="C43" s="42"/>
      <c r="D43" s="42"/>
      <c r="E43" s="42"/>
      <c r="F43" s="42"/>
      <c r="G43" s="42"/>
      <c r="H43" s="44"/>
      <c r="I43" s="44"/>
      <c r="J43" s="44"/>
      <c r="K43" s="43" t="str">
        <f>'PG1'!Q46</f>
        <v/>
      </c>
      <c r="L43" s="44"/>
      <c r="M43" s="44"/>
      <c r="N43" s="44"/>
      <c r="O43" s="44"/>
      <c r="P43" s="44"/>
      <c r="Q43" s="44"/>
      <c r="R43" s="44"/>
      <c r="S43" s="42"/>
      <c r="T43" s="42"/>
      <c r="U43" s="42"/>
      <c r="V43" s="42"/>
      <c r="W43" s="44"/>
      <c r="X43" s="4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pageSetUpPr autoPageBreaks="0"/>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657</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35"/>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35"/>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35"/>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88"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47"/>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47"/>
      <c r="W16" s="43"/>
      <c r="X16" s="53"/>
    </row>
    <row r="17" spans="2:24" ht="12.95" customHeight="1">
      <c r="B17" s="672">
        <v>1</v>
      </c>
      <c r="C17" s="781"/>
      <c r="D17" s="782"/>
      <c r="E17" s="673"/>
      <c r="F17" s="673"/>
      <c r="G17" s="783"/>
      <c r="H17" s="673"/>
      <c r="I17" s="789"/>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150"/>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150"/>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150"/>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150"/>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150"/>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150"/>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150"/>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150"/>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150"/>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150"/>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150"/>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150"/>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150"/>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150"/>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150"/>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150"/>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150"/>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150"/>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150"/>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150"/>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150"/>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150"/>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150"/>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53"/>
      <c r="C42" s="35"/>
      <c r="D42" s="35"/>
      <c r="E42" s="35"/>
      <c r="F42" s="35"/>
      <c r="G42" s="35"/>
      <c r="H42" s="43"/>
      <c r="I42" s="43"/>
      <c r="J42" s="43"/>
      <c r="K42" s="43"/>
      <c r="L42" s="43"/>
      <c r="M42" s="43"/>
      <c r="N42" s="43"/>
      <c r="O42" s="43"/>
      <c r="P42" s="43"/>
      <c r="Q42" s="43"/>
      <c r="R42" s="43"/>
      <c r="S42" s="35"/>
      <c r="T42" s="35"/>
      <c r="U42" s="35"/>
      <c r="V42" s="35"/>
      <c r="W42" s="43"/>
      <c r="X42" s="43"/>
    </row>
    <row r="43" spans="2:24" ht="12.95" customHeight="1">
      <c r="B43" s="42"/>
      <c r="C43" s="42"/>
      <c r="D43" s="42"/>
      <c r="E43" s="42"/>
      <c r="F43" s="42"/>
      <c r="G43" s="42"/>
      <c r="H43" s="44"/>
      <c r="I43" s="44"/>
      <c r="J43" s="44"/>
      <c r="K43" s="43" t="str">
        <f>'PG1'!Q46</f>
        <v/>
      </c>
      <c r="L43" s="44"/>
      <c r="M43" s="44"/>
      <c r="N43" s="44"/>
      <c r="O43" s="44"/>
      <c r="P43" s="44"/>
      <c r="Q43" s="44"/>
      <c r="R43" s="44"/>
      <c r="S43" s="42"/>
      <c r="T43" s="42"/>
      <c r="U43" s="42"/>
      <c r="V43" s="42"/>
      <c r="W43" s="44"/>
      <c r="X43" s="4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7">
    <pageSetUpPr autoPageBreaks="0" fitToPage="1"/>
  </sheetPr>
  <dimension ref="B1:X43"/>
  <sheetViews>
    <sheetView showZeros="0" topLeftCell="B1" zoomScale="75" zoomScaleNormal="87" workbookViewId="0">
      <selection activeCell="C17" sqref="C17"/>
    </sheetView>
  </sheetViews>
  <sheetFormatPr defaultRowHeight="15"/>
  <cols>
    <col min="1" max="1" width="9.77734375" customWidth="1"/>
    <col min="2" max="2" width="3.77734375" customWidth="1"/>
    <col min="3" max="3" width="9.77734375" customWidth="1"/>
    <col min="4" max="4" width="14.77734375" customWidth="1"/>
    <col min="5" max="5" width="7.77734375" customWidth="1"/>
    <col min="6" max="6" width="1.77734375" customWidth="1"/>
    <col min="7" max="7" width="12.77734375" customWidth="1"/>
    <col min="8" max="8" width="4.77734375" customWidth="1"/>
    <col min="9" max="9" width="3.77734375" customWidth="1"/>
    <col min="10" max="10" width="10.77734375" customWidth="1"/>
    <col min="11" max="11" width="3.77734375" customWidth="1"/>
    <col min="12" max="12" width="9.77734375" customWidth="1"/>
    <col min="13" max="13" width="1.77734375" customWidth="1"/>
    <col min="14" max="14" width="2.77734375" customWidth="1"/>
    <col min="15" max="15" width="11.77734375" customWidth="1"/>
    <col min="16" max="17" width="2.77734375" customWidth="1"/>
    <col min="18" max="18" width="10.77734375" customWidth="1"/>
    <col min="19" max="19" width="1.77734375" customWidth="1"/>
    <col min="20" max="20" width="9.77734375" customWidth="1"/>
    <col min="21" max="21" width="5.77734375" customWidth="1"/>
    <col min="22" max="22" width="10.77734375" customWidth="1"/>
    <col min="23" max="23" width="1.77734375" customWidth="1"/>
    <col min="24" max="24" width="3.77734375" customWidth="1"/>
  </cols>
  <sheetData>
    <row r="1" spans="2:24" ht="15.75" customHeight="1"/>
    <row r="2" spans="2:24" ht="15.75" customHeight="1"/>
    <row r="3" spans="2:24" ht="15.75" customHeight="1">
      <c r="B3" s="43"/>
      <c r="C3" s="43"/>
      <c r="D3" s="43"/>
      <c r="E3" s="43"/>
      <c r="F3" s="43"/>
      <c r="G3" s="43"/>
      <c r="H3" s="43"/>
      <c r="I3" s="43"/>
      <c r="J3" s="43"/>
      <c r="K3" s="43"/>
      <c r="L3" s="43" t="s">
        <v>40</v>
      </c>
      <c r="M3" s="43"/>
      <c r="N3" s="43"/>
      <c r="O3" s="43"/>
      <c r="P3" s="43"/>
      <c r="Q3" s="43"/>
      <c r="R3" s="43"/>
      <c r="S3" s="43"/>
      <c r="T3" s="43"/>
      <c r="U3" s="44"/>
      <c r="V3" s="142" t="s">
        <v>658</v>
      </c>
      <c r="W3" s="43"/>
      <c r="X3" s="43"/>
    </row>
    <row r="4" spans="2:24" ht="15.75" customHeight="1">
      <c r="B4" s="43"/>
      <c r="C4" s="24" t="s">
        <v>540</v>
      </c>
      <c r="D4" s="24"/>
      <c r="E4" s="45" t="str">
        <f>T(Facility)</f>
        <v/>
      </c>
      <c r="F4" s="24"/>
      <c r="G4" s="24"/>
      <c r="H4" s="24"/>
      <c r="I4" s="24"/>
      <c r="J4" s="24"/>
      <c r="K4" s="51" t="s">
        <v>117</v>
      </c>
      <c r="L4" s="46" t="str">
        <f>T(ID)</f>
        <v/>
      </c>
      <c r="M4" s="24" t="s">
        <v>588</v>
      </c>
      <c r="N4" s="24"/>
      <c r="O4" s="24"/>
      <c r="P4" s="24"/>
      <c r="Q4" s="24"/>
      <c r="R4" s="73" t="str">
        <f>T(Beg_Date)</f>
        <v/>
      </c>
      <c r="S4" s="24"/>
      <c r="T4" s="52" t="s">
        <v>25</v>
      </c>
      <c r="U4" s="73" t="str">
        <f>T(End_Date)</f>
        <v/>
      </c>
      <c r="V4" s="24"/>
      <c r="W4" s="24"/>
      <c r="X4" s="24"/>
    </row>
    <row r="5" spans="2:24" ht="9" customHeight="1">
      <c r="B5" s="43"/>
      <c r="C5" s="43"/>
      <c r="D5" s="43"/>
      <c r="E5" s="43"/>
      <c r="F5" s="43"/>
      <c r="G5" s="43"/>
      <c r="H5" s="43"/>
      <c r="I5" s="43"/>
      <c r="J5" s="43"/>
      <c r="K5" s="43"/>
      <c r="L5" s="43"/>
      <c r="M5" s="43"/>
      <c r="N5" s="43"/>
      <c r="O5" s="43"/>
      <c r="P5" s="43"/>
      <c r="Q5" s="43"/>
      <c r="R5" s="43"/>
      <c r="S5" s="43"/>
      <c r="T5" s="43"/>
      <c r="U5" s="43"/>
      <c r="V5" s="43"/>
      <c r="W5" s="43"/>
      <c r="X5" s="43"/>
    </row>
    <row r="6" spans="2:24" ht="14.1" customHeight="1">
      <c r="B6" s="43"/>
      <c r="C6" s="43" t="s">
        <v>619</v>
      </c>
      <c r="D6" s="43"/>
      <c r="E6" s="43"/>
      <c r="F6" s="43"/>
      <c r="G6" s="43"/>
      <c r="H6" s="43"/>
      <c r="I6" s="43"/>
      <c r="J6" s="43"/>
      <c r="K6" s="43"/>
      <c r="L6" s="43"/>
      <c r="M6" s="43"/>
      <c r="N6" s="43"/>
      <c r="O6" s="43"/>
      <c r="P6" s="43"/>
      <c r="Q6" s="43"/>
      <c r="R6" s="43"/>
      <c r="S6" s="43"/>
      <c r="T6" s="43"/>
      <c r="U6" s="43"/>
      <c r="V6" s="43"/>
      <c r="W6" s="43"/>
      <c r="X6" s="43"/>
    </row>
    <row r="7" spans="2:24" ht="12.95" customHeight="1">
      <c r="B7" s="43"/>
      <c r="C7" s="43"/>
      <c r="D7" s="43"/>
      <c r="E7" s="43"/>
      <c r="F7" s="43"/>
      <c r="G7" s="43"/>
      <c r="H7" s="43"/>
      <c r="I7" s="43"/>
      <c r="J7" s="43"/>
      <c r="K7" s="43"/>
      <c r="L7" s="43"/>
      <c r="M7" s="43"/>
      <c r="N7" s="43"/>
      <c r="O7" s="43" t="s">
        <v>620</v>
      </c>
      <c r="P7" s="43"/>
      <c r="Q7" s="43"/>
      <c r="R7" s="43"/>
      <c r="S7" s="24"/>
      <c r="T7" s="39"/>
      <c r="U7" s="24"/>
      <c r="V7" s="24"/>
      <c r="W7" s="24"/>
      <c r="X7" s="24"/>
    </row>
    <row r="8" spans="2:24" ht="12.95" customHeight="1">
      <c r="B8" s="43"/>
      <c r="C8" s="43" t="s">
        <v>621</v>
      </c>
      <c r="D8" s="43"/>
      <c r="E8" s="43"/>
      <c r="F8" s="43"/>
      <c r="G8" s="43"/>
      <c r="H8" s="43"/>
      <c r="I8" s="43"/>
      <c r="J8" s="43"/>
      <c r="K8" s="43"/>
      <c r="L8" s="43"/>
      <c r="M8" s="43"/>
      <c r="N8" s="43"/>
      <c r="O8" s="43" t="s">
        <v>622</v>
      </c>
      <c r="P8" s="43"/>
      <c r="Q8" s="43"/>
      <c r="R8" s="43"/>
      <c r="S8" s="24"/>
      <c r="T8" s="39"/>
      <c r="U8" s="24"/>
      <c r="V8" s="24"/>
      <c r="W8" s="24"/>
      <c r="X8" s="24"/>
    </row>
    <row r="9" spans="2:24" ht="12.95" customHeight="1">
      <c r="B9" s="43"/>
      <c r="C9" s="43" t="s">
        <v>623</v>
      </c>
      <c r="D9" s="43"/>
      <c r="E9" s="43"/>
      <c r="F9" s="43"/>
      <c r="H9" s="54" t="s">
        <v>139</v>
      </c>
      <c r="I9" s="646"/>
      <c r="J9" s="43" t="s">
        <v>624</v>
      </c>
      <c r="K9" s="646"/>
      <c r="L9" s="43"/>
      <c r="M9" s="43"/>
      <c r="N9" s="43"/>
      <c r="O9" s="43" t="s">
        <v>625</v>
      </c>
      <c r="P9" s="43"/>
      <c r="Q9" s="43"/>
      <c r="R9" s="35"/>
      <c r="S9" s="24"/>
      <c r="T9" s="39"/>
      <c r="U9" s="24"/>
      <c r="V9" s="24"/>
      <c r="W9" s="24"/>
      <c r="X9" s="24"/>
    </row>
    <row r="10" spans="2:24" ht="12.95" customHeight="1">
      <c r="B10" s="43"/>
      <c r="C10" s="43"/>
      <c r="D10" s="43"/>
      <c r="E10" s="43"/>
      <c r="F10" s="43"/>
      <c r="G10" s="43"/>
      <c r="H10" s="43"/>
      <c r="I10" s="43"/>
      <c r="J10" s="43"/>
      <c r="K10" s="43"/>
      <c r="L10" s="43"/>
      <c r="M10" s="44"/>
      <c r="N10" s="44"/>
      <c r="O10" s="43" t="s">
        <v>626</v>
      </c>
      <c r="P10" s="44"/>
      <c r="Q10" s="43"/>
      <c r="R10" s="35"/>
      <c r="S10" s="24" t="s">
        <v>627</v>
      </c>
      <c r="T10" s="39" t="s">
        <v>628</v>
      </c>
      <c r="U10" s="24"/>
    </row>
    <row r="11" spans="2:24" ht="12.95" customHeight="1">
      <c r="B11" s="43"/>
      <c r="C11" s="43" t="s">
        <v>629</v>
      </c>
      <c r="D11" s="43"/>
      <c r="E11" s="43"/>
      <c r="F11" s="43"/>
      <c r="G11" s="43"/>
      <c r="H11" s="43"/>
      <c r="I11" s="43"/>
      <c r="J11" s="43"/>
      <c r="K11" s="43"/>
      <c r="L11" s="43"/>
      <c r="M11" s="44"/>
      <c r="N11" s="44"/>
      <c r="O11" s="43" t="s">
        <v>630</v>
      </c>
      <c r="P11" s="44"/>
      <c r="Q11" s="43"/>
      <c r="R11" s="35"/>
      <c r="S11" s="24" t="s">
        <v>627</v>
      </c>
      <c r="T11" s="39" t="s">
        <v>628</v>
      </c>
      <c r="U11" s="24"/>
    </row>
    <row r="12" spans="2:24" ht="12" customHeight="1">
      <c r="B12" s="43"/>
      <c r="C12" s="43"/>
      <c r="D12" s="43"/>
      <c r="E12" s="43"/>
      <c r="F12" s="43"/>
      <c r="G12" s="43"/>
      <c r="H12" s="43"/>
      <c r="I12" s="43"/>
      <c r="J12" s="43"/>
      <c r="K12" s="43"/>
      <c r="L12" s="43"/>
      <c r="M12" s="43"/>
      <c r="N12" s="43"/>
      <c r="O12" s="43"/>
      <c r="P12" s="43"/>
      <c r="Q12" s="43"/>
      <c r="R12" s="43"/>
      <c r="S12" s="43"/>
      <c r="T12" s="43"/>
      <c r="U12" s="43"/>
      <c r="V12" s="43"/>
      <c r="W12" s="43"/>
      <c r="X12" s="43"/>
    </row>
    <row r="13" spans="2:24" ht="15.75" customHeight="1">
      <c r="B13" s="662"/>
      <c r="C13" s="656" t="s">
        <v>148</v>
      </c>
      <c r="D13" s="668" t="s">
        <v>128</v>
      </c>
      <c r="E13" s="668"/>
      <c r="F13" s="649"/>
      <c r="G13" s="779" t="s">
        <v>129</v>
      </c>
      <c r="H13" s="668"/>
      <c r="I13" s="788" t="s">
        <v>130</v>
      </c>
      <c r="J13" s="668"/>
      <c r="K13" s="779" t="s">
        <v>155</v>
      </c>
      <c r="L13" s="668"/>
      <c r="M13" s="668"/>
      <c r="N13" s="648"/>
      <c r="O13" s="696" t="s">
        <v>156</v>
      </c>
      <c r="P13" s="649"/>
      <c r="Q13" s="779" t="s">
        <v>158</v>
      </c>
      <c r="R13" s="668"/>
      <c r="S13" s="780"/>
      <c r="T13" s="656" t="s">
        <v>183</v>
      </c>
      <c r="U13" s="668" t="s">
        <v>188</v>
      </c>
      <c r="V13" s="668"/>
      <c r="W13" s="649"/>
      <c r="X13" s="662"/>
    </row>
    <row r="14" spans="2:24" ht="15.75" customHeight="1">
      <c r="B14" s="53"/>
      <c r="C14" s="66" t="s">
        <v>631</v>
      </c>
      <c r="D14" s="143"/>
      <c r="E14" s="143"/>
      <c r="F14" s="43"/>
      <c r="G14" s="144" t="s">
        <v>632</v>
      </c>
      <c r="H14" s="143"/>
      <c r="I14" s="144" t="s">
        <v>633</v>
      </c>
      <c r="J14" s="143"/>
      <c r="K14" s="144" t="s">
        <v>634</v>
      </c>
      <c r="L14" s="143"/>
      <c r="M14" s="143"/>
      <c r="N14" s="47"/>
      <c r="O14" s="54" t="s">
        <v>635</v>
      </c>
      <c r="P14" s="43"/>
      <c r="Q14" s="144" t="s">
        <v>636</v>
      </c>
      <c r="R14" s="145"/>
      <c r="S14" s="146"/>
      <c r="T14" s="49"/>
      <c r="U14" s="143"/>
      <c r="V14" s="147"/>
      <c r="W14" s="43"/>
      <c r="X14" s="53"/>
    </row>
    <row r="15" spans="2:24" ht="15.75" customHeight="1">
      <c r="B15" s="53"/>
      <c r="C15" s="66" t="s">
        <v>504</v>
      </c>
      <c r="D15" s="143"/>
      <c r="E15" s="143"/>
      <c r="F15" s="43"/>
      <c r="G15" s="144" t="s">
        <v>637</v>
      </c>
      <c r="H15" s="143"/>
      <c r="I15" s="144" t="s">
        <v>633</v>
      </c>
      <c r="J15" s="143"/>
      <c r="K15" s="144" t="s">
        <v>638</v>
      </c>
      <c r="L15" s="143"/>
      <c r="M15" s="143"/>
      <c r="N15" s="47"/>
      <c r="O15" s="54" t="s">
        <v>639</v>
      </c>
      <c r="P15" s="43"/>
      <c r="Q15" s="144" t="s">
        <v>640</v>
      </c>
      <c r="R15" s="148"/>
      <c r="S15" s="146"/>
      <c r="T15" s="66" t="s">
        <v>641</v>
      </c>
      <c r="U15" s="143" t="s">
        <v>642</v>
      </c>
      <c r="V15" s="143"/>
      <c r="W15" s="43"/>
      <c r="X15" s="53"/>
    </row>
    <row r="16" spans="2:24" ht="15.75" customHeight="1">
      <c r="B16" s="53"/>
      <c r="C16" s="66" t="s">
        <v>295</v>
      </c>
      <c r="D16" s="143" t="s">
        <v>505</v>
      </c>
      <c r="E16" s="143"/>
      <c r="F16" s="43"/>
      <c r="G16" s="144" t="s">
        <v>643</v>
      </c>
      <c r="H16" s="143"/>
      <c r="I16" s="144" t="s">
        <v>644</v>
      </c>
      <c r="J16" s="143"/>
      <c r="K16" s="144" t="s">
        <v>645</v>
      </c>
      <c r="L16" s="143"/>
      <c r="M16" s="143"/>
      <c r="N16" s="47"/>
      <c r="O16" s="54" t="s">
        <v>646</v>
      </c>
      <c r="P16" s="43"/>
      <c r="Q16" s="144" t="s">
        <v>647</v>
      </c>
      <c r="R16" s="143"/>
      <c r="S16" s="146"/>
      <c r="T16" s="66" t="s">
        <v>648</v>
      </c>
      <c r="U16" s="143" t="s">
        <v>649</v>
      </c>
      <c r="V16" s="147"/>
      <c r="W16" s="43"/>
      <c r="X16" s="53"/>
    </row>
    <row r="17" spans="2:24" ht="12.95" customHeight="1">
      <c r="B17" s="672">
        <v>1</v>
      </c>
      <c r="C17" s="781"/>
      <c r="D17" s="782"/>
      <c r="E17" s="673"/>
      <c r="F17" s="673"/>
      <c r="G17" s="783"/>
      <c r="H17" s="673"/>
      <c r="I17" s="789"/>
      <c r="J17" s="785"/>
      <c r="K17" s="709"/>
      <c r="L17" s="782"/>
      <c r="M17" s="673"/>
      <c r="N17" s="709" t="s">
        <v>302</v>
      </c>
      <c r="O17" s="785"/>
      <c r="P17" s="673"/>
      <c r="Q17" s="784" t="s">
        <v>302</v>
      </c>
      <c r="R17" s="785"/>
      <c r="S17" s="674"/>
      <c r="T17" s="786"/>
      <c r="U17" s="787" t="s">
        <v>302</v>
      </c>
      <c r="V17" s="707" t="str">
        <f t="shared" ref="V17:V40" si="0">IF(ISERR(T17/J17*O17),"",ROUND(T17/J17*O17,0))</f>
        <v/>
      </c>
      <c r="W17" s="673"/>
      <c r="X17" s="672">
        <v>1</v>
      </c>
    </row>
    <row r="18" spans="2:24" ht="12.95" customHeight="1">
      <c r="B18" s="55">
        <v>2</v>
      </c>
      <c r="C18" s="149"/>
      <c r="D18" s="34"/>
      <c r="E18" s="24"/>
      <c r="F18" s="24"/>
      <c r="G18" s="783"/>
      <c r="H18" s="24"/>
      <c r="I18" s="150"/>
      <c r="J18" s="65"/>
      <c r="K18" s="50"/>
      <c r="L18" s="34"/>
      <c r="M18" s="24"/>
      <c r="N18" s="50"/>
      <c r="O18" s="65"/>
      <c r="P18" s="24"/>
      <c r="Q18" s="50"/>
      <c r="R18" s="65"/>
      <c r="S18" s="57"/>
      <c r="T18" s="79"/>
      <c r="U18" s="151"/>
      <c r="V18" s="58" t="str">
        <f t="shared" si="0"/>
        <v/>
      </c>
      <c r="W18" s="24"/>
      <c r="X18" s="55">
        <v>2</v>
      </c>
    </row>
    <row r="19" spans="2:24" ht="12.95" customHeight="1">
      <c r="B19" s="55">
        <v>3</v>
      </c>
      <c r="C19" s="149"/>
      <c r="D19" s="34"/>
      <c r="E19" s="24"/>
      <c r="F19" s="24"/>
      <c r="G19" s="783"/>
      <c r="H19" s="24"/>
      <c r="I19" s="150"/>
      <c r="J19" s="65"/>
      <c r="K19" s="50"/>
      <c r="L19" s="34"/>
      <c r="M19" s="24"/>
      <c r="N19" s="50"/>
      <c r="O19" s="65"/>
      <c r="P19" s="24"/>
      <c r="Q19" s="50"/>
      <c r="R19" s="65"/>
      <c r="S19" s="57"/>
      <c r="T19" s="79"/>
      <c r="U19" s="151"/>
      <c r="V19" s="58" t="str">
        <f t="shared" si="0"/>
        <v/>
      </c>
      <c r="W19" s="24"/>
      <c r="X19" s="55">
        <v>3</v>
      </c>
    </row>
    <row r="20" spans="2:24" ht="12.95" customHeight="1">
      <c r="B20" s="55">
        <v>4</v>
      </c>
      <c r="C20" s="149"/>
      <c r="D20" s="34"/>
      <c r="E20" s="24"/>
      <c r="F20" s="24"/>
      <c r="G20" s="783"/>
      <c r="H20" s="24"/>
      <c r="I20" s="150"/>
      <c r="J20" s="65"/>
      <c r="K20" s="50"/>
      <c r="L20" s="34"/>
      <c r="M20" s="24"/>
      <c r="N20" s="50"/>
      <c r="O20" s="65"/>
      <c r="P20" s="24"/>
      <c r="Q20" s="50"/>
      <c r="R20" s="65"/>
      <c r="S20" s="57"/>
      <c r="T20" s="79"/>
      <c r="U20" s="151"/>
      <c r="V20" s="58" t="str">
        <f t="shared" si="0"/>
        <v/>
      </c>
      <c r="W20" s="24"/>
      <c r="X20" s="55">
        <v>4</v>
      </c>
    </row>
    <row r="21" spans="2:24" ht="12.95" customHeight="1">
      <c r="B21" s="55">
        <v>5</v>
      </c>
      <c r="C21" s="149"/>
      <c r="D21" s="34"/>
      <c r="E21" s="24"/>
      <c r="F21" s="24"/>
      <c r="G21" s="783"/>
      <c r="H21" s="24"/>
      <c r="I21" s="150"/>
      <c r="J21" s="65"/>
      <c r="K21" s="50"/>
      <c r="L21" s="34"/>
      <c r="M21" s="24"/>
      <c r="N21" s="50"/>
      <c r="O21" s="65"/>
      <c r="P21" s="24"/>
      <c r="Q21" s="50"/>
      <c r="R21" s="65"/>
      <c r="S21" s="57"/>
      <c r="T21" s="79"/>
      <c r="U21" s="151"/>
      <c r="V21" s="58" t="str">
        <f t="shared" si="0"/>
        <v/>
      </c>
      <c r="W21" s="24"/>
      <c r="X21" s="55">
        <v>5</v>
      </c>
    </row>
    <row r="22" spans="2:24" ht="12.95" customHeight="1">
      <c r="B22" s="55">
        <v>6</v>
      </c>
      <c r="C22" s="149"/>
      <c r="D22" s="34"/>
      <c r="E22" s="24"/>
      <c r="F22" s="24"/>
      <c r="G22" s="783"/>
      <c r="H22" s="24"/>
      <c r="I22" s="150"/>
      <c r="J22" s="65"/>
      <c r="K22" s="50"/>
      <c r="L22" s="34"/>
      <c r="M22" s="24"/>
      <c r="N22" s="50"/>
      <c r="O22" s="65"/>
      <c r="P22" s="24"/>
      <c r="Q22" s="50"/>
      <c r="R22" s="65"/>
      <c r="S22" s="57"/>
      <c r="T22" s="79"/>
      <c r="U22" s="151"/>
      <c r="V22" s="58" t="str">
        <f t="shared" si="0"/>
        <v/>
      </c>
      <c r="W22" s="24"/>
      <c r="X22" s="55">
        <v>6</v>
      </c>
    </row>
    <row r="23" spans="2:24" ht="12.95" customHeight="1">
      <c r="B23" s="55">
        <v>7</v>
      </c>
      <c r="C23" s="149"/>
      <c r="D23" s="34"/>
      <c r="E23" s="24"/>
      <c r="F23" s="24"/>
      <c r="G23" s="783"/>
      <c r="H23" s="24"/>
      <c r="I23" s="150"/>
      <c r="J23" s="65"/>
      <c r="K23" s="50"/>
      <c r="L23" s="34"/>
      <c r="M23" s="24"/>
      <c r="N23" s="50"/>
      <c r="O23" s="65"/>
      <c r="P23" s="24"/>
      <c r="Q23" s="50"/>
      <c r="R23" s="65"/>
      <c r="S23" s="57"/>
      <c r="T23" s="79"/>
      <c r="U23" s="151"/>
      <c r="V23" s="58" t="str">
        <f t="shared" si="0"/>
        <v/>
      </c>
      <c r="W23" s="24"/>
      <c r="X23" s="55">
        <v>7</v>
      </c>
    </row>
    <row r="24" spans="2:24" ht="12.95" customHeight="1">
      <c r="B24" s="55">
        <v>8</v>
      </c>
      <c r="C24" s="149"/>
      <c r="D24" s="34"/>
      <c r="E24" s="24"/>
      <c r="F24" s="24"/>
      <c r="G24" s="783"/>
      <c r="H24" s="24"/>
      <c r="I24" s="150"/>
      <c r="J24" s="65"/>
      <c r="K24" s="50"/>
      <c r="L24" s="34"/>
      <c r="M24" s="24"/>
      <c r="N24" s="50"/>
      <c r="O24" s="65"/>
      <c r="P24" s="24"/>
      <c r="Q24" s="50"/>
      <c r="R24" s="65"/>
      <c r="S24" s="57"/>
      <c r="T24" s="79"/>
      <c r="U24" s="151"/>
      <c r="V24" s="58" t="str">
        <f t="shared" si="0"/>
        <v/>
      </c>
      <c r="W24" s="24"/>
      <c r="X24" s="55">
        <v>8</v>
      </c>
    </row>
    <row r="25" spans="2:24" ht="12.95" customHeight="1">
      <c r="B25" s="55">
        <v>9</v>
      </c>
      <c r="C25" s="149"/>
      <c r="D25" s="34"/>
      <c r="E25" s="24"/>
      <c r="F25" s="24"/>
      <c r="G25" s="783"/>
      <c r="H25" s="24"/>
      <c r="I25" s="150"/>
      <c r="J25" s="65"/>
      <c r="K25" s="50"/>
      <c r="L25" s="34"/>
      <c r="M25" s="24"/>
      <c r="N25" s="50"/>
      <c r="O25" s="65"/>
      <c r="P25" s="24"/>
      <c r="Q25" s="50"/>
      <c r="R25" s="65"/>
      <c r="S25" s="57"/>
      <c r="T25" s="79"/>
      <c r="U25" s="151"/>
      <c r="V25" s="58" t="str">
        <f t="shared" si="0"/>
        <v/>
      </c>
      <c r="W25" s="24"/>
      <c r="X25" s="55">
        <v>9</v>
      </c>
    </row>
    <row r="26" spans="2:24" ht="12.95" customHeight="1">
      <c r="B26" s="55">
        <v>10</v>
      </c>
      <c r="C26" s="149"/>
      <c r="D26" s="34"/>
      <c r="E26" s="24"/>
      <c r="F26" s="24"/>
      <c r="G26" s="783"/>
      <c r="H26" s="24"/>
      <c r="I26" s="150"/>
      <c r="J26" s="65"/>
      <c r="K26" s="50"/>
      <c r="L26" s="34"/>
      <c r="M26" s="24"/>
      <c r="N26" s="50"/>
      <c r="O26" s="65"/>
      <c r="P26" s="24"/>
      <c r="Q26" s="50"/>
      <c r="R26" s="65"/>
      <c r="S26" s="57"/>
      <c r="T26" s="79"/>
      <c r="U26" s="151"/>
      <c r="V26" s="58" t="str">
        <f t="shared" si="0"/>
        <v/>
      </c>
      <c r="W26" s="24"/>
      <c r="X26" s="55">
        <v>10</v>
      </c>
    </row>
    <row r="27" spans="2:24" ht="12.95" customHeight="1">
      <c r="B27" s="55">
        <v>11</v>
      </c>
      <c r="C27" s="149"/>
      <c r="D27" s="34"/>
      <c r="E27" s="24"/>
      <c r="F27" s="24"/>
      <c r="G27" s="783"/>
      <c r="H27" s="24"/>
      <c r="I27" s="150"/>
      <c r="J27" s="65"/>
      <c r="K27" s="50"/>
      <c r="L27" s="34"/>
      <c r="M27" s="24"/>
      <c r="N27" s="50"/>
      <c r="O27" s="65"/>
      <c r="P27" s="24"/>
      <c r="Q27" s="50"/>
      <c r="R27" s="65"/>
      <c r="S27" s="57"/>
      <c r="T27" s="79"/>
      <c r="U27" s="151"/>
      <c r="V27" s="58" t="str">
        <f t="shared" si="0"/>
        <v/>
      </c>
      <c r="W27" s="24"/>
      <c r="X27" s="55">
        <v>11</v>
      </c>
    </row>
    <row r="28" spans="2:24" ht="12.95" customHeight="1">
      <c r="B28" s="55">
        <v>12</v>
      </c>
      <c r="C28" s="149"/>
      <c r="D28" s="34"/>
      <c r="E28" s="24"/>
      <c r="F28" s="24"/>
      <c r="G28" s="783"/>
      <c r="H28" s="24"/>
      <c r="I28" s="150"/>
      <c r="J28" s="65"/>
      <c r="K28" s="50"/>
      <c r="L28" s="34"/>
      <c r="M28" s="24"/>
      <c r="N28" s="50"/>
      <c r="O28" s="65"/>
      <c r="P28" s="24"/>
      <c r="Q28" s="50"/>
      <c r="R28" s="65"/>
      <c r="S28" s="57"/>
      <c r="T28" s="79"/>
      <c r="U28" s="151"/>
      <c r="V28" s="58" t="str">
        <f t="shared" si="0"/>
        <v/>
      </c>
      <c r="W28" s="24"/>
      <c r="X28" s="55">
        <v>12</v>
      </c>
    </row>
    <row r="29" spans="2:24" ht="12.95" customHeight="1">
      <c r="B29" s="55">
        <v>13</v>
      </c>
      <c r="C29" s="149"/>
      <c r="D29" s="34"/>
      <c r="E29" s="24"/>
      <c r="F29" s="24"/>
      <c r="G29" s="783"/>
      <c r="H29" s="24"/>
      <c r="I29" s="150"/>
      <c r="J29" s="65"/>
      <c r="K29" s="50"/>
      <c r="L29" s="34"/>
      <c r="M29" s="24"/>
      <c r="N29" s="50"/>
      <c r="O29" s="65"/>
      <c r="P29" s="24"/>
      <c r="Q29" s="50"/>
      <c r="R29" s="65"/>
      <c r="S29" s="57"/>
      <c r="T29" s="79"/>
      <c r="U29" s="151"/>
      <c r="V29" s="58" t="str">
        <f t="shared" si="0"/>
        <v/>
      </c>
      <c r="W29" s="24"/>
      <c r="X29" s="55">
        <v>13</v>
      </c>
    </row>
    <row r="30" spans="2:24" ht="12.95" customHeight="1">
      <c r="B30" s="55">
        <v>14</v>
      </c>
      <c r="C30" s="149"/>
      <c r="D30" s="34"/>
      <c r="E30" s="24"/>
      <c r="F30" s="24"/>
      <c r="G30" s="129"/>
      <c r="H30" s="24"/>
      <c r="I30" s="150"/>
      <c r="J30" s="65"/>
      <c r="K30" s="50"/>
      <c r="L30" s="34"/>
      <c r="M30" s="24"/>
      <c r="N30" s="50"/>
      <c r="O30" s="65"/>
      <c r="P30" s="24"/>
      <c r="Q30" s="50"/>
      <c r="R30" s="65"/>
      <c r="S30" s="57"/>
      <c r="T30" s="79"/>
      <c r="U30" s="151"/>
      <c r="V30" s="58" t="str">
        <f t="shared" si="0"/>
        <v/>
      </c>
      <c r="W30" s="24"/>
      <c r="X30" s="55">
        <v>14</v>
      </c>
    </row>
    <row r="31" spans="2:24" ht="12.95" customHeight="1">
      <c r="B31" s="55">
        <v>15</v>
      </c>
      <c r="C31" s="149"/>
      <c r="D31" s="34"/>
      <c r="E31" s="24"/>
      <c r="F31" s="24"/>
      <c r="G31" s="129"/>
      <c r="H31" s="24"/>
      <c r="I31" s="150"/>
      <c r="J31" s="65"/>
      <c r="K31" s="50"/>
      <c r="L31" s="34"/>
      <c r="M31" s="24"/>
      <c r="N31" s="50"/>
      <c r="O31" s="65"/>
      <c r="P31" s="24"/>
      <c r="Q31" s="50"/>
      <c r="R31" s="65"/>
      <c r="S31" s="57"/>
      <c r="T31" s="79"/>
      <c r="U31" s="151"/>
      <c r="V31" s="58" t="str">
        <f t="shared" si="0"/>
        <v/>
      </c>
      <c r="W31" s="24"/>
      <c r="X31" s="55">
        <v>15</v>
      </c>
    </row>
    <row r="32" spans="2:24" ht="12.95" customHeight="1">
      <c r="B32" s="55">
        <v>16</v>
      </c>
      <c r="C32" s="149"/>
      <c r="D32" s="34"/>
      <c r="E32" s="24"/>
      <c r="F32" s="24"/>
      <c r="G32" s="129"/>
      <c r="H32" s="24"/>
      <c r="I32" s="150"/>
      <c r="J32" s="65"/>
      <c r="K32" s="50"/>
      <c r="L32" s="34"/>
      <c r="M32" s="24"/>
      <c r="N32" s="50"/>
      <c r="O32" s="65"/>
      <c r="P32" s="24"/>
      <c r="Q32" s="50"/>
      <c r="R32" s="65"/>
      <c r="S32" s="57"/>
      <c r="T32" s="79"/>
      <c r="U32" s="151"/>
      <c r="V32" s="58" t="str">
        <f t="shared" si="0"/>
        <v/>
      </c>
      <c r="W32" s="24"/>
      <c r="X32" s="55">
        <v>16</v>
      </c>
    </row>
    <row r="33" spans="2:24" ht="12.95" customHeight="1">
      <c r="B33" s="55">
        <v>17</v>
      </c>
      <c r="C33" s="149"/>
      <c r="D33" s="34"/>
      <c r="E33" s="24"/>
      <c r="F33" s="24"/>
      <c r="G33" s="129"/>
      <c r="H33" s="24"/>
      <c r="I33" s="150"/>
      <c r="J33" s="65"/>
      <c r="K33" s="50"/>
      <c r="L33" s="34"/>
      <c r="M33" s="24"/>
      <c r="N33" s="50"/>
      <c r="O33" s="65"/>
      <c r="P33" s="24"/>
      <c r="Q33" s="50"/>
      <c r="R33" s="65"/>
      <c r="S33" s="57"/>
      <c r="T33" s="79"/>
      <c r="U33" s="151"/>
      <c r="V33" s="58" t="str">
        <f t="shared" si="0"/>
        <v/>
      </c>
      <c r="W33" s="24"/>
      <c r="X33" s="55">
        <v>17</v>
      </c>
    </row>
    <row r="34" spans="2:24" ht="12.95" customHeight="1">
      <c r="B34" s="55">
        <v>18</v>
      </c>
      <c r="C34" s="149"/>
      <c r="D34" s="34"/>
      <c r="E34" s="24"/>
      <c r="F34" s="24"/>
      <c r="G34" s="129"/>
      <c r="H34" s="24"/>
      <c r="I34" s="150"/>
      <c r="J34" s="65"/>
      <c r="K34" s="50"/>
      <c r="L34" s="34"/>
      <c r="M34" s="24"/>
      <c r="N34" s="50"/>
      <c r="O34" s="65"/>
      <c r="P34" s="24"/>
      <c r="Q34" s="50"/>
      <c r="R34" s="65"/>
      <c r="S34" s="57"/>
      <c r="T34" s="79"/>
      <c r="U34" s="151"/>
      <c r="V34" s="58" t="str">
        <f t="shared" si="0"/>
        <v/>
      </c>
      <c r="W34" s="24"/>
      <c r="X34" s="55">
        <v>18</v>
      </c>
    </row>
    <row r="35" spans="2:24" ht="12.95" customHeight="1">
      <c r="B35" s="55">
        <v>19</v>
      </c>
      <c r="C35" s="149"/>
      <c r="D35" s="34"/>
      <c r="E35" s="24"/>
      <c r="F35" s="24"/>
      <c r="G35" s="129"/>
      <c r="H35" s="24"/>
      <c r="I35" s="150"/>
      <c r="J35" s="65"/>
      <c r="K35" s="50"/>
      <c r="L35" s="34"/>
      <c r="M35" s="24"/>
      <c r="N35" s="50"/>
      <c r="O35" s="65"/>
      <c r="P35" s="24"/>
      <c r="Q35" s="50"/>
      <c r="R35" s="65"/>
      <c r="S35" s="57"/>
      <c r="T35" s="79"/>
      <c r="U35" s="151"/>
      <c r="V35" s="58" t="str">
        <f t="shared" si="0"/>
        <v/>
      </c>
      <c r="W35" s="24"/>
      <c r="X35" s="55">
        <v>19</v>
      </c>
    </row>
    <row r="36" spans="2:24" ht="12.95" customHeight="1">
      <c r="B36" s="55">
        <v>20</v>
      </c>
      <c r="C36" s="149"/>
      <c r="D36" s="34"/>
      <c r="E36" s="24"/>
      <c r="F36" s="24"/>
      <c r="G36" s="129"/>
      <c r="H36" s="24"/>
      <c r="I36" s="150"/>
      <c r="J36" s="65"/>
      <c r="K36" s="50"/>
      <c r="L36" s="34"/>
      <c r="M36" s="24"/>
      <c r="N36" s="50"/>
      <c r="O36" s="65"/>
      <c r="P36" s="24"/>
      <c r="Q36" s="50"/>
      <c r="R36" s="65"/>
      <c r="S36" s="57"/>
      <c r="T36" s="79"/>
      <c r="U36" s="151"/>
      <c r="V36" s="58" t="str">
        <f t="shared" si="0"/>
        <v/>
      </c>
      <c r="W36" s="24"/>
      <c r="X36" s="55">
        <v>20</v>
      </c>
    </row>
    <row r="37" spans="2:24" ht="12.95" customHeight="1">
      <c r="B37" s="55">
        <v>21</v>
      </c>
      <c r="C37" s="149"/>
      <c r="D37" s="34"/>
      <c r="E37" s="24"/>
      <c r="F37" s="24"/>
      <c r="G37" s="129"/>
      <c r="H37" s="24"/>
      <c r="I37" s="150"/>
      <c r="J37" s="65"/>
      <c r="K37" s="50"/>
      <c r="L37" s="34"/>
      <c r="M37" s="24"/>
      <c r="N37" s="50"/>
      <c r="O37" s="65"/>
      <c r="P37" s="24"/>
      <c r="Q37" s="50"/>
      <c r="R37" s="65"/>
      <c r="S37" s="57"/>
      <c r="T37" s="79"/>
      <c r="U37" s="151"/>
      <c r="V37" s="58" t="str">
        <f t="shared" si="0"/>
        <v/>
      </c>
      <c r="W37" s="24"/>
      <c r="X37" s="55">
        <v>21</v>
      </c>
    </row>
    <row r="38" spans="2:24" ht="12.95" customHeight="1">
      <c r="B38" s="55">
        <v>22</v>
      </c>
      <c r="C38" s="149"/>
      <c r="D38" s="34"/>
      <c r="E38" s="24"/>
      <c r="F38" s="24"/>
      <c r="G38" s="129"/>
      <c r="H38" s="24"/>
      <c r="I38" s="150"/>
      <c r="J38" s="65"/>
      <c r="K38" s="50"/>
      <c r="L38" s="34"/>
      <c r="M38" s="24"/>
      <c r="N38" s="50"/>
      <c r="O38" s="65"/>
      <c r="P38" s="24"/>
      <c r="Q38" s="50"/>
      <c r="R38" s="65"/>
      <c r="S38" s="57"/>
      <c r="T38" s="79"/>
      <c r="U38" s="151"/>
      <c r="V38" s="58" t="str">
        <f t="shared" si="0"/>
        <v/>
      </c>
      <c r="W38" s="24"/>
      <c r="X38" s="55">
        <v>22</v>
      </c>
    </row>
    <row r="39" spans="2:24" ht="12.95" customHeight="1">
      <c r="B39" s="55">
        <v>23</v>
      </c>
      <c r="C39" s="149"/>
      <c r="D39" s="34"/>
      <c r="E39" s="24"/>
      <c r="F39" s="24"/>
      <c r="G39" s="129"/>
      <c r="H39" s="24"/>
      <c r="I39" s="150"/>
      <c r="J39" s="65"/>
      <c r="K39" s="50"/>
      <c r="L39" s="34"/>
      <c r="M39" s="24"/>
      <c r="N39" s="50"/>
      <c r="O39" s="65"/>
      <c r="P39" s="24"/>
      <c r="Q39" s="50"/>
      <c r="R39" s="65"/>
      <c r="S39" s="57"/>
      <c r="T39" s="79"/>
      <c r="U39" s="151"/>
      <c r="V39" s="58" t="str">
        <f t="shared" si="0"/>
        <v/>
      </c>
      <c r="W39" s="24"/>
      <c r="X39" s="55">
        <v>23</v>
      </c>
    </row>
    <row r="40" spans="2:24" ht="12.95" customHeight="1">
      <c r="B40" s="55">
        <v>24</v>
      </c>
      <c r="C40" s="149"/>
      <c r="D40" s="34"/>
      <c r="E40" s="24"/>
      <c r="F40" s="24"/>
      <c r="G40" s="129"/>
      <c r="H40" s="24"/>
      <c r="I40" s="150"/>
      <c r="J40" s="65"/>
      <c r="K40" s="50"/>
      <c r="L40" s="34"/>
      <c r="M40" s="24"/>
      <c r="N40" s="50"/>
      <c r="O40" s="65"/>
      <c r="P40" s="24"/>
      <c r="Q40" s="50"/>
      <c r="R40" s="65"/>
      <c r="S40" s="57"/>
      <c r="T40" s="79"/>
      <c r="U40" s="151"/>
      <c r="V40" s="58" t="str">
        <f t="shared" si="0"/>
        <v/>
      </c>
      <c r="W40" s="24"/>
      <c r="X40" s="55">
        <v>24</v>
      </c>
    </row>
    <row r="41" spans="2:24" ht="15" customHeight="1">
      <c r="B41" s="55">
        <v>25</v>
      </c>
      <c r="C41" s="57" t="s">
        <v>159</v>
      </c>
      <c r="D41" s="92"/>
      <c r="E41" s="92"/>
      <c r="F41" s="92"/>
      <c r="G41" s="152"/>
      <c r="H41" s="92"/>
      <c r="I41" s="152"/>
      <c r="J41" s="92"/>
      <c r="K41" s="152"/>
      <c r="L41" s="92"/>
      <c r="M41" s="92"/>
      <c r="N41" s="50" t="s">
        <v>302</v>
      </c>
      <c r="O41" s="58" t="str">
        <f>IF(SUM(O17:O40)&gt;0,SUM(O17:O40),"")</f>
        <v/>
      </c>
      <c r="P41" s="24"/>
      <c r="Q41" s="50" t="s">
        <v>302</v>
      </c>
      <c r="R41" s="58" t="str">
        <f>IF(SUM(R17:R40)&gt;0,SUM(R17:R40),"")</f>
        <v/>
      </c>
      <c r="S41" s="57"/>
      <c r="T41" s="91"/>
      <c r="U41" s="151" t="s">
        <v>302</v>
      </c>
      <c r="V41" s="58">
        <f>SUM(V17:V40)</f>
        <v>0</v>
      </c>
      <c r="W41" s="24"/>
      <c r="X41" s="55">
        <v>25</v>
      </c>
    </row>
    <row r="42" spans="2:24" ht="6.95" customHeight="1">
      <c r="B42" s="153"/>
      <c r="C42" s="35"/>
      <c r="D42" s="35"/>
      <c r="E42" s="35"/>
      <c r="F42" s="35"/>
      <c r="G42" s="35"/>
      <c r="H42" s="43"/>
      <c r="I42" s="43"/>
      <c r="J42" s="43"/>
      <c r="K42" s="43"/>
      <c r="L42" s="43"/>
      <c r="M42" s="43"/>
      <c r="N42" s="43"/>
      <c r="O42" s="43"/>
      <c r="P42" s="43"/>
      <c r="Q42" s="43"/>
      <c r="R42" s="43"/>
      <c r="S42" s="35"/>
      <c r="T42" s="35"/>
      <c r="U42" s="35"/>
      <c r="V42" s="35"/>
      <c r="W42" s="43"/>
      <c r="X42" s="43"/>
    </row>
    <row r="43" spans="2:24" ht="12.95" customHeight="1">
      <c r="B43" s="42"/>
      <c r="C43" s="42"/>
      <c r="D43" s="42"/>
      <c r="E43" s="42"/>
      <c r="F43" s="42"/>
      <c r="G43" s="42"/>
      <c r="H43" s="44"/>
      <c r="I43" s="44"/>
      <c r="J43" s="44"/>
      <c r="K43" s="43" t="str">
        <f>'PG1'!Q46</f>
        <v/>
      </c>
      <c r="L43" s="44"/>
      <c r="M43" s="44"/>
      <c r="N43" s="44"/>
      <c r="O43" s="44"/>
      <c r="P43" s="44"/>
      <c r="Q43" s="44"/>
      <c r="R43" s="44"/>
      <c r="S43" s="42"/>
      <c r="T43" s="42"/>
      <c r="U43" s="42"/>
      <c r="V43" s="42"/>
      <c r="W43" s="44"/>
      <c r="X43" s="44"/>
    </row>
  </sheetData>
  <sheetProtection password="EC06" sheet="1" objects="1" scenarios="1"/>
  <phoneticPr fontId="0" type="noConversion"/>
  <pageMargins left="0.5" right="0.5" top="0.5" bottom="0.5" header="0" footer="0"/>
  <pageSetup paperSize="5" scale="92"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
    <pageSetUpPr fitToPage="1"/>
  </sheetPr>
  <dimension ref="B3:Q41"/>
  <sheetViews>
    <sheetView showZeros="0" topLeftCell="B1" zoomScale="75" zoomScaleNormal="75" workbookViewId="0">
      <selection activeCell="C15" sqref="C15"/>
    </sheetView>
  </sheetViews>
  <sheetFormatPr defaultRowHeight="15"/>
  <cols>
    <col min="1" max="1" width="9.77734375" customWidth="1"/>
    <col min="2" max="2" width="3.77734375" customWidth="1"/>
    <col min="3" max="3" width="22.77734375" customWidth="1"/>
    <col min="4" max="5" width="4.77734375" customWidth="1"/>
    <col min="6" max="6" width="22.77734375" customWidth="1"/>
    <col min="7" max="7" width="11.77734375" customWidth="1"/>
    <col min="8" max="8" width="7.77734375" customWidth="1"/>
    <col min="9" max="9" width="2.77734375" customWidth="1"/>
    <col min="10" max="10" width="10.77734375" customWidth="1"/>
    <col min="11" max="11" width="2.77734375" customWidth="1"/>
    <col min="12" max="12" width="10.77734375" customWidth="1"/>
    <col min="13" max="13" width="8.77734375" customWidth="1"/>
    <col min="14" max="14" width="7.77734375" customWidth="1"/>
    <col min="15" max="15" width="2.77734375" customWidth="1"/>
    <col min="16" max="16" width="10.77734375" customWidth="1"/>
    <col min="17" max="17" width="3.77734375" customWidth="1"/>
    <col min="18" max="18" width="9.77734375" customWidth="1"/>
  </cols>
  <sheetData>
    <row r="3" spans="2:17">
      <c r="B3" s="43"/>
      <c r="C3" s="43"/>
      <c r="D3" s="43"/>
      <c r="E3" s="43"/>
      <c r="F3" s="43"/>
      <c r="G3" s="43"/>
      <c r="H3" s="43" t="s">
        <v>40</v>
      </c>
      <c r="I3" s="43"/>
      <c r="J3" s="43"/>
      <c r="K3" s="43"/>
      <c r="L3" s="43"/>
      <c r="M3" s="43"/>
      <c r="N3" s="43"/>
      <c r="O3" s="43"/>
      <c r="P3" s="43" t="s">
        <v>659</v>
      </c>
      <c r="Q3" s="43"/>
    </row>
    <row r="4" spans="2:17">
      <c r="B4" s="24" t="s">
        <v>116</v>
      </c>
      <c r="C4" s="24"/>
      <c r="D4" s="45" t="str">
        <f>T(Facility)</f>
        <v/>
      </c>
      <c r="E4" s="24"/>
      <c r="F4" s="24"/>
      <c r="G4" s="51" t="s">
        <v>117</v>
      </c>
      <c r="H4" s="46" t="str">
        <f>T(ID)</f>
        <v/>
      </c>
      <c r="I4" s="24"/>
      <c r="J4" s="24" t="s">
        <v>118</v>
      </c>
      <c r="K4" s="24"/>
      <c r="L4" s="24"/>
      <c r="M4" s="73" t="str">
        <f>T(Beg_Date)</f>
        <v/>
      </c>
      <c r="N4" s="52" t="s">
        <v>25</v>
      </c>
      <c r="O4" s="24"/>
      <c r="P4" s="73" t="str">
        <f>T(End_Date)</f>
        <v/>
      </c>
      <c r="Q4" s="26"/>
    </row>
    <row r="5" spans="2:17" ht="8.1" customHeight="1">
      <c r="B5" s="43"/>
      <c r="C5" s="43"/>
      <c r="D5" s="43"/>
      <c r="E5" s="43"/>
      <c r="F5" s="43"/>
      <c r="G5" s="43"/>
      <c r="H5" s="43"/>
      <c r="I5" s="43"/>
      <c r="J5" s="43"/>
      <c r="K5" s="43"/>
      <c r="L5" s="43"/>
      <c r="M5" s="43"/>
      <c r="N5" s="43"/>
      <c r="O5" s="43"/>
      <c r="P5" s="43"/>
      <c r="Q5" s="43"/>
    </row>
    <row r="6" spans="2:17" ht="14.1" customHeight="1">
      <c r="B6" s="43"/>
      <c r="C6" s="43" t="s">
        <v>660</v>
      </c>
      <c r="D6" s="43"/>
      <c r="E6" s="43"/>
      <c r="F6" s="43"/>
      <c r="G6" s="43"/>
      <c r="H6" s="43"/>
      <c r="I6" s="43"/>
      <c r="J6" s="43"/>
      <c r="K6" s="43"/>
      <c r="L6" s="43"/>
      <c r="M6" s="43"/>
      <c r="N6" s="43"/>
      <c r="O6" s="43"/>
      <c r="P6" s="43"/>
      <c r="Q6" s="43"/>
    </row>
    <row r="7" spans="2:17" ht="14.1" customHeight="1">
      <c r="B7" s="43"/>
      <c r="C7" s="43" t="s">
        <v>661</v>
      </c>
      <c r="D7" s="43"/>
      <c r="E7" s="43"/>
      <c r="F7" s="43"/>
      <c r="G7" s="43"/>
      <c r="H7" s="43"/>
      <c r="I7" s="43"/>
      <c r="J7" s="43"/>
      <c r="K7" s="43"/>
      <c r="L7" s="43"/>
      <c r="M7" s="43"/>
      <c r="N7" s="43"/>
      <c r="O7" s="43"/>
      <c r="P7" s="43"/>
      <c r="Q7" s="43"/>
    </row>
    <row r="8" spans="2:17" ht="14.1" customHeight="1">
      <c r="B8" s="43"/>
      <c r="C8" s="54" t="s">
        <v>148</v>
      </c>
      <c r="D8" s="94" t="s">
        <v>128</v>
      </c>
      <c r="E8" s="43"/>
      <c r="F8" s="54" t="s">
        <v>129</v>
      </c>
      <c r="G8" s="54" t="s">
        <v>130</v>
      </c>
      <c r="H8" s="54" t="s">
        <v>155</v>
      </c>
      <c r="I8" s="43"/>
      <c r="J8" s="54" t="s">
        <v>156</v>
      </c>
      <c r="K8" s="43"/>
      <c r="L8" s="54" t="s">
        <v>158</v>
      </c>
      <c r="M8" s="54" t="s">
        <v>183</v>
      </c>
      <c r="N8" s="54" t="s">
        <v>188</v>
      </c>
      <c r="O8" s="43"/>
      <c r="P8" s="54" t="s">
        <v>191</v>
      </c>
      <c r="Q8" s="43"/>
    </row>
    <row r="9" spans="2:17" ht="14.1" customHeight="1">
      <c r="B9" s="662"/>
      <c r="C9" s="649"/>
      <c r="D9" s="648"/>
      <c r="E9" s="651"/>
      <c r="F9" s="649"/>
      <c r="G9" s="662"/>
      <c r="H9" s="651"/>
      <c r="I9" s="649"/>
      <c r="J9" s="649"/>
      <c r="K9" s="649"/>
      <c r="L9" s="649"/>
      <c r="M9" s="648"/>
      <c r="N9" s="648"/>
      <c r="O9" s="648"/>
      <c r="P9" s="696" t="s">
        <v>662</v>
      </c>
      <c r="Q9" s="662"/>
    </row>
    <row r="10" spans="2:17" ht="14.1" customHeight="1">
      <c r="B10" s="53"/>
      <c r="C10" s="43"/>
      <c r="D10" s="47"/>
      <c r="E10" s="49"/>
      <c r="F10" s="43"/>
      <c r="G10" s="62" t="s">
        <v>663</v>
      </c>
      <c r="H10" s="49"/>
      <c r="I10" s="43"/>
      <c r="J10" s="43"/>
      <c r="K10" s="43"/>
      <c r="L10" s="43"/>
      <c r="M10" s="154" t="s">
        <v>664</v>
      </c>
      <c r="N10" s="154" t="s">
        <v>607</v>
      </c>
      <c r="O10" s="47"/>
      <c r="P10" s="54" t="s">
        <v>665</v>
      </c>
      <c r="Q10" s="53"/>
    </row>
    <row r="11" spans="2:17" ht="14.1" customHeight="1">
      <c r="B11" s="53"/>
      <c r="C11" s="54" t="s">
        <v>666</v>
      </c>
      <c r="D11" s="47" t="s">
        <v>667</v>
      </c>
      <c r="E11" s="49"/>
      <c r="F11" s="54" t="s">
        <v>668</v>
      </c>
      <c r="G11" s="62" t="s">
        <v>669</v>
      </c>
      <c r="H11" s="66" t="s">
        <v>670</v>
      </c>
      <c r="I11" s="43"/>
      <c r="J11" s="43"/>
      <c r="K11" s="54" t="s">
        <v>671</v>
      </c>
      <c r="L11" s="43"/>
      <c r="M11" s="154" t="s">
        <v>672</v>
      </c>
      <c r="N11" s="154" t="s">
        <v>673</v>
      </c>
      <c r="O11" s="47"/>
      <c r="P11" s="54" t="s">
        <v>607</v>
      </c>
      <c r="Q11" s="53"/>
    </row>
    <row r="12" spans="2:17" ht="14.1" customHeight="1">
      <c r="B12" s="53"/>
      <c r="C12" s="43"/>
      <c r="D12" s="695" t="s">
        <v>139</v>
      </c>
      <c r="E12" s="695" t="s">
        <v>140</v>
      </c>
      <c r="F12" s="47"/>
      <c r="G12" s="62" t="s">
        <v>674</v>
      </c>
      <c r="H12" s="66" t="s">
        <v>675</v>
      </c>
      <c r="I12" s="649"/>
      <c r="J12" s="656" t="s">
        <v>676</v>
      </c>
      <c r="K12" s="649"/>
      <c r="L12" s="696" t="s">
        <v>677</v>
      </c>
      <c r="M12" s="47"/>
      <c r="N12" s="154" t="s">
        <v>678</v>
      </c>
      <c r="O12" s="47"/>
      <c r="P12" s="54" t="s">
        <v>679</v>
      </c>
      <c r="Q12" s="53"/>
    </row>
    <row r="13" spans="2:17" ht="14.1" customHeight="1">
      <c r="B13" s="790"/>
      <c r="C13" s="673" t="s">
        <v>680</v>
      </c>
      <c r="D13" s="791"/>
      <c r="E13" s="792"/>
      <c r="F13" s="792"/>
      <c r="G13" s="792"/>
      <c r="H13" s="792"/>
      <c r="I13" s="792"/>
      <c r="J13" s="792"/>
      <c r="K13" s="792"/>
      <c r="L13" s="792"/>
      <c r="M13" s="792"/>
      <c r="N13" s="792"/>
      <c r="O13" s="792"/>
      <c r="P13" s="792"/>
      <c r="Q13" s="793"/>
    </row>
    <row r="14" spans="2:17" ht="14.1" customHeight="1">
      <c r="B14" s="155"/>
      <c r="C14" s="24" t="s">
        <v>681</v>
      </c>
      <c r="D14" s="152"/>
      <c r="E14" s="92"/>
      <c r="F14" s="92"/>
      <c r="G14" s="92"/>
      <c r="H14" s="92"/>
      <c r="I14" s="92"/>
      <c r="J14" s="92"/>
      <c r="K14" s="92"/>
      <c r="L14" s="92"/>
      <c r="M14" s="92"/>
      <c r="N14" s="92"/>
      <c r="O14" s="92"/>
      <c r="P14" s="92"/>
      <c r="Q14" s="91"/>
    </row>
    <row r="15" spans="2:17" ht="14.1" customHeight="1">
      <c r="B15" s="55">
        <v>1</v>
      </c>
      <c r="C15" s="34"/>
      <c r="D15" s="156"/>
      <c r="E15" s="156"/>
      <c r="F15" s="129"/>
      <c r="G15" s="157"/>
      <c r="H15" s="370"/>
      <c r="I15" s="24" t="s">
        <v>302</v>
      </c>
      <c r="J15" s="79"/>
      <c r="K15" s="95" t="s">
        <v>302</v>
      </c>
      <c r="L15" s="79"/>
      <c r="M15" s="370"/>
      <c r="N15" s="388"/>
      <c r="O15" s="158" t="s">
        <v>302</v>
      </c>
      <c r="P15" s="65"/>
      <c r="Q15" s="55">
        <v>1</v>
      </c>
    </row>
    <row r="16" spans="2:17" ht="14.1" customHeight="1">
      <c r="B16" s="55">
        <v>2</v>
      </c>
      <c r="C16" s="34"/>
      <c r="D16" s="156"/>
      <c r="E16" s="156"/>
      <c r="F16" s="129"/>
      <c r="G16" s="157"/>
      <c r="H16" s="370"/>
      <c r="I16" s="24"/>
      <c r="J16" s="79"/>
      <c r="K16" s="24"/>
      <c r="L16" s="79"/>
      <c r="M16" s="370"/>
      <c r="N16" s="388"/>
      <c r="O16" s="158"/>
      <c r="P16" s="65"/>
      <c r="Q16" s="55">
        <v>2</v>
      </c>
    </row>
    <row r="17" spans="2:17" ht="14.1" customHeight="1">
      <c r="B17" s="55">
        <v>3</v>
      </c>
      <c r="C17" s="34"/>
      <c r="D17" s="156"/>
      <c r="E17" s="156"/>
      <c r="F17" s="129"/>
      <c r="G17" s="157"/>
      <c r="H17" s="370"/>
      <c r="I17" s="24"/>
      <c r="J17" s="79"/>
      <c r="K17" s="24"/>
      <c r="L17" s="79"/>
      <c r="M17" s="370"/>
      <c r="N17" s="388"/>
      <c r="O17" s="158"/>
      <c r="P17" s="65"/>
      <c r="Q17" s="55">
        <v>3</v>
      </c>
    </row>
    <row r="18" spans="2:17" ht="14.1" customHeight="1">
      <c r="B18" s="55">
        <v>4</v>
      </c>
      <c r="C18" s="34"/>
      <c r="D18" s="156"/>
      <c r="E18" s="156"/>
      <c r="F18" s="129"/>
      <c r="G18" s="157"/>
      <c r="H18" s="370"/>
      <c r="I18" s="24"/>
      <c r="J18" s="79"/>
      <c r="K18" s="24"/>
      <c r="L18" s="79"/>
      <c r="M18" s="370"/>
      <c r="N18" s="388"/>
      <c r="O18" s="158"/>
      <c r="P18" s="65"/>
      <c r="Q18" s="55">
        <v>4</v>
      </c>
    </row>
    <row r="19" spans="2:17" ht="14.1" customHeight="1">
      <c r="B19" s="55">
        <v>5</v>
      </c>
      <c r="C19" s="34"/>
      <c r="D19" s="156"/>
      <c r="E19" s="156"/>
      <c r="F19" s="129"/>
      <c r="G19" s="157"/>
      <c r="H19" s="370"/>
      <c r="I19" s="24"/>
      <c r="J19" s="79"/>
      <c r="K19" s="24"/>
      <c r="L19" s="79"/>
      <c r="M19" s="370"/>
      <c r="N19" s="388"/>
      <c r="O19" s="158"/>
      <c r="P19" s="65"/>
      <c r="Q19" s="55">
        <v>5</v>
      </c>
    </row>
    <row r="20" spans="2:17" ht="14.1" customHeight="1">
      <c r="B20" s="159"/>
      <c r="C20" s="24" t="s">
        <v>682</v>
      </c>
      <c r="D20" s="160"/>
      <c r="E20" s="161"/>
      <c r="F20" s="92"/>
      <c r="G20" s="162"/>
      <c r="H20" s="92"/>
      <c r="I20" s="92"/>
      <c r="J20" s="163"/>
      <c r="K20" s="92"/>
      <c r="L20" s="163"/>
      <c r="M20" s="92"/>
      <c r="N20" s="389"/>
      <c r="O20" s="164"/>
      <c r="P20" s="163"/>
      <c r="Q20" s="165"/>
    </row>
    <row r="21" spans="2:17" ht="14.1" customHeight="1">
      <c r="B21" s="55">
        <v>6</v>
      </c>
      <c r="C21" s="34"/>
      <c r="D21" s="156"/>
      <c r="E21" s="156"/>
      <c r="F21" s="129"/>
      <c r="G21" s="157"/>
      <c r="H21" s="370"/>
      <c r="I21" s="24"/>
      <c r="J21" s="79"/>
      <c r="K21" s="24"/>
      <c r="L21" s="65"/>
      <c r="M21" s="383"/>
      <c r="N21" s="390"/>
      <c r="O21" s="166"/>
      <c r="P21" s="65"/>
      <c r="Q21" s="55">
        <v>6</v>
      </c>
    </row>
    <row r="22" spans="2:17" ht="14.1" customHeight="1">
      <c r="B22" s="55">
        <v>7</v>
      </c>
      <c r="C22" s="34"/>
      <c r="D22" s="156"/>
      <c r="E22" s="156"/>
      <c r="F22" s="129"/>
      <c r="G22" s="157"/>
      <c r="H22" s="370"/>
      <c r="I22" s="24"/>
      <c r="J22" s="79"/>
      <c r="K22" s="24"/>
      <c r="L22" s="65"/>
      <c r="M22" s="383"/>
      <c r="N22" s="390"/>
      <c r="O22" s="166"/>
      <c r="P22" s="65"/>
      <c r="Q22" s="55">
        <v>7</v>
      </c>
    </row>
    <row r="23" spans="2:17" ht="14.1" customHeight="1">
      <c r="B23" s="55">
        <v>8</v>
      </c>
      <c r="C23" s="34"/>
      <c r="D23" s="156"/>
      <c r="E23" s="156"/>
      <c r="F23" s="129"/>
      <c r="G23" s="157"/>
      <c r="H23" s="370"/>
      <c r="I23" s="24"/>
      <c r="J23" s="79"/>
      <c r="K23" s="24"/>
      <c r="L23" s="65"/>
      <c r="M23" s="383"/>
      <c r="N23" s="390"/>
      <c r="O23" s="166"/>
      <c r="P23" s="65"/>
      <c r="Q23" s="55">
        <v>8</v>
      </c>
    </row>
    <row r="24" spans="2:17" ht="14.1" customHeight="1">
      <c r="B24" s="62"/>
      <c r="C24" s="43"/>
      <c r="D24" s="167"/>
      <c r="E24" s="168"/>
      <c r="F24" s="169"/>
      <c r="G24" s="53"/>
      <c r="H24" s="170"/>
      <c r="I24" s="43"/>
      <c r="J24" s="64"/>
      <c r="K24" s="43"/>
      <c r="L24" s="64"/>
      <c r="M24" s="169"/>
      <c r="N24" s="385"/>
      <c r="O24" s="794"/>
      <c r="P24" s="68"/>
      <c r="Q24" s="62"/>
    </row>
    <row r="25" spans="2:17" ht="14.1" customHeight="1">
      <c r="B25" s="55">
        <v>9</v>
      </c>
      <c r="C25" s="24" t="s">
        <v>683</v>
      </c>
      <c r="D25" s="167"/>
      <c r="E25" s="168"/>
      <c r="F25" s="169"/>
      <c r="G25" s="172" t="str">
        <f>IF(SUM(G15:G23)&gt;0,SUM(G15:G23)," ")</f>
        <v xml:space="preserve"> </v>
      </c>
      <c r="H25" s="170"/>
      <c r="I25" s="50" t="s">
        <v>302</v>
      </c>
      <c r="J25" s="80">
        <f>SUM(J15:J19)+SUM(J21:J23)</f>
        <v>0</v>
      </c>
      <c r="K25" s="151" t="s">
        <v>302</v>
      </c>
      <c r="L25" s="80">
        <f>SUM(L15:L19)+SUM(L21:L23)</f>
        <v>0</v>
      </c>
      <c r="M25" s="169"/>
      <c r="N25" s="385"/>
      <c r="O25" s="453" t="s">
        <v>302</v>
      </c>
      <c r="P25" s="80">
        <f>SUM(P15:P19)+SUM(P21:P23)</f>
        <v>0</v>
      </c>
      <c r="Q25" s="55">
        <v>9</v>
      </c>
    </row>
    <row r="26" spans="2:17" ht="14.1" customHeight="1">
      <c r="B26" s="159"/>
      <c r="C26" s="24" t="s">
        <v>684</v>
      </c>
      <c r="D26" s="160"/>
      <c r="E26" s="161"/>
      <c r="F26" s="92"/>
      <c r="G26" s="92"/>
      <c r="H26" s="92"/>
      <c r="I26" s="92"/>
      <c r="J26" s="163"/>
      <c r="K26" s="92"/>
      <c r="L26" s="163"/>
      <c r="M26" s="92"/>
      <c r="N26" s="384"/>
      <c r="O26" s="164"/>
      <c r="P26" s="163"/>
      <c r="Q26" s="165"/>
    </row>
    <row r="27" spans="2:17" ht="14.1" customHeight="1">
      <c r="B27" s="55">
        <v>10</v>
      </c>
      <c r="C27" s="34"/>
      <c r="D27" s="156"/>
      <c r="E27" s="156"/>
      <c r="F27" s="129"/>
      <c r="G27" s="157"/>
      <c r="H27" s="370"/>
      <c r="I27" s="24"/>
      <c r="J27" s="65"/>
      <c r="K27" s="50"/>
      <c r="L27" s="65"/>
      <c r="M27" s="383"/>
      <c r="N27" s="390"/>
      <c r="O27" s="166"/>
      <c r="P27" s="65"/>
      <c r="Q27" s="55">
        <v>10</v>
      </c>
    </row>
    <row r="28" spans="2:17" ht="14.1" customHeight="1">
      <c r="B28" s="55">
        <v>11</v>
      </c>
      <c r="C28" s="34"/>
      <c r="D28" s="156"/>
      <c r="E28" s="156"/>
      <c r="F28" s="129"/>
      <c r="G28" s="157"/>
      <c r="H28" s="370"/>
      <c r="I28" s="24"/>
      <c r="J28" s="65"/>
      <c r="K28" s="50"/>
      <c r="L28" s="65"/>
      <c r="M28" s="383"/>
      <c r="N28" s="390"/>
      <c r="O28" s="166"/>
      <c r="P28" s="65"/>
      <c r="Q28" s="55">
        <v>11</v>
      </c>
    </row>
    <row r="29" spans="2:17" ht="14.1" customHeight="1">
      <c r="B29" s="55">
        <v>12</v>
      </c>
      <c r="C29" s="34"/>
      <c r="D29" s="156"/>
      <c r="E29" s="156"/>
      <c r="F29" s="129"/>
      <c r="G29" s="157"/>
      <c r="H29" s="370"/>
      <c r="I29" s="24"/>
      <c r="J29" s="65"/>
      <c r="K29" s="50"/>
      <c r="L29" s="65"/>
      <c r="M29" s="383"/>
      <c r="N29" s="390"/>
      <c r="O29" s="166"/>
      <c r="P29" s="65"/>
      <c r="Q29" s="55">
        <v>12</v>
      </c>
    </row>
    <row r="30" spans="2:17" ht="14.1" customHeight="1">
      <c r="B30" s="55">
        <v>13</v>
      </c>
      <c r="C30" s="34"/>
      <c r="D30" s="156"/>
      <c r="E30" s="156"/>
      <c r="F30" s="129"/>
      <c r="G30" s="157"/>
      <c r="H30" s="370"/>
      <c r="I30" s="24"/>
      <c r="J30" s="65"/>
      <c r="K30" s="50"/>
      <c r="L30" s="65"/>
      <c r="M30" s="383"/>
      <c r="N30" s="390"/>
      <c r="O30" s="166"/>
      <c r="P30" s="65"/>
      <c r="Q30" s="55">
        <v>13</v>
      </c>
    </row>
    <row r="31" spans="2:17" ht="14.1" customHeight="1">
      <c r="B31" s="62"/>
      <c r="C31" s="43"/>
      <c r="D31" s="173"/>
      <c r="E31" s="169"/>
      <c r="F31" s="169"/>
      <c r="G31" s="174"/>
      <c r="H31" s="170"/>
      <c r="I31" s="43"/>
      <c r="J31" s="68"/>
      <c r="K31" s="47"/>
      <c r="L31" s="68"/>
      <c r="M31" s="173"/>
      <c r="N31" s="175"/>
      <c r="O31" s="171"/>
      <c r="P31" s="68"/>
      <c r="Q31" s="62"/>
    </row>
    <row r="32" spans="2:17" ht="14.1" customHeight="1">
      <c r="B32" s="55">
        <v>14</v>
      </c>
      <c r="C32" s="24" t="s">
        <v>685</v>
      </c>
      <c r="D32" s="173"/>
      <c r="E32" s="169"/>
      <c r="F32" s="169"/>
      <c r="G32" s="176" t="str">
        <f>IF(SUM(G27:G30)&gt;0,SUM(G27:G30)," ")</f>
        <v xml:space="preserve"> </v>
      </c>
      <c r="H32" s="170"/>
      <c r="I32" s="43" t="s">
        <v>302</v>
      </c>
      <c r="J32" s="58">
        <f>SUM(J27:J30)</f>
        <v>0</v>
      </c>
      <c r="K32" s="50" t="s">
        <v>302</v>
      </c>
      <c r="L32" s="58">
        <f>SUM(L27:L30)</f>
        <v>0</v>
      </c>
      <c r="M32" s="173"/>
      <c r="N32" s="175"/>
      <c r="O32" s="171" t="s">
        <v>302</v>
      </c>
      <c r="P32" s="58">
        <f>SUM(P27:P30)</f>
        <v>0</v>
      </c>
      <c r="Q32" s="55">
        <v>14</v>
      </c>
    </row>
    <row r="33" spans="2:17">
      <c r="B33" s="62"/>
      <c r="C33" s="43"/>
      <c r="D33" s="173"/>
      <c r="E33" s="169"/>
      <c r="F33" s="169"/>
      <c r="G33" s="169"/>
      <c r="H33" s="170"/>
      <c r="I33" s="649"/>
      <c r="J33" s="68"/>
      <c r="K33" s="47"/>
      <c r="L33" s="68"/>
      <c r="M33" s="173"/>
      <c r="N33" s="175"/>
      <c r="O33" s="794"/>
      <c r="P33" s="68"/>
      <c r="Q33" s="62"/>
    </row>
    <row r="34" spans="2:17">
      <c r="B34" s="55">
        <v>15</v>
      </c>
      <c r="C34" s="24" t="s">
        <v>686</v>
      </c>
      <c r="D34" s="152"/>
      <c r="E34" s="92"/>
      <c r="F34" s="92"/>
      <c r="G34" s="92"/>
      <c r="H34" s="91"/>
      <c r="I34" s="24" t="s">
        <v>302</v>
      </c>
      <c r="J34" s="58">
        <f>J25+J32</f>
        <v>0</v>
      </c>
      <c r="K34" s="177" t="s">
        <v>302</v>
      </c>
      <c r="L34" s="58">
        <f>L25+L32</f>
        <v>0</v>
      </c>
      <c r="M34" s="152"/>
      <c r="N34" s="371"/>
      <c r="O34" s="166" t="s">
        <v>302</v>
      </c>
      <c r="P34" s="58">
        <f>P25+P32</f>
        <v>0</v>
      </c>
      <c r="Q34" s="55">
        <v>15</v>
      </c>
    </row>
    <row r="35" spans="2:17">
      <c r="D35" s="43"/>
      <c r="E35" s="43"/>
      <c r="F35" s="43"/>
      <c r="G35" s="43"/>
      <c r="H35" s="43"/>
      <c r="I35" s="43"/>
      <c r="J35" s="43"/>
      <c r="K35" s="43"/>
      <c r="L35" s="43"/>
      <c r="M35" s="23"/>
      <c r="N35" s="43"/>
      <c r="O35" s="43"/>
      <c r="P35" s="23"/>
      <c r="Q35" s="43"/>
    </row>
    <row r="36" spans="2:17" ht="15.75">
      <c r="B36" s="308" t="s">
        <v>687</v>
      </c>
      <c r="C36" s="272" t="s">
        <v>688</v>
      </c>
      <c r="D36" s="43"/>
      <c r="E36" s="43"/>
      <c r="F36" s="43"/>
      <c r="G36" s="43"/>
      <c r="H36" s="43"/>
      <c r="I36" s="273" t="s">
        <v>302</v>
      </c>
      <c r="J36" s="442"/>
      <c r="L36" s="111" t="s">
        <v>689</v>
      </c>
      <c r="M36" s="442"/>
      <c r="O36" s="43"/>
      <c r="P36" s="23"/>
      <c r="Q36" s="43"/>
    </row>
    <row r="37" spans="2:17" ht="15.75">
      <c r="C37" s="44"/>
      <c r="D37" s="43"/>
      <c r="E37" s="43"/>
      <c r="F37" s="43"/>
      <c r="G37" s="43"/>
      <c r="H37" s="43"/>
      <c r="I37" s="43"/>
      <c r="J37" s="43"/>
      <c r="K37" s="43"/>
      <c r="L37" s="43"/>
      <c r="M37" s="43"/>
      <c r="N37" s="43"/>
      <c r="O37" s="23"/>
      <c r="P37" s="23"/>
      <c r="Q37" s="23"/>
    </row>
    <row r="38" spans="2:17" ht="12" customHeight="1">
      <c r="B38" s="94" t="s">
        <v>515</v>
      </c>
      <c r="C38" s="43" t="s">
        <v>690</v>
      </c>
      <c r="D38" s="43"/>
      <c r="E38" s="43"/>
      <c r="F38" s="43"/>
      <c r="G38" s="43"/>
      <c r="H38" s="43"/>
      <c r="I38" s="43"/>
      <c r="J38" s="43"/>
      <c r="K38" s="43"/>
      <c r="L38" s="43"/>
      <c r="M38" s="43"/>
      <c r="N38" s="43"/>
      <c r="O38" s="23"/>
      <c r="P38" s="23"/>
      <c r="Q38" s="23"/>
    </row>
    <row r="39" spans="2:17" ht="12" customHeight="1">
      <c r="B39" s="43"/>
      <c r="C39" s="43" t="s">
        <v>691</v>
      </c>
      <c r="D39" s="44"/>
      <c r="E39" s="44"/>
      <c r="F39" s="44"/>
      <c r="G39" s="44"/>
      <c r="H39" s="43" t="str">
        <f>'PG1'!Q46</f>
        <v/>
      </c>
      <c r="I39" s="44"/>
      <c r="J39" s="44"/>
      <c r="K39" s="44"/>
      <c r="L39" s="44"/>
      <c r="M39" s="44"/>
      <c r="N39" s="44"/>
      <c r="O39" s="5"/>
      <c r="P39" s="5"/>
      <c r="Q39" s="5"/>
    </row>
    <row r="40" spans="2:17">
      <c r="B40" s="94" t="s">
        <v>614</v>
      </c>
      <c r="C40" s="43" t="s">
        <v>692</v>
      </c>
    </row>
    <row r="41" spans="2:17">
      <c r="B41" s="43"/>
      <c r="C41" s="43" t="s">
        <v>691</v>
      </c>
    </row>
  </sheetData>
  <sheetProtection algorithmName="SHA-512" hashValue="DmR7p6d35izBKn4EI9n4zlOT+W/4enJuU1Pqa4n/mnhridYzrxl4edlx5V9w7p7pJhYAaxMHxIiiZWIvrHkaJA==" saltValue="SMOg/qbEQh4EpJnOHx1Lyw==" spinCount="100000" sheet="1" objects="1" scenarios="1"/>
  <phoneticPr fontId="0" type="noConversion"/>
  <pageMargins left="0.5" right="0.5" top="0.5" bottom="0.5" header="0" footer="0"/>
  <pageSetup paperSize="5" scale="9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
    <pageSetUpPr fitToPage="1"/>
  </sheetPr>
  <dimension ref="B1:X45"/>
  <sheetViews>
    <sheetView showZeros="0" zoomScale="87" zoomScaleNormal="87" workbookViewId="0">
      <selection activeCell="W9" sqref="W9"/>
    </sheetView>
  </sheetViews>
  <sheetFormatPr defaultRowHeight="15"/>
  <cols>
    <col min="1" max="1" width="9.77734375" customWidth="1"/>
    <col min="2" max="2" width="2.77734375" customWidth="1"/>
    <col min="3" max="3" width="19.77734375" customWidth="1"/>
    <col min="4" max="4" width="8.77734375" customWidth="1"/>
    <col min="5" max="5" width="4.77734375" customWidth="1"/>
    <col min="6" max="6" width="5.77734375" customWidth="1"/>
    <col min="7" max="7" width="3.77734375" customWidth="1"/>
    <col min="8" max="8" width="10.77734375" customWidth="1"/>
    <col min="9" max="9" width="1.77734375" customWidth="1"/>
    <col min="10" max="10" width="3.77734375" customWidth="1"/>
    <col min="11" max="11" width="8.77734375" customWidth="1"/>
    <col min="12" max="12" width="3.77734375" customWidth="1"/>
    <col min="13" max="13" width="6.77734375" customWidth="1"/>
    <col min="14" max="14" width="8.77734375" customWidth="1"/>
    <col min="15" max="15" width="3.77734375" customWidth="1"/>
    <col min="16" max="16" width="7.77734375" customWidth="1"/>
    <col min="17" max="17" width="5.77734375" customWidth="1"/>
    <col min="18" max="19" width="1.77734375" customWidth="1"/>
    <col min="20" max="20" width="9.77734375" customWidth="1"/>
    <col min="21" max="21" width="5.77734375" customWidth="1"/>
    <col min="22" max="22" width="1.77734375" customWidth="1"/>
    <col min="23" max="23" width="10.77734375" customWidth="1"/>
    <col min="24" max="24" width="3.77734375" customWidth="1"/>
    <col min="25" max="25" width="9.77734375" customWidth="1"/>
  </cols>
  <sheetData>
    <row r="1" spans="2:24" ht="15.75" customHeight="1"/>
    <row r="2" spans="2:24" ht="15.75" customHeight="1"/>
    <row r="3" spans="2:24" ht="12.95" customHeight="1">
      <c r="B3" s="178"/>
      <c r="C3" s="178"/>
      <c r="D3" s="178"/>
      <c r="E3" s="178"/>
      <c r="F3" s="178"/>
      <c r="G3" s="178"/>
      <c r="H3" s="178"/>
      <c r="I3" s="178"/>
      <c r="J3" s="178"/>
      <c r="K3" s="178" t="s">
        <v>40</v>
      </c>
      <c r="L3" s="178"/>
      <c r="M3" s="178"/>
      <c r="O3" s="178"/>
      <c r="P3" s="178"/>
      <c r="Q3" s="178"/>
      <c r="R3" s="178"/>
      <c r="S3" s="178"/>
      <c r="T3" s="178"/>
      <c r="U3" s="178"/>
      <c r="V3" s="178"/>
      <c r="W3" s="348" t="s">
        <v>693</v>
      </c>
      <c r="X3" s="178"/>
    </row>
    <row r="4" spans="2:24" ht="12.95" customHeight="1">
      <c r="B4" s="114" t="s">
        <v>116</v>
      </c>
      <c r="C4" s="114"/>
      <c r="D4" s="25" t="str">
        <f>T(Facility)</f>
        <v/>
      </c>
      <c r="E4" s="114"/>
      <c r="F4" s="114"/>
      <c r="G4" s="114"/>
      <c r="H4" s="114"/>
      <c r="I4" s="114"/>
      <c r="J4" s="114"/>
      <c r="K4" s="114"/>
      <c r="L4" s="114"/>
      <c r="M4" s="115" t="s">
        <v>117</v>
      </c>
      <c r="N4" s="31" t="str">
        <f>T(ID)</f>
        <v/>
      </c>
      <c r="O4" s="114" t="s">
        <v>118</v>
      </c>
      <c r="P4" s="114"/>
      <c r="Q4" s="114"/>
      <c r="R4" s="114"/>
      <c r="S4" s="114"/>
      <c r="T4" s="179" t="str">
        <f>T(Beg_Date)</f>
        <v/>
      </c>
      <c r="U4" s="114" t="s">
        <v>25</v>
      </c>
      <c r="V4" s="114"/>
      <c r="W4" s="179" t="str">
        <f>T(End_Date)</f>
        <v/>
      </c>
      <c r="X4" s="114"/>
    </row>
    <row r="5" spans="2:24" ht="12.95" customHeight="1">
      <c r="B5" s="113"/>
      <c r="C5" s="113" t="s">
        <v>694</v>
      </c>
      <c r="D5" s="113"/>
      <c r="E5" s="113"/>
      <c r="F5" s="113"/>
      <c r="G5" s="113"/>
      <c r="H5" s="113"/>
      <c r="I5" s="113"/>
      <c r="J5" s="113"/>
      <c r="K5" s="113"/>
      <c r="L5" s="113"/>
      <c r="M5" s="113"/>
      <c r="N5" s="113"/>
      <c r="O5" s="113"/>
      <c r="P5" s="113"/>
      <c r="Q5" s="113"/>
      <c r="R5" s="113"/>
      <c r="S5" s="113"/>
      <c r="T5" s="113"/>
      <c r="U5" s="113"/>
      <c r="V5" s="113"/>
      <c r="W5" s="113"/>
      <c r="X5" s="113"/>
    </row>
    <row r="6" spans="2:24" ht="12.95" customHeight="1">
      <c r="B6" s="113"/>
      <c r="C6" s="113" t="s">
        <v>695</v>
      </c>
      <c r="D6" s="113"/>
      <c r="E6" s="113"/>
      <c r="F6" s="113"/>
      <c r="G6" s="113"/>
      <c r="H6" s="113"/>
      <c r="I6" s="113"/>
      <c r="J6" s="113"/>
      <c r="K6" s="113"/>
      <c r="L6" s="113"/>
      <c r="M6" s="113"/>
      <c r="N6" s="113"/>
      <c r="O6" s="113"/>
      <c r="P6" s="113"/>
      <c r="Q6" s="113"/>
      <c r="R6" s="113"/>
      <c r="S6" s="113"/>
      <c r="T6" s="113"/>
      <c r="U6" s="113"/>
      <c r="V6" s="113"/>
      <c r="W6" s="113"/>
      <c r="X6" s="113"/>
    </row>
    <row r="7" spans="2:24" ht="11.1" customHeight="1">
      <c r="B7" s="795"/>
      <c r="C7" s="796"/>
      <c r="D7" s="796"/>
      <c r="E7" s="796"/>
      <c r="F7" s="796"/>
      <c r="G7" s="797"/>
      <c r="H7" s="797"/>
      <c r="I7" s="797"/>
      <c r="J7" s="797"/>
      <c r="K7" s="797"/>
      <c r="L7" s="797"/>
      <c r="M7" s="797"/>
      <c r="N7" s="797"/>
      <c r="O7" s="797"/>
      <c r="P7" s="797"/>
      <c r="Q7" s="797"/>
      <c r="R7" s="797"/>
      <c r="S7" s="797"/>
      <c r="T7" s="797"/>
      <c r="U7" s="795"/>
      <c r="V7" s="796"/>
      <c r="W7" s="796"/>
      <c r="X7" s="798"/>
    </row>
    <row r="8" spans="2:24" ht="14.25" customHeight="1">
      <c r="B8" s="180"/>
      <c r="C8" s="178"/>
      <c r="D8" s="178"/>
      <c r="E8" s="178"/>
      <c r="F8" s="178"/>
      <c r="G8" s="462" t="s">
        <v>696</v>
      </c>
      <c r="H8" s="434"/>
      <c r="I8" s="434"/>
      <c r="J8" s="434"/>
      <c r="K8" s="434"/>
      <c r="L8" s="434"/>
      <c r="M8" s="434"/>
      <c r="N8" s="434"/>
      <c r="O8" s="434"/>
      <c r="P8" s="434"/>
      <c r="Q8" s="434"/>
      <c r="R8" s="434"/>
      <c r="S8" s="434"/>
      <c r="T8" s="434"/>
      <c r="U8" s="795"/>
      <c r="V8" s="796"/>
      <c r="W8" s="799"/>
      <c r="X8" s="800"/>
    </row>
    <row r="9" spans="2:24" ht="15.75" customHeight="1">
      <c r="B9" s="180"/>
      <c r="C9" s="181" t="s">
        <v>697</v>
      </c>
      <c r="D9" s="182"/>
      <c r="E9" s="182"/>
      <c r="F9" s="182"/>
      <c r="G9" s="463" t="s">
        <v>698</v>
      </c>
      <c r="H9" s="435"/>
      <c r="I9" s="435"/>
      <c r="J9" s="435"/>
      <c r="K9" s="435"/>
      <c r="L9" s="435"/>
      <c r="M9" s="435"/>
      <c r="N9" s="435"/>
      <c r="O9" s="435"/>
      <c r="P9" s="435"/>
      <c r="Q9" s="435"/>
      <c r="R9" s="435"/>
      <c r="S9" s="435"/>
      <c r="T9" s="435"/>
      <c r="U9" s="183" t="s">
        <v>302</v>
      </c>
      <c r="V9" s="182"/>
      <c r="W9" s="48"/>
      <c r="X9" s="184">
        <v>1</v>
      </c>
    </row>
    <row r="10" spans="2:24" ht="12" customHeight="1">
      <c r="B10" s="180"/>
      <c r="D10" s="178"/>
      <c r="E10" s="178"/>
      <c r="F10" s="178"/>
      <c r="G10" s="178"/>
      <c r="H10" s="178"/>
      <c r="I10" s="178"/>
      <c r="J10" s="178"/>
      <c r="K10" s="178"/>
      <c r="L10" s="178"/>
      <c r="M10" s="178"/>
      <c r="N10" s="178"/>
      <c r="O10" s="178"/>
      <c r="P10" s="178"/>
      <c r="Q10" s="178"/>
      <c r="R10" s="178"/>
      <c r="S10" s="178"/>
      <c r="T10" s="178"/>
      <c r="U10" s="180"/>
      <c r="V10" s="178"/>
      <c r="W10" s="185"/>
      <c r="X10" s="186"/>
    </row>
    <row r="11" spans="2:24" ht="15.75" customHeight="1">
      <c r="B11" s="180"/>
      <c r="C11" s="181" t="s">
        <v>699</v>
      </c>
      <c r="D11" s="182"/>
      <c r="E11" s="182"/>
      <c r="F11" s="182"/>
      <c r="G11" s="182"/>
      <c r="H11" s="182"/>
      <c r="I11" s="182"/>
      <c r="J11" s="182"/>
      <c r="K11" s="182"/>
      <c r="L11" s="182"/>
      <c r="M11" s="182"/>
      <c r="N11" s="182"/>
      <c r="O11" s="182"/>
      <c r="P11" s="182"/>
      <c r="Q11" s="182"/>
      <c r="R11" s="182"/>
      <c r="S11" s="182"/>
      <c r="T11" s="182"/>
      <c r="U11" s="183" t="s">
        <v>302</v>
      </c>
      <c r="V11" s="182"/>
      <c r="W11" s="187"/>
      <c r="X11" s="184">
        <v>2</v>
      </c>
    </row>
    <row r="12" spans="2:24" ht="12" customHeight="1">
      <c r="B12" s="180"/>
      <c r="C12" s="178"/>
      <c r="D12" s="178"/>
      <c r="E12" s="178"/>
      <c r="F12" s="178"/>
      <c r="G12" s="178"/>
      <c r="H12" s="178"/>
      <c r="I12" s="178"/>
      <c r="J12" s="178"/>
      <c r="K12" s="178"/>
      <c r="L12" s="178"/>
      <c r="M12" s="178"/>
      <c r="N12" s="178"/>
      <c r="O12" s="178"/>
      <c r="P12" s="178"/>
      <c r="Q12" s="178"/>
      <c r="R12" s="178"/>
      <c r="S12" s="178"/>
      <c r="T12" s="178"/>
      <c r="U12" s="180"/>
      <c r="V12" s="178"/>
      <c r="W12" s="185"/>
      <c r="X12" s="186"/>
    </row>
    <row r="13" spans="2:24" ht="15.75" customHeight="1">
      <c r="B13" s="180"/>
      <c r="C13" s="181" t="s">
        <v>700</v>
      </c>
      <c r="D13" s="182"/>
      <c r="E13" s="182"/>
      <c r="F13" s="182"/>
      <c r="G13" s="182"/>
      <c r="H13" s="182"/>
      <c r="I13" s="182"/>
      <c r="J13" s="182"/>
      <c r="K13" s="182"/>
      <c r="L13" s="182"/>
      <c r="M13" s="182"/>
      <c r="N13" s="182"/>
      <c r="O13" s="182"/>
      <c r="P13" s="182"/>
      <c r="Q13" s="182"/>
      <c r="R13" s="182"/>
      <c r="S13" s="182"/>
      <c r="T13" s="182"/>
      <c r="U13" s="183" t="s">
        <v>302</v>
      </c>
      <c r="V13" s="182"/>
      <c r="W13" s="188">
        <f>W11-W9</f>
        <v>0</v>
      </c>
      <c r="X13" s="184">
        <v>3</v>
      </c>
    </row>
    <row r="14" spans="2:24" ht="12" customHeight="1">
      <c r="B14" s="180"/>
      <c r="C14" s="178"/>
      <c r="D14" s="178"/>
      <c r="E14" s="178"/>
      <c r="F14" s="178"/>
      <c r="G14" s="178"/>
      <c r="H14" s="178"/>
      <c r="I14" s="178"/>
      <c r="J14" s="178"/>
      <c r="K14" s="178"/>
      <c r="L14" s="178"/>
      <c r="M14" s="178"/>
      <c r="N14" s="178"/>
      <c r="O14" s="178"/>
      <c r="P14" s="178"/>
      <c r="Q14" s="178"/>
      <c r="R14" s="178"/>
      <c r="S14" s="178"/>
      <c r="T14" s="178"/>
      <c r="U14" s="180"/>
      <c r="V14" s="178"/>
      <c r="W14" s="185"/>
      <c r="X14" s="186"/>
    </row>
    <row r="15" spans="2:24" ht="15.75" customHeight="1">
      <c r="B15" s="180"/>
      <c r="C15" s="181" t="s">
        <v>701</v>
      </c>
      <c r="D15" s="182"/>
      <c r="E15" s="182"/>
      <c r="F15" s="182"/>
      <c r="G15" s="182"/>
      <c r="H15" s="182"/>
      <c r="I15" s="182"/>
      <c r="J15" s="182"/>
      <c r="K15" s="182"/>
      <c r="L15" s="182"/>
      <c r="M15" s="182"/>
      <c r="N15" s="182"/>
      <c r="O15" s="182"/>
      <c r="P15" s="182"/>
      <c r="Q15" s="182"/>
      <c r="R15" s="182"/>
      <c r="S15" s="182"/>
      <c r="T15" s="182"/>
      <c r="U15" s="183" t="s">
        <v>302</v>
      </c>
      <c r="V15" s="182"/>
      <c r="W15" s="187"/>
      <c r="X15" s="184">
        <v>4</v>
      </c>
    </row>
    <row r="16" spans="2:24" ht="12" customHeight="1">
      <c r="B16" s="180"/>
      <c r="C16" s="178"/>
      <c r="D16" s="178"/>
      <c r="E16" s="178"/>
      <c r="F16" s="178"/>
      <c r="G16" s="178"/>
      <c r="H16" s="178"/>
      <c r="I16" s="178"/>
      <c r="J16" s="178"/>
      <c r="K16" s="178"/>
      <c r="L16" s="178"/>
      <c r="M16" s="178"/>
      <c r="N16" s="178"/>
      <c r="O16" s="178"/>
      <c r="P16" s="178"/>
      <c r="Q16" s="178"/>
      <c r="R16" s="178"/>
      <c r="S16" s="178"/>
      <c r="T16" s="178"/>
      <c r="U16" s="180"/>
      <c r="V16" s="178"/>
      <c r="W16" s="185"/>
      <c r="X16" s="186"/>
    </row>
    <row r="17" spans="2:24" ht="12.95" customHeight="1">
      <c r="B17" s="180"/>
      <c r="C17" s="181" t="s">
        <v>702</v>
      </c>
      <c r="D17" s="182"/>
      <c r="E17" s="182"/>
      <c r="F17" s="182"/>
      <c r="G17" s="182"/>
      <c r="H17" s="182"/>
      <c r="I17" s="182"/>
      <c r="J17" s="182"/>
      <c r="K17" s="182"/>
      <c r="L17" s="182"/>
      <c r="M17" s="182"/>
      <c r="N17" s="182"/>
      <c r="O17" s="182"/>
      <c r="P17" s="182"/>
      <c r="Q17" s="182"/>
      <c r="R17" s="182"/>
      <c r="S17" s="182"/>
      <c r="T17" s="182"/>
      <c r="U17" s="183" t="s">
        <v>302</v>
      </c>
      <c r="V17" s="182"/>
      <c r="W17" s="187">
        <f>W13+W15</f>
        <v>0</v>
      </c>
      <c r="X17" s="184">
        <v>5</v>
      </c>
    </row>
    <row r="18" spans="2:24" ht="15.75" customHeight="1">
      <c r="B18" s="180"/>
      <c r="C18" s="178"/>
      <c r="D18" s="178"/>
      <c r="E18" s="178"/>
      <c r="F18" s="178"/>
      <c r="G18" s="178"/>
      <c r="H18" s="178"/>
      <c r="I18" s="178"/>
      <c r="J18" s="178"/>
      <c r="K18" s="178"/>
      <c r="L18" s="178"/>
      <c r="M18" s="178"/>
      <c r="N18" s="178"/>
      <c r="O18" s="178"/>
      <c r="P18" s="178"/>
      <c r="Q18" s="178"/>
      <c r="R18" s="178"/>
      <c r="S18" s="178"/>
      <c r="T18" s="178"/>
      <c r="U18" s="180"/>
      <c r="V18" s="178"/>
      <c r="W18" s="185"/>
      <c r="X18" s="186"/>
    </row>
    <row r="19" spans="2:24" ht="12" customHeight="1">
      <c r="B19" s="180"/>
      <c r="C19" s="135" t="s">
        <v>703</v>
      </c>
      <c r="D19" s="189"/>
      <c r="E19" s="189"/>
      <c r="F19" s="189"/>
      <c r="G19" s="189"/>
      <c r="H19" s="189"/>
      <c r="I19" s="178"/>
      <c r="J19" s="178"/>
      <c r="K19" s="178"/>
      <c r="L19" s="178"/>
      <c r="M19" s="178"/>
      <c r="N19" s="178"/>
      <c r="O19" s="178"/>
      <c r="P19" s="178"/>
      <c r="Q19" s="178"/>
      <c r="R19" s="178"/>
      <c r="S19" s="178"/>
      <c r="T19" s="178"/>
      <c r="U19" s="180"/>
      <c r="V19" s="178"/>
      <c r="W19" s="185"/>
      <c r="X19" s="186"/>
    </row>
    <row r="20" spans="2:24" ht="15.75" customHeight="1">
      <c r="B20" s="180"/>
      <c r="C20" s="135"/>
      <c r="D20" s="189"/>
      <c r="E20" s="189"/>
      <c r="F20" s="189"/>
      <c r="G20" s="189"/>
      <c r="H20" s="189"/>
      <c r="I20" s="178"/>
      <c r="J20" s="178"/>
      <c r="K20" s="178"/>
      <c r="L20" s="178"/>
      <c r="M20" s="178"/>
      <c r="N20" s="178"/>
      <c r="O20" s="178"/>
      <c r="P20" s="178"/>
      <c r="Q20" s="178"/>
      <c r="R20" s="178"/>
      <c r="S20" s="178"/>
      <c r="T20" s="178"/>
      <c r="U20" s="180"/>
      <c r="V20" s="178"/>
      <c r="W20" s="185"/>
      <c r="X20" s="186"/>
    </row>
    <row r="21" spans="2:24" ht="15.75" customHeight="1" thickBot="1">
      <c r="B21" s="180"/>
      <c r="C21" s="114" t="s">
        <v>704</v>
      </c>
      <c r="D21" s="190"/>
      <c r="E21" s="191" t="s">
        <v>705</v>
      </c>
      <c r="F21" s="443"/>
      <c r="G21" s="427"/>
      <c r="H21" s="114" t="s">
        <v>706</v>
      </c>
      <c r="I21" s="620" t="s">
        <v>707</v>
      </c>
      <c r="J21" s="192"/>
      <c r="K21" s="182"/>
      <c r="L21" s="182"/>
      <c r="M21" s="182"/>
      <c r="N21" s="182"/>
      <c r="O21" s="182"/>
      <c r="P21" s="182"/>
      <c r="Q21" s="182"/>
      <c r="R21" s="182"/>
      <c r="S21" s="182"/>
      <c r="T21" s="182"/>
      <c r="U21" s="183" t="s">
        <v>302</v>
      </c>
      <c r="V21" s="182"/>
      <c r="W21" s="187"/>
      <c r="X21" s="184">
        <v>6</v>
      </c>
    </row>
    <row r="22" spans="2:24" ht="16.5" customHeight="1" thickTop="1">
      <c r="B22" s="180"/>
      <c r="C22" s="135"/>
      <c r="D22" s="178"/>
      <c r="E22" s="178"/>
      <c r="F22" s="178"/>
      <c r="G22" s="178"/>
      <c r="H22" s="178"/>
      <c r="I22" s="178"/>
      <c r="J22" s="178"/>
      <c r="K22" s="178"/>
      <c r="L22" s="178"/>
      <c r="M22" s="178"/>
      <c r="N22" s="178"/>
      <c r="O22" s="178"/>
      <c r="P22" s="178"/>
      <c r="Q22" s="178"/>
      <c r="R22" s="178"/>
      <c r="S22" s="178"/>
      <c r="T22" s="178"/>
      <c r="U22" s="180"/>
      <c r="V22" s="178"/>
      <c r="W22" s="185"/>
      <c r="X22" s="186"/>
    </row>
    <row r="23" spans="2:24" ht="12" customHeight="1">
      <c r="B23" s="180"/>
      <c r="C23" s="619" t="s">
        <v>708</v>
      </c>
      <c r="D23" s="178"/>
      <c r="E23" s="178"/>
      <c r="F23" s="178"/>
      <c r="G23" s="178"/>
      <c r="H23" s="178"/>
      <c r="I23" s="178"/>
      <c r="J23" s="178"/>
      <c r="K23" s="178"/>
      <c r="L23" s="178"/>
      <c r="M23" s="178"/>
      <c r="N23" s="178"/>
      <c r="O23" s="178"/>
      <c r="P23" s="178"/>
      <c r="Q23" s="178"/>
      <c r="R23" s="178"/>
      <c r="S23" s="178"/>
      <c r="T23" s="178"/>
      <c r="U23" s="180"/>
      <c r="V23" s="178"/>
      <c r="W23" s="185"/>
      <c r="X23" s="186"/>
    </row>
    <row r="24" spans="2:24" ht="15.75" customHeight="1">
      <c r="B24" s="180"/>
      <c r="C24" s="620" t="s">
        <v>709</v>
      </c>
      <c r="D24" s="182"/>
      <c r="E24" s="182"/>
      <c r="F24" s="182"/>
      <c r="G24" s="182"/>
      <c r="H24" s="182"/>
      <c r="I24" s="182"/>
      <c r="J24" s="182"/>
      <c r="K24" s="182"/>
      <c r="L24" s="182"/>
      <c r="M24" s="182"/>
      <c r="N24" s="182"/>
      <c r="O24" s="182"/>
      <c r="P24" s="182"/>
      <c r="Q24" s="182"/>
      <c r="R24" s="182"/>
      <c r="S24" s="182"/>
      <c r="T24" s="182"/>
      <c r="U24" s="183" t="s">
        <v>302</v>
      </c>
      <c r="V24" s="182"/>
      <c r="W24" s="193"/>
      <c r="X24" s="184">
        <v>7</v>
      </c>
    </row>
    <row r="25" spans="2:24" ht="12" customHeight="1">
      <c r="B25" s="180"/>
      <c r="C25" s="178"/>
      <c r="D25" s="178"/>
      <c r="E25" s="178"/>
      <c r="F25" s="178"/>
      <c r="G25" s="178"/>
      <c r="H25" s="178"/>
      <c r="I25" s="178"/>
      <c r="J25" s="178"/>
      <c r="K25" s="178"/>
      <c r="L25" s="178"/>
      <c r="M25" s="178"/>
      <c r="N25" s="178"/>
      <c r="O25" s="178"/>
      <c r="P25" s="178"/>
      <c r="Q25" s="178"/>
      <c r="R25" s="178"/>
      <c r="S25" s="178"/>
      <c r="T25" s="178"/>
      <c r="U25" s="178"/>
      <c r="V25" s="178"/>
      <c r="W25" s="178"/>
      <c r="X25" s="194"/>
    </row>
    <row r="26" spans="2:24" ht="12.95" customHeight="1">
      <c r="B26" s="180"/>
      <c r="C26" s="135" t="s">
        <v>710</v>
      </c>
      <c r="D26" s="178"/>
      <c r="E26" s="178"/>
      <c r="F26" s="562">
        <v>2024</v>
      </c>
      <c r="G26" s="563"/>
      <c r="H26" s="187"/>
      <c r="I26" s="563"/>
      <c r="J26" s="731">
        <v>8</v>
      </c>
      <c r="K26" s="178"/>
      <c r="L26" s="178"/>
      <c r="M26" s="178"/>
      <c r="N26" s="178"/>
      <c r="O26" s="178"/>
      <c r="P26" s="178"/>
      <c r="Q26" s="178"/>
      <c r="R26" s="178"/>
      <c r="S26" s="178"/>
      <c r="T26" s="178"/>
      <c r="U26" s="178"/>
      <c r="V26" s="178"/>
      <c r="W26" s="178"/>
      <c r="X26" s="194"/>
    </row>
    <row r="27" spans="2:24" ht="9.9499999999999993" customHeight="1">
      <c r="B27" s="180"/>
      <c r="C27" s="178"/>
      <c r="D27" s="178"/>
      <c r="E27" s="178"/>
      <c r="F27" s="178"/>
      <c r="G27" s="178"/>
      <c r="H27" s="178"/>
      <c r="I27" s="178"/>
      <c r="J27" s="178"/>
      <c r="K27" s="178"/>
      <c r="L27" s="178"/>
      <c r="M27" s="178"/>
      <c r="N27" s="178"/>
      <c r="X27" s="195"/>
    </row>
    <row r="28" spans="2:24" ht="12.95" customHeight="1">
      <c r="B28" s="180"/>
      <c r="C28" s="561" t="s">
        <v>711</v>
      </c>
      <c r="D28" s="178"/>
      <c r="E28" s="178"/>
      <c r="F28" s="448">
        <v>2020</v>
      </c>
      <c r="G28" s="197"/>
      <c r="H28" s="187"/>
      <c r="I28" s="373"/>
      <c r="J28" s="731">
        <v>9</v>
      </c>
      <c r="M28" s="178"/>
      <c r="N28" s="178"/>
      <c r="O28" s="801"/>
      <c r="P28" s="802" t="s">
        <v>712</v>
      </c>
      <c r="Q28" s="803"/>
      <c r="R28" s="803"/>
      <c r="S28" s="803"/>
      <c r="T28" s="803"/>
      <c r="U28" s="803"/>
      <c r="V28" s="803"/>
      <c r="W28" s="803"/>
      <c r="X28" s="801"/>
    </row>
    <row r="29" spans="2:24" ht="12.95" customHeight="1">
      <c r="B29" s="180"/>
      <c r="C29" s="178"/>
      <c r="D29" s="178"/>
      <c r="E29" s="178"/>
      <c r="F29" s="448">
        <v>2021</v>
      </c>
      <c r="G29" s="197"/>
      <c r="H29" s="187"/>
      <c r="I29" s="373"/>
      <c r="J29" s="184">
        <v>10</v>
      </c>
      <c r="M29" s="178"/>
      <c r="N29" s="178"/>
      <c r="O29" s="186"/>
      <c r="P29" s="196"/>
      <c r="Q29" s="196"/>
      <c r="R29" s="196"/>
      <c r="S29" s="196"/>
      <c r="T29" s="196"/>
      <c r="U29" s="196"/>
      <c r="V29" s="196"/>
      <c r="W29" s="196"/>
      <c r="X29" s="186"/>
    </row>
    <row r="30" spans="2:24" ht="12.95" customHeight="1">
      <c r="B30" s="180"/>
      <c r="C30" s="178"/>
      <c r="D30" s="178"/>
      <c r="E30" s="178"/>
      <c r="F30" s="448">
        <v>2022</v>
      </c>
      <c r="G30" s="197"/>
      <c r="H30" s="187"/>
      <c r="I30" s="373"/>
      <c r="J30" s="184">
        <v>11</v>
      </c>
      <c r="M30" s="178"/>
      <c r="N30" s="178"/>
      <c r="O30" s="184">
        <v>14</v>
      </c>
      <c r="P30" s="198" t="s">
        <v>713</v>
      </c>
      <c r="Q30" s="197"/>
      <c r="R30" s="197"/>
      <c r="S30" s="197"/>
      <c r="T30" s="197"/>
      <c r="U30" s="197"/>
      <c r="V30" s="197" t="s">
        <v>302</v>
      </c>
      <c r="W30" s="197"/>
      <c r="X30" s="184">
        <v>14</v>
      </c>
    </row>
    <row r="31" spans="2:24" ht="12.95" customHeight="1">
      <c r="B31" s="180"/>
      <c r="C31" s="178"/>
      <c r="D31" s="178"/>
      <c r="E31" s="178"/>
      <c r="F31" s="448">
        <v>2023</v>
      </c>
      <c r="G31" s="197"/>
      <c r="H31" s="187"/>
      <c r="I31" s="373"/>
      <c r="J31" s="184">
        <v>12</v>
      </c>
      <c r="M31" s="178"/>
      <c r="N31" s="178"/>
      <c r="O31" s="186"/>
      <c r="P31" s="199"/>
      <c r="Q31" s="196"/>
      <c r="R31" s="196"/>
      <c r="S31" s="196"/>
      <c r="T31" s="196"/>
      <c r="U31" s="196"/>
      <c r="V31" s="196"/>
      <c r="W31" s="196"/>
      <c r="X31" s="186"/>
    </row>
    <row r="32" spans="2:24" ht="12.95" customHeight="1">
      <c r="B32" s="180"/>
      <c r="C32" s="178"/>
      <c r="D32" s="178"/>
      <c r="E32" s="178"/>
      <c r="F32" s="448">
        <v>2024</v>
      </c>
      <c r="G32" s="197"/>
      <c r="H32" s="187"/>
      <c r="I32" s="373"/>
      <c r="J32" s="184">
        <v>13</v>
      </c>
      <c r="M32" s="178"/>
      <c r="N32" s="178"/>
      <c r="O32" s="184"/>
      <c r="P32" s="198"/>
      <c r="Q32" s="197"/>
      <c r="R32" s="197"/>
      <c r="S32" s="197"/>
      <c r="T32" s="197"/>
      <c r="U32" s="197"/>
      <c r="V32" s="197"/>
      <c r="W32" s="197"/>
      <c r="X32" s="184"/>
    </row>
    <row r="33" spans="2:24" ht="12.95" customHeight="1">
      <c r="B33" s="183"/>
      <c r="C33" s="39"/>
      <c r="D33" s="197"/>
      <c r="E33" s="197"/>
      <c r="F33" s="197"/>
      <c r="G33" s="197"/>
      <c r="H33" s="197"/>
      <c r="I33" s="197"/>
      <c r="J33" s="197"/>
      <c r="K33" s="197"/>
      <c r="L33" s="197"/>
      <c r="M33" s="197"/>
      <c r="N33" s="197"/>
      <c r="O33" s="186"/>
      <c r="P33" s="199"/>
      <c r="Q33" s="196"/>
      <c r="R33" s="196"/>
      <c r="S33" s="196"/>
      <c r="T33" s="196"/>
      <c r="U33" s="196"/>
      <c r="V33" s="196"/>
      <c r="W33" s="196"/>
      <c r="X33" s="186"/>
    </row>
    <row r="34" spans="2:24" ht="12.95" customHeight="1">
      <c r="B34" s="200"/>
      <c r="C34" s="39"/>
      <c r="D34" s="201"/>
      <c r="E34" s="201"/>
      <c r="F34" s="201"/>
      <c r="G34" s="201"/>
      <c r="H34" s="201"/>
      <c r="I34" s="201"/>
      <c r="J34" s="201"/>
      <c r="K34" s="201"/>
      <c r="L34" s="201"/>
      <c r="M34" s="201"/>
      <c r="N34" s="201"/>
      <c r="O34" s="184"/>
      <c r="P34" s="198"/>
      <c r="Q34" s="197"/>
      <c r="R34" s="197"/>
      <c r="S34" s="197"/>
      <c r="T34" s="197"/>
      <c r="U34" s="197"/>
      <c r="V34" s="197"/>
      <c r="W34" s="197"/>
      <c r="X34" s="184"/>
    </row>
    <row r="35" spans="2:24" ht="12.95" customHeight="1">
      <c r="B35" s="200"/>
      <c r="C35" s="39"/>
      <c r="D35" s="201"/>
      <c r="E35" s="201"/>
      <c r="F35" s="201"/>
      <c r="G35" s="201"/>
      <c r="H35" s="201"/>
      <c r="I35" s="201"/>
      <c r="J35" s="201"/>
      <c r="K35" s="201"/>
      <c r="L35" s="201"/>
      <c r="M35" s="201"/>
      <c r="N35" s="201"/>
      <c r="O35" s="186"/>
      <c r="P35" s="199"/>
      <c r="Q35" s="196"/>
      <c r="R35" s="196"/>
      <c r="S35" s="196"/>
      <c r="T35" s="196"/>
      <c r="U35" s="196"/>
      <c r="V35" s="196"/>
      <c r="W35" s="196"/>
      <c r="X35" s="186"/>
    </row>
    <row r="36" spans="2:24" ht="12.95" customHeight="1">
      <c r="B36" s="200"/>
      <c r="C36" s="39"/>
      <c r="D36" s="201"/>
      <c r="E36" s="201"/>
      <c r="F36" s="201"/>
      <c r="G36" s="201"/>
      <c r="H36" s="201"/>
      <c r="I36" s="201"/>
      <c r="J36" s="201"/>
      <c r="K36" s="201"/>
      <c r="L36" s="201"/>
      <c r="M36" s="201"/>
      <c r="N36" s="201"/>
      <c r="O36" s="184"/>
      <c r="P36" s="198"/>
      <c r="Q36" s="197"/>
      <c r="R36" s="197"/>
      <c r="S36" s="197"/>
      <c r="T36" s="197"/>
      <c r="U36" s="197"/>
      <c r="V36" s="197"/>
      <c r="W36" s="197"/>
      <c r="X36" s="184"/>
    </row>
    <row r="37" spans="2:24" ht="9.9499999999999993" customHeight="1">
      <c r="B37" s="372"/>
      <c r="C37" s="372"/>
      <c r="D37" s="372"/>
      <c r="E37" s="372"/>
      <c r="F37" s="372"/>
      <c r="G37" s="372"/>
      <c r="H37" s="372"/>
      <c r="I37" s="372"/>
      <c r="J37" s="372"/>
      <c r="K37" s="372"/>
      <c r="L37" s="372"/>
      <c r="M37" s="372"/>
      <c r="N37" s="372"/>
    </row>
    <row r="38" spans="2:24" ht="12.95" customHeight="1">
      <c r="B38" s="178"/>
      <c r="C38" s="202" t="s">
        <v>714</v>
      </c>
      <c r="D38" s="202" t="s">
        <v>464</v>
      </c>
      <c r="E38" s="113" t="s">
        <v>715</v>
      </c>
      <c r="F38" s="113"/>
      <c r="G38" s="113"/>
      <c r="H38" s="113"/>
      <c r="I38" s="113"/>
      <c r="J38" s="113"/>
      <c r="K38" s="113"/>
      <c r="L38" s="113"/>
      <c r="M38" s="113"/>
      <c r="N38" s="113"/>
      <c r="O38" s="113"/>
      <c r="P38" s="113"/>
      <c r="Q38" s="113"/>
      <c r="R38" s="113"/>
      <c r="S38" s="113"/>
      <c r="T38" s="366"/>
      <c r="U38" s="366"/>
      <c r="V38" s="366"/>
      <c r="W38" s="366"/>
      <c r="X38" s="367"/>
    </row>
    <row r="39" spans="2:24" ht="12.95" customHeight="1">
      <c r="B39" s="178"/>
      <c r="C39" s="113"/>
      <c r="D39" s="135"/>
      <c r="E39" s="113" t="s">
        <v>716</v>
      </c>
      <c r="F39" s="113"/>
      <c r="G39" s="113"/>
      <c r="H39" s="113"/>
      <c r="I39" s="113"/>
      <c r="J39" s="113"/>
      <c r="K39" s="113"/>
      <c r="L39" s="113"/>
      <c r="M39" s="113"/>
      <c r="N39" s="113"/>
      <c r="O39" s="113"/>
      <c r="P39" s="113"/>
      <c r="Q39" s="113"/>
      <c r="R39" s="113"/>
      <c r="S39" s="113"/>
      <c r="T39" s="366"/>
      <c r="U39" s="366"/>
      <c r="V39" s="366"/>
      <c r="W39" s="366"/>
      <c r="X39" s="367"/>
    </row>
    <row r="40" spans="2:24" ht="12.95" customHeight="1">
      <c r="B40" s="178"/>
      <c r="C40" s="113"/>
      <c r="D40" s="202" t="s">
        <v>466</v>
      </c>
      <c r="E40" s="113" t="s">
        <v>717</v>
      </c>
      <c r="F40" s="113"/>
      <c r="G40" s="113"/>
      <c r="H40" s="113"/>
      <c r="I40" s="113"/>
      <c r="J40" s="113"/>
      <c r="K40" s="113"/>
      <c r="L40" s="113"/>
      <c r="M40" s="113"/>
      <c r="N40" s="113"/>
      <c r="O40" s="113"/>
      <c r="P40" s="113"/>
      <c r="Q40" s="113"/>
      <c r="R40" s="113"/>
      <c r="S40" s="113"/>
      <c r="T40" s="366"/>
      <c r="U40" s="366"/>
      <c r="V40" s="366"/>
      <c r="W40" s="366"/>
      <c r="X40" s="367"/>
    </row>
    <row r="41" spans="2:24" ht="12.95" customHeight="1">
      <c r="B41" s="178"/>
      <c r="C41" s="113"/>
      <c r="D41" s="135"/>
      <c r="E41" s="113" t="s">
        <v>718</v>
      </c>
      <c r="F41" s="113"/>
      <c r="G41" s="113"/>
      <c r="H41" s="113"/>
      <c r="I41" s="113"/>
      <c r="J41" s="113"/>
      <c r="K41" s="113"/>
      <c r="L41" s="113"/>
      <c r="M41" s="113"/>
      <c r="N41" s="113"/>
      <c r="O41" s="113"/>
      <c r="P41" s="113"/>
      <c r="Q41" s="113"/>
      <c r="R41" s="113"/>
      <c r="S41" s="113"/>
      <c r="T41" s="366"/>
      <c r="U41" s="366"/>
      <c r="V41" s="366"/>
      <c r="W41" s="366"/>
      <c r="X41" s="367"/>
    </row>
    <row r="42" spans="2:24" ht="12.95" customHeight="1">
      <c r="B42" s="178"/>
      <c r="C42" s="113"/>
      <c r="D42" s="135"/>
      <c r="E42" s="116" t="s">
        <v>719</v>
      </c>
      <c r="F42" s="113"/>
      <c r="G42" s="113"/>
      <c r="H42" s="113"/>
      <c r="I42" s="113"/>
      <c r="J42" s="113"/>
      <c r="K42" s="113"/>
      <c r="L42" s="113"/>
      <c r="M42" s="113"/>
      <c r="N42" s="113"/>
      <c r="O42" s="113"/>
      <c r="P42" s="113"/>
      <c r="Q42" s="113"/>
      <c r="R42" s="113"/>
      <c r="S42" s="113"/>
      <c r="T42" s="366"/>
      <c r="U42" s="366"/>
      <c r="V42" s="366"/>
      <c r="W42" s="366"/>
      <c r="X42" s="367"/>
    </row>
    <row r="43" spans="2:24" ht="9" customHeight="1">
      <c r="C43" s="135"/>
      <c r="D43" s="135"/>
      <c r="E43" s="135"/>
      <c r="F43" s="135"/>
      <c r="G43" s="135"/>
      <c r="H43" s="135"/>
      <c r="I43" s="135"/>
      <c r="J43" s="135"/>
      <c r="K43" s="135"/>
      <c r="L43" s="135"/>
      <c r="M43" s="135"/>
      <c r="N43" s="135"/>
      <c r="O43" s="135"/>
      <c r="P43" s="135"/>
      <c r="Q43" s="135"/>
      <c r="R43" s="135"/>
      <c r="S43" s="135"/>
      <c r="T43" s="368"/>
      <c r="U43" s="368"/>
      <c r="V43" s="368"/>
      <c r="W43" s="368"/>
      <c r="X43" s="369"/>
    </row>
    <row r="44" spans="2:24" ht="12" customHeight="1">
      <c r="C44" s="135"/>
      <c r="D44" s="135"/>
      <c r="E44" s="135"/>
      <c r="F44" s="135"/>
      <c r="G44" s="135"/>
      <c r="H44" s="135"/>
      <c r="I44" s="135"/>
      <c r="J44" s="135"/>
      <c r="K44" s="113" t="str">
        <f>'PG1'!Q46</f>
        <v/>
      </c>
      <c r="L44" s="135"/>
      <c r="M44" s="135"/>
      <c r="N44" s="135"/>
      <c r="O44" s="135"/>
      <c r="P44" s="135"/>
      <c r="Q44" s="135"/>
      <c r="R44" s="135"/>
      <c r="S44" s="135"/>
      <c r="T44" s="368"/>
      <c r="U44" s="368"/>
      <c r="V44" s="368"/>
      <c r="W44" s="368"/>
      <c r="X44" s="369"/>
    </row>
    <row r="45" spans="2:24">
      <c r="T45" s="4"/>
      <c r="U45" s="4"/>
      <c r="V45" s="4"/>
      <c r="W45" s="4"/>
      <c r="X45" s="4"/>
    </row>
  </sheetData>
  <sheetProtection algorithmName="SHA-512" hashValue="S9HWETdpfR3quljfVQJ1TGVxH6odw+IyP5zVEff41ejdoZUJY8xmJEDV9255+4NBOTF5Nnt1QRbUgPjsfmPBOw==" saltValue="KNVz//n0+rIRHezNuymbxw==" spinCount="100000" sheet="1" objects="1" scenarios="1"/>
  <phoneticPr fontId="0" type="noConversion"/>
  <pageMargins left="0.5" right="0.5" top="0.5" bottom="0.5" header="0" footer="0"/>
  <pageSetup paperSize="5" scale="97"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AO69"/>
  <sheetViews>
    <sheetView showZeros="0" topLeftCell="A16" zoomScale="85" zoomScaleNormal="85" workbookViewId="0">
      <selection activeCell="H23" sqref="H23"/>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1:16" ht="23.25" hidden="1">
      <c r="A1" s="461"/>
      <c r="B1" s="606"/>
      <c r="C1" s="461"/>
      <c r="D1" s="461"/>
      <c r="E1" s="461"/>
      <c r="F1" s="461"/>
      <c r="G1" s="461"/>
      <c r="H1" s="461"/>
      <c r="I1" s="461"/>
      <c r="J1" s="461"/>
      <c r="K1" s="461"/>
      <c r="L1" s="461"/>
      <c r="M1" s="461"/>
      <c r="N1" s="461"/>
      <c r="O1" s="461"/>
      <c r="P1" s="461"/>
    </row>
    <row r="2" spans="1:16" hidden="1">
      <c r="A2" s="461"/>
      <c r="B2" s="461"/>
      <c r="C2" s="461"/>
      <c r="D2" s="461"/>
      <c r="E2" s="461"/>
      <c r="F2" s="461"/>
      <c r="G2" s="461"/>
      <c r="H2" s="461"/>
      <c r="I2" s="461"/>
      <c r="J2" s="461"/>
      <c r="K2" s="461"/>
      <c r="L2" s="461"/>
      <c r="M2" s="461"/>
      <c r="N2" s="461"/>
      <c r="O2" s="461"/>
      <c r="P2" s="461"/>
    </row>
    <row r="3" spans="1:16" ht="20.25" hidden="1">
      <c r="A3" s="461"/>
      <c r="B3" s="607"/>
      <c r="C3" s="461"/>
      <c r="D3" s="461"/>
      <c r="E3" s="461"/>
      <c r="F3" s="461"/>
      <c r="G3" s="461"/>
      <c r="H3" s="461"/>
      <c r="I3" s="461"/>
      <c r="J3" s="461"/>
      <c r="K3" s="461"/>
      <c r="L3" s="461"/>
      <c r="M3" s="461"/>
      <c r="N3" s="461"/>
      <c r="O3" s="461"/>
      <c r="P3" s="461"/>
    </row>
    <row r="4" spans="1:16" ht="20.25" hidden="1">
      <c r="A4" s="461"/>
      <c r="B4" s="607"/>
      <c r="C4" s="461"/>
      <c r="D4" s="461"/>
      <c r="E4" s="461"/>
      <c r="F4" s="461"/>
      <c r="G4" s="461"/>
      <c r="H4" s="461"/>
      <c r="I4" s="461"/>
      <c r="J4" s="461"/>
      <c r="K4" s="461"/>
      <c r="L4" s="461"/>
      <c r="M4" s="461"/>
      <c r="N4" s="461"/>
      <c r="O4" s="461"/>
      <c r="P4" s="461"/>
    </row>
    <row r="5" spans="1:16" hidden="1">
      <c r="A5" s="461"/>
      <c r="B5" s="461"/>
      <c r="C5" s="461"/>
      <c r="D5" s="461"/>
      <c r="E5" s="461"/>
      <c r="F5" s="461"/>
      <c r="G5" s="461"/>
      <c r="H5" s="461"/>
      <c r="I5" s="461"/>
      <c r="J5" s="461"/>
      <c r="K5" s="461"/>
      <c r="L5" s="461"/>
      <c r="M5" s="461"/>
      <c r="N5" s="461"/>
      <c r="O5" s="461"/>
      <c r="P5" s="461"/>
    </row>
    <row r="6" spans="1:16" ht="18" hidden="1">
      <c r="A6" s="461"/>
      <c r="B6" s="608"/>
      <c r="C6" s="461"/>
      <c r="D6" s="461"/>
      <c r="E6" s="461"/>
      <c r="F6" s="461"/>
      <c r="G6" s="461"/>
      <c r="H6" s="461"/>
      <c r="I6" s="461"/>
      <c r="J6" s="461"/>
      <c r="K6" s="461"/>
      <c r="L6" s="461"/>
      <c r="M6" s="461"/>
      <c r="N6" s="461"/>
      <c r="O6" s="461"/>
      <c r="P6" s="461"/>
    </row>
    <row r="7" spans="1:16" ht="18" hidden="1">
      <c r="A7" s="461"/>
      <c r="B7" s="608"/>
      <c r="C7" s="461"/>
      <c r="D7" s="461"/>
      <c r="E7" s="461"/>
      <c r="F7" s="461"/>
      <c r="G7" s="461"/>
      <c r="H7" s="461"/>
      <c r="I7" s="461"/>
      <c r="J7" s="461"/>
      <c r="K7" s="461"/>
      <c r="L7" s="461"/>
      <c r="M7" s="461"/>
      <c r="N7" s="461"/>
      <c r="O7" s="461"/>
      <c r="P7" s="461"/>
    </row>
    <row r="8" spans="1:16" ht="18" hidden="1">
      <c r="A8" s="461"/>
      <c r="B8" s="608"/>
      <c r="C8" s="461"/>
      <c r="D8" s="461"/>
      <c r="E8" s="461"/>
      <c r="F8" s="461"/>
      <c r="G8" s="461"/>
      <c r="H8" s="461"/>
      <c r="I8" s="461"/>
      <c r="J8" s="461"/>
      <c r="K8" s="461"/>
      <c r="L8" s="461"/>
      <c r="M8" s="461"/>
      <c r="N8" s="461"/>
      <c r="O8" s="461"/>
      <c r="P8" s="461"/>
    </row>
    <row r="9" spans="1:16" ht="18" hidden="1">
      <c r="A9" s="461"/>
      <c r="B9" s="608"/>
      <c r="C9" s="461"/>
      <c r="D9" s="461"/>
      <c r="E9" s="461"/>
      <c r="F9" s="461"/>
      <c r="G9" s="461"/>
      <c r="H9" s="461"/>
      <c r="I9" s="461"/>
      <c r="J9" s="461"/>
      <c r="K9" s="461"/>
      <c r="L9" s="461"/>
      <c r="M9" s="461"/>
      <c r="N9" s="461"/>
      <c r="O9" s="461"/>
      <c r="P9" s="461"/>
    </row>
    <row r="10" spans="1:16" ht="18" hidden="1">
      <c r="A10" s="461"/>
      <c r="B10" s="609"/>
      <c r="C10" s="461"/>
      <c r="D10" s="461"/>
      <c r="E10" s="461"/>
      <c r="F10" s="461"/>
      <c r="G10" s="461"/>
      <c r="H10" s="461"/>
      <c r="I10" s="461"/>
      <c r="J10" s="461"/>
      <c r="K10" s="461"/>
      <c r="L10" s="461"/>
      <c r="M10" s="461"/>
      <c r="N10" s="461"/>
      <c r="O10" s="461"/>
      <c r="P10" s="461"/>
    </row>
    <row r="11" spans="1:16" ht="18" hidden="1">
      <c r="A11" s="461"/>
      <c r="B11" s="608"/>
      <c r="C11" s="461"/>
      <c r="D11" s="461"/>
      <c r="E11" s="461"/>
      <c r="F11" s="461"/>
      <c r="G11" s="461"/>
      <c r="H11" s="461"/>
      <c r="I11" s="461"/>
      <c r="J11" s="461"/>
      <c r="K11" s="461"/>
      <c r="L11" s="461"/>
      <c r="M11" s="461"/>
      <c r="N11" s="461"/>
      <c r="O11" s="461"/>
      <c r="P11" s="461"/>
    </row>
    <row r="12" spans="1:16" ht="18" hidden="1">
      <c r="A12" s="461"/>
      <c r="B12" s="608"/>
      <c r="C12" s="461"/>
      <c r="D12" s="461"/>
      <c r="E12" s="461"/>
      <c r="F12" s="461"/>
      <c r="G12" s="461"/>
      <c r="H12" s="461"/>
      <c r="I12" s="461"/>
      <c r="J12" s="461"/>
      <c r="K12" s="461"/>
      <c r="L12" s="461"/>
      <c r="M12" s="461"/>
      <c r="N12" s="461"/>
      <c r="O12" s="461"/>
      <c r="P12" s="461"/>
    </row>
    <row r="13" spans="1:16" ht="18" hidden="1">
      <c r="A13" s="461"/>
      <c r="B13" s="608"/>
      <c r="C13" s="461"/>
      <c r="D13" s="461"/>
      <c r="E13" s="461"/>
      <c r="F13" s="461"/>
      <c r="G13" s="461"/>
      <c r="H13" s="461"/>
      <c r="I13" s="461"/>
      <c r="J13" s="461"/>
      <c r="K13" s="461"/>
      <c r="L13" s="461"/>
      <c r="M13" s="461"/>
      <c r="N13" s="461"/>
      <c r="O13" s="461"/>
      <c r="P13" s="461"/>
    </row>
    <row r="14" spans="1:16" ht="18" hidden="1">
      <c r="A14" s="461"/>
      <c r="B14" s="608"/>
      <c r="C14" s="461"/>
      <c r="D14" s="461"/>
      <c r="E14" s="461"/>
      <c r="F14" s="461"/>
      <c r="G14" s="461"/>
      <c r="H14" s="461"/>
      <c r="I14" s="461"/>
      <c r="J14" s="461"/>
      <c r="K14" s="461"/>
      <c r="L14" s="461"/>
      <c r="M14" s="461"/>
      <c r="N14" s="461"/>
      <c r="O14" s="461"/>
      <c r="P14" s="461"/>
    </row>
    <row r="15" spans="1:16" ht="18" hidden="1">
      <c r="B15" s="608"/>
      <c r="C15" s="461"/>
      <c r="D15" s="461"/>
      <c r="E15" s="461"/>
      <c r="F15" s="461"/>
      <c r="G15" s="461"/>
      <c r="H15" s="461"/>
      <c r="I15" s="461"/>
      <c r="J15" s="461"/>
      <c r="K15" s="461"/>
      <c r="L15" s="461"/>
      <c r="M15" s="461"/>
      <c r="N15" s="461"/>
      <c r="O15" s="461"/>
    </row>
    <row r="17" spans="2:15" ht="21.75">
      <c r="B17" s="400" t="s">
        <v>720</v>
      </c>
      <c r="C17" s="148"/>
      <c r="D17" s="148"/>
      <c r="E17" s="148"/>
      <c r="F17" s="148"/>
      <c r="G17" s="148"/>
      <c r="H17" s="148"/>
      <c r="I17" s="148"/>
      <c r="J17" s="148"/>
      <c r="K17" s="148"/>
      <c r="L17" s="148"/>
      <c r="M17" s="148"/>
      <c r="N17" s="148"/>
      <c r="O17" s="148"/>
    </row>
    <row r="18" spans="2:15" ht="9.9499999999999993" customHeight="1">
      <c r="B18" s="401"/>
      <c r="C18" s="401"/>
      <c r="D18" s="401"/>
      <c r="E18" s="401"/>
      <c r="F18" s="401"/>
      <c r="G18" s="401"/>
      <c r="H18" s="401"/>
      <c r="I18" s="401"/>
      <c r="J18" s="401"/>
      <c r="K18" s="401"/>
      <c r="L18" s="401"/>
      <c r="M18" s="401"/>
      <c r="N18" s="401"/>
      <c r="O18" s="401"/>
    </row>
    <row r="19" spans="2:15" ht="16.5">
      <c r="B19" s="402" t="s">
        <v>721</v>
      </c>
      <c r="C19" s="402"/>
      <c r="D19" s="402"/>
      <c r="E19" s="403">
        <f>Facility</f>
        <v>0</v>
      </c>
      <c r="F19" s="404"/>
      <c r="G19" s="404"/>
      <c r="H19" s="404"/>
      <c r="I19" s="404"/>
      <c r="J19" s="404"/>
      <c r="K19" s="405"/>
      <c r="L19" s="406" t="s">
        <v>722</v>
      </c>
      <c r="M19" s="403">
        <f>'PG1'!D19</f>
        <v>0</v>
      </c>
      <c r="N19" s="404"/>
      <c r="O19" s="404"/>
    </row>
    <row r="20" spans="2:15" ht="9.9499999999999993" customHeight="1">
      <c r="B20" s="402"/>
      <c r="C20" s="402"/>
      <c r="D20" s="402"/>
      <c r="E20" s="402"/>
      <c r="F20" s="402"/>
      <c r="G20" s="402"/>
      <c r="H20" s="402"/>
      <c r="I20" s="402"/>
      <c r="J20" s="402"/>
      <c r="K20" s="402"/>
      <c r="L20" s="402"/>
      <c r="M20" s="402"/>
      <c r="N20" s="402"/>
      <c r="O20" s="402"/>
    </row>
    <row r="21" spans="2:15" ht="16.5">
      <c r="B21" s="402" t="s">
        <v>723</v>
      </c>
      <c r="C21" s="402"/>
      <c r="D21" s="402"/>
      <c r="E21" s="613">
        <f>ID</f>
        <v>0</v>
      </c>
      <c r="F21" s="404"/>
      <c r="G21" s="404"/>
      <c r="H21" s="404"/>
      <c r="I21" s="404"/>
      <c r="J21" s="404"/>
      <c r="K21" s="405"/>
      <c r="L21" s="402"/>
      <c r="M21" s="402"/>
      <c r="N21" s="402"/>
      <c r="O21" s="402"/>
    </row>
    <row r="22" spans="2:15" ht="9.9499999999999993" customHeight="1">
      <c r="B22" s="402"/>
      <c r="C22" s="402"/>
      <c r="D22" s="402"/>
      <c r="E22" s="402"/>
      <c r="F22" s="402"/>
      <c r="G22" s="402"/>
      <c r="H22" s="402"/>
      <c r="I22" s="402"/>
      <c r="J22" s="402"/>
      <c r="K22" s="402"/>
      <c r="L22" s="402"/>
      <c r="M22" s="402"/>
      <c r="N22" s="402"/>
      <c r="O22" s="402"/>
    </row>
    <row r="23" spans="2:15" ht="16.5">
      <c r="B23" s="402" t="s">
        <v>724</v>
      </c>
      <c r="C23" s="402"/>
      <c r="D23" s="402"/>
      <c r="E23" s="402"/>
      <c r="F23" s="402"/>
      <c r="G23" s="402"/>
      <c r="H23" s="403"/>
      <c r="I23" s="404"/>
      <c r="J23" s="404"/>
      <c r="K23" s="404"/>
      <c r="L23" s="404"/>
      <c r="M23" s="404"/>
      <c r="N23" s="404"/>
      <c r="O23" s="404"/>
    </row>
    <row r="24" spans="2:15" ht="9.9499999999999993" customHeight="1">
      <c r="B24" s="402"/>
      <c r="C24" s="402"/>
      <c r="D24" s="402"/>
      <c r="E24" s="402"/>
      <c r="F24" s="402"/>
      <c r="G24" s="402"/>
      <c r="H24" s="402"/>
      <c r="I24" s="402"/>
      <c r="J24" s="402"/>
      <c r="K24" s="402"/>
      <c r="L24" s="402"/>
      <c r="M24" s="402"/>
      <c r="N24" s="402"/>
      <c r="O24" s="402"/>
    </row>
    <row r="25" spans="2:15" ht="16.5">
      <c r="B25" s="402" t="s">
        <v>725</v>
      </c>
      <c r="C25" s="402"/>
      <c r="D25" s="403" t="s">
        <v>726</v>
      </c>
      <c r="E25" s="404"/>
      <c r="F25" s="404"/>
      <c r="G25" s="404"/>
      <c r="H25" s="404"/>
      <c r="I25" s="406" t="s">
        <v>727</v>
      </c>
      <c r="J25" s="403" t="s">
        <v>728</v>
      </c>
      <c r="K25" s="404"/>
      <c r="L25" s="404"/>
      <c r="M25" s="404"/>
      <c r="N25" s="407"/>
      <c r="O25" s="402"/>
    </row>
    <row r="26" spans="2:15" ht="9.9499999999999993" customHeight="1">
      <c r="B26" s="402"/>
      <c r="C26" s="402"/>
      <c r="D26" s="402"/>
      <c r="E26" s="402"/>
      <c r="F26" s="402"/>
      <c r="G26" s="402"/>
      <c r="H26" s="402"/>
      <c r="I26" s="402"/>
      <c r="J26" s="402"/>
      <c r="K26" s="402"/>
      <c r="L26" s="402"/>
      <c r="M26" s="402"/>
      <c r="N26" s="402"/>
      <c r="O26" s="402"/>
    </row>
    <row r="27" spans="2:15" ht="16.5">
      <c r="B27" s="402" t="s">
        <v>729</v>
      </c>
      <c r="C27" s="408" t="s">
        <v>730</v>
      </c>
      <c r="D27" s="402"/>
      <c r="E27" s="402"/>
      <c r="F27" s="402"/>
      <c r="G27" s="402"/>
      <c r="H27" s="402"/>
      <c r="I27" s="402"/>
      <c r="J27" s="402"/>
      <c r="K27" s="402"/>
      <c r="L27" s="402"/>
      <c r="M27" s="402"/>
      <c r="N27" s="402"/>
      <c r="O27" s="402"/>
    </row>
    <row r="28" spans="2:15" ht="12" customHeight="1">
      <c r="B28" s="402"/>
      <c r="C28" s="402"/>
      <c r="D28" s="402"/>
      <c r="E28" s="402"/>
      <c r="F28" s="402"/>
      <c r="G28" s="402"/>
      <c r="H28" s="402"/>
      <c r="I28" s="402"/>
      <c r="J28" s="402"/>
      <c r="K28" s="402"/>
      <c r="L28" s="402"/>
      <c r="M28" s="402"/>
      <c r="N28" s="402"/>
      <c r="O28" s="402"/>
    </row>
    <row r="29" spans="2:15" ht="16.5">
      <c r="B29" s="409"/>
      <c r="C29" s="402" t="s">
        <v>731</v>
      </c>
      <c r="D29" s="402"/>
      <c r="E29" s="402"/>
      <c r="F29" s="402"/>
      <c r="G29" s="402"/>
      <c r="H29" s="402"/>
      <c r="I29" s="402"/>
      <c r="J29" s="402"/>
      <c r="K29" s="402"/>
      <c r="L29" s="402"/>
      <c r="M29" s="402"/>
      <c r="N29" s="402"/>
      <c r="O29" s="402"/>
    </row>
    <row r="30" spans="2:15" ht="16.5">
      <c r="B30" s="409"/>
      <c r="C30" s="402" t="s">
        <v>732</v>
      </c>
      <c r="D30" s="402"/>
      <c r="E30" s="402"/>
      <c r="F30" s="402"/>
      <c r="G30" s="402"/>
      <c r="H30" s="402"/>
      <c r="I30" s="402"/>
      <c r="J30" s="402"/>
      <c r="K30" s="402"/>
      <c r="L30" s="402"/>
      <c r="M30" s="402"/>
      <c r="N30" s="402"/>
      <c r="O30" s="402"/>
    </row>
    <row r="31" spans="2:15" ht="16.5">
      <c r="B31" s="409"/>
      <c r="C31" s="402" t="s">
        <v>733</v>
      </c>
      <c r="D31" s="402"/>
      <c r="E31" s="402"/>
      <c r="F31" s="402"/>
      <c r="G31" s="402"/>
      <c r="H31" s="402"/>
      <c r="I31" s="402"/>
      <c r="J31" s="402"/>
      <c r="K31" s="402"/>
      <c r="L31" s="402"/>
      <c r="M31" s="402"/>
      <c r="N31" s="402"/>
      <c r="O31" s="402"/>
    </row>
    <row r="32" spans="2:15" ht="16.5">
      <c r="B32" s="409"/>
      <c r="C32" s="402" t="s">
        <v>734</v>
      </c>
      <c r="D32" s="402"/>
      <c r="E32" s="402"/>
      <c r="F32" s="402"/>
      <c r="G32" s="402"/>
      <c r="H32" s="402"/>
      <c r="I32" s="402"/>
      <c r="J32" s="402"/>
      <c r="K32" s="402"/>
      <c r="L32" s="402"/>
      <c r="M32" s="402"/>
      <c r="N32" s="402"/>
      <c r="O32" s="402"/>
    </row>
    <row r="33" spans="2:41" ht="12" customHeight="1">
      <c r="B33" s="402"/>
      <c r="C33" s="402"/>
      <c r="D33" s="402"/>
      <c r="E33" s="402"/>
      <c r="F33" s="402"/>
      <c r="G33" s="402"/>
      <c r="H33" s="402"/>
      <c r="I33" s="402"/>
      <c r="J33" s="402"/>
      <c r="K33" s="402"/>
      <c r="L33" s="402"/>
      <c r="M33" s="402"/>
      <c r="N33" s="402"/>
      <c r="O33" s="402"/>
    </row>
    <row r="34" spans="2:41" ht="16.5">
      <c r="B34" s="402" t="s">
        <v>735</v>
      </c>
      <c r="C34" s="410" t="s">
        <v>736</v>
      </c>
      <c r="D34" s="410"/>
      <c r="E34" s="410"/>
      <c r="F34" s="402"/>
      <c r="G34" s="410" t="s">
        <v>737</v>
      </c>
      <c r="H34" s="410"/>
      <c r="I34" s="410"/>
      <c r="J34" s="402"/>
      <c r="K34" s="402"/>
      <c r="L34" s="411" t="s">
        <v>738</v>
      </c>
      <c r="M34" s="402"/>
      <c r="N34" s="402"/>
      <c r="O34" s="411" t="s">
        <v>739</v>
      </c>
    </row>
    <row r="35" spans="2:41" ht="16.5">
      <c r="B35" s="402"/>
      <c r="C35" s="402"/>
      <c r="D35" s="402"/>
      <c r="E35" s="402"/>
      <c r="F35" s="402"/>
      <c r="G35" s="402"/>
      <c r="H35" s="402"/>
      <c r="I35" s="402"/>
      <c r="J35" s="402"/>
      <c r="K35" s="402"/>
      <c r="L35" s="402"/>
      <c r="M35" s="402"/>
      <c r="N35" s="402"/>
      <c r="O35" s="412" t="s">
        <v>740</v>
      </c>
    </row>
    <row r="36" spans="2:41" ht="16.5">
      <c r="B36" s="402" t="s">
        <v>741</v>
      </c>
      <c r="C36" s="412"/>
      <c r="D36" s="413"/>
      <c r="E36" s="413"/>
      <c r="F36" s="402"/>
      <c r="G36" s="412"/>
      <c r="H36" s="413"/>
      <c r="I36" s="413"/>
      <c r="J36" s="402"/>
      <c r="K36" s="402"/>
      <c r="L36" s="412"/>
      <c r="M36" s="402"/>
      <c r="N36" s="402"/>
      <c r="O36" s="412" t="s">
        <v>742</v>
      </c>
      <c r="AA36" t="s">
        <v>743</v>
      </c>
      <c r="AF36" t="s">
        <v>741</v>
      </c>
      <c r="AG36" t="s">
        <v>744</v>
      </c>
      <c r="AJ36" t="s">
        <v>745</v>
      </c>
      <c r="AL36" t="s">
        <v>746</v>
      </c>
      <c r="AM36" t="s">
        <v>633</v>
      </c>
      <c r="AN36" t="s">
        <v>747</v>
      </c>
      <c r="AO36" t="s">
        <v>748</v>
      </c>
    </row>
    <row r="37" spans="2:41" ht="16.5">
      <c r="B37" s="402"/>
      <c r="C37" s="412" t="s">
        <v>745</v>
      </c>
      <c r="D37" s="413"/>
      <c r="E37" s="413"/>
      <c r="F37" s="402"/>
      <c r="G37" s="412" t="s">
        <v>749</v>
      </c>
      <c r="H37" s="413"/>
      <c r="I37" s="413"/>
      <c r="J37" s="402"/>
      <c r="K37" s="402"/>
      <c r="L37" s="412" t="s">
        <v>750</v>
      </c>
      <c r="M37" s="402"/>
      <c r="N37" s="402"/>
      <c r="O37" s="412" t="s">
        <v>751</v>
      </c>
    </row>
    <row r="38" spans="2:41" ht="21.95" customHeight="1">
      <c r="B38" s="414" t="s">
        <v>464</v>
      </c>
      <c r="C38" s="403"/>
      <c r="D38" s="404"/>
      <c r="E38" s="404"/>
      <c r="F38" s="402"/>
      <c r="G38" s="403"/>
      <c r="H38" s="405"/>
      <c r="I38" s="404"/>
      <c r="J38" s="409"/>
      <c r="K38" s="415" t="s">
        <v>302</v>
      </c>
      <c r="L38" s="416"/>
      <c r="M38" s="409"/>
      <c r="N38" s="415" t="s">
        <v>302</v>
      </c>
      <c r="O38" s="416"/>
    </row>
    <row r="39" spans="2:41" ht="21.95" customHeight="1">
      <c r="B39" s="414" t="s">
        <v>466</v>
      </c>
      <c r="C39" s="403"/>
      <c r="D39" s="404"/>
      <c r="E39" s="404"/>
      <c r="F39" s="402"/>
      <c r="G39" s="403"/>
      <c r="H39" s="405"/>
      <c r="I39" s="404"/>
      <c r="J39" s="409"/>
      <c r="K39" s="415" t="s">
        <v>302</v>
      </c>
      <c r="L39" s="416"/>
      <c r="M39" s="409"/>
      <c r="N39" s="415" t="s">
        <v>302</v>
      </c>
      <c r="O39" s="416"/>
    </row>
    <row r="40" spans="2:41" ht="21.95" customHeight="1">
      <c r="B40" s="414" t="s">
        <v>468</v>
      </c>
      <c r="C40" s="403"/>
      <c r="D40" s="404"/>
      <c r="E40" s="404"/>
      <c r="F40" s="402"/>
      <c r="G40" s="403"/>
      <c r="H40" s="405"/>
      <c r="I40" s="404"/>
      <c r="J40" s="409"/>
      <c r="K40" s="415" t="s">
        <v>302</v>
      </c>
      <c r="L40" s="416"/>
      <c r="M40" s="409"/>
      <c r="N40" s="415" t="s">
        <v>302</v>
      </c>
      <c r="O40" s="416"/>
    </row>
    <row r="41" spans="2:41" ht="21.95" customHeight="1">
      <c r="B41" s="414" t="s">
        <v>470</v>
      </c>
      <c r="C41" s="403"/>
      <c r="D41" s="404"/>
      <c r="E41" s="404"/>
      <c r="F41" s="402"/>
      <c r="G41" s="403" t="s">
        <v>633</v>
      </c>
      <c r="H41" s="405"/>
      <c r="I41" s="404"/>
      <c r="J41" s="409"/>
      <c r="K41" s="415" t="s">
        <v>302</v>
      </c>
      <c r="L41" s="416"/>
      <c r="M41" s="409"/>
      <c r="N41" s="415" t="s">
        <v>302</v>
      </c>
      <c r="O41" s="416"/>
    </row>
    <row r="42" spans="2:41" ht="21.95" customHeight="1">
      <c r="B42" s="414" t="s">
        <v>472</v>
      </c>
      <c r="C42" s="403"/>
      <c r="D42" s="404"/>
      <c r="E42" s="404"/>
      <c r="F42" s="402"/>
      <c r="G42" s="403" t="s">
        <v>633</v>
      </c>
      <c r="H42" s="405"/>
      <c r="I42" s="404"/>
      <c r="J42" s="409"/>
      <c r="K42" s="415" t="s">
        <v>302</v>
      </c>
      <c r="L42" s="416"/>
      <c r="M42" s="409"/>
      <c r="N42" s="415" t="s">
        <v>302</v>
      </c>
      <c r="O42" s="416"/>
    </row>
    <row r="43" spans="2:41" ht="21.95" customHeight="1">
      <c r="B43" s="414" t="s">
        <v>752</v>
      </c>
      <c r="C43" s="403"/>
      <c r="D43" s="404"/>
      <c r="E43" s="404"/>
      <c r="F43" s="402"/>
      <c r="G43" s="403" t="s">
        <v>633</v>
      </c>
      <c r="H43" s="405"/>
      <c r="I43" s="404"/>
      <c r="J43" s="409"/>
      <c r="K43" s="415" t="s">
        <v>302</v>
      </c>
      <c r="L43" s="416"/>
      <c r="M43" s="409"/>
      <c r="N43" s="415" t="s">
        <v>302</v>
      </c>
      <c r="O43" s="416"/>
    </row>
    <row r="44" spans="2:41" ht="21.95" customHeight="1">
      <c r="B44" s="414" t="s">
        <v>753</v>
      </c>
      <c r="C44" s="403"/>
      <c r="D44" s="404"/>
      <c r="E44" s="404"/>
      <c r="F44" s="402"/>
      <c r="G44" s="403" t="s">
        <v>633</v>
      </c>
      <c r="H44" s="405"/>
      <c r="I44" s="404"/>
      <c r="J44" s="409"/>
      <c r="K44" s="415" t="s">
        <v>302</v>
      </c>
      <c r="L44" s="416"/>
      <c r="M44" s="409"/>
      <c r="N44" s="415" t="s">
        <v>302</v>
      </c>
      <c r="O44" s="416"/>
    </row>
    <row r="45" spans="2:41" ht="21.95" customHeight="1">
      <c r="B45" s="414" t="s">
        <v>754</v>
      </c>
      <c r="C45" s="403"/>
      <c r="D45" s="404"/>
      <c r="E45" s="404"/>
      <c r="F45" s="402"/>
      <c r="G45" s="403" t="s">
        <v>633</v>
      </c>
      <c r="H45" s="405"/>
      <c r="I45" s="404"/>
      <c r="J45" s="409"/>
      <c r="K45" s="415" t="s">
        <v>302</v>
      </c>
      <c r="L45" s="416"/>
      <c r="M45" s="409"/>
      <c r="N45" s="415" t="s">
        <v>302</v>
      </c>
      <c r="O45" s="416"/>
    </row>
    <row r="46" spans="2:41" ht="21.95" customHeight="1">
      <c r="B46" s="414" t="s">
        <v>755</v>
      </c>
      <c r="C46" s="403"/>
      <c r="D46" s="404"/>
      <c r="E46" s="404"/>
      <c r="F46" s="402"/>
      <c r="G46" s="403" t="s">
        <v>633</v>
      </c>
      <c r="H46" s="405"/>
      <c r="I46" s="404"/>
      <c r="J46" s="409"/>
      <c r="K46" s="415" t="s">
        <v>302</v>
      </c>
      <c r="L46" s="416"/>
      <c r="M46" s="409"/>
      <c r="N46" s="415" t="s">
        <v>302</v>
      </c>
      <c r="O46" s="416"/>
      <c r="P46" s="401"/>
    </row>
    <row r="47" spans="2:41" ht="21.95" customHeight="1">
      <c r="B47" s="414" t="s">
        <v>756</v>
      </c>
      <c r="C47" s="403"/>
      <c r="D47" s="404"/>
      <c r="E47" s="404"/>
      <c r="F47" s="402"/>
      <c r="G47" s="403" t="s">
        <v>633</v>
      </c>
      <c r="H47" s="405"/>
      <c r="I47" s="404"/>
      <c r="J47" s="409"/>
      <c r="K47" s="415" t="s">
        <v>302</v>
      </c>
      <c r="L47" s="416"/>
      <c r="M47" s="409"/>
      <c r="N47" s="415" t="s">
        <v>302</v>
      </c>
      <c r="O47" s="416"/>
      <c r="P47" s="401"/>
    </row>
    <row r="48" spans="2:41" ht="21.95" customHeight="1">
      <c r="P48" s="401"/>
    </row>
    <row r="49" spans="2:16" ht="21.95" customHeight="1" thickBot="1">
      <c r="I49" s="417" t="s">
        <v>159</v>
      </c>
      <c r="J49" s="402"/>
      <c r="K49" s="415" t="s">
        <v>302</v>
      </c>
      <c r="L49" s="418">
        <f>SUM(L38:L47)</f>
        <v>0</v>
      </c>
      <c r="M49" s="409"/>
      <c r="N49" s="415" t="s">
        <v>302</v>
      </c>
      <c r="O49" s="418">
        <f>SUM(O38:O47)</f>
        <v>0</v>
      </c>
      <c r="P49" s="401"/>
    </row>
    <row r="50" spans="2:16" ht="16.5" thickTop="1">
      <c r="P50" s="401"/>
    </row>
    <row r="51" spans="2:16" ht="16.5" customHeight="1">
      <c r="B51" s="402" t="s">
        <v>757</v>
      </c>
      <c r="C51" s="408" t="s">
        <v>758</v>
      </c>
      <c r="D51" s="402"/>
      <c r="E51" s="402"/>
      <c r="F51" s="402"/>
      <c r="G51" s="402"/>
      <c r="H51" s="402"/>
      <c r="I51" s="402"/>
      <c r="J51" s="402"/>
      <c r="K51" s="402"/>
      <c r="L51" s="402"/>
      <c r="M51" s="402"/>
      <c r="N51" s="402"/>
      <c r="O51" s="402"/>
      <c r="P51" s="401"/>
    </row>
    <row r="52" spans="2:16" ht="9.9499999999999993" customHeight="1">
      <c r="B52" s="402"/>
      <c r="C52" s="402"/>
      <c r="D52" s="402"/>
      <c r="E52" s="402"/>
      <c r="F52" s="402"/>
      <c r="G52" s="402"/>
      <c r="H52" s="402"/>
      <c r="I52" s="402"/>
      <c r="J52" s="402"/>
      <c r="K52" s="402"/>
      <c r="L52" s="402"/>
      <c r="M52" s="402"/>
      <c r="N52" s="402"/>
      <c r="O52" s="402"/>
      <c r="P52" s="401"/>
    </row>
    <row r="53" spans="2:16" ht="16.5" customHeight="1">
      <c r="B53" s="409"/>
      <c r="C53" s="402" t="s">
        <v>759</v>
      </c>
      <c r="D53" s="409"/>
      <c r="E53" s="402"/>
      <c r="F53" s="402"/>
      <c r="G53" s="402"/>
      <c r="H53" s="402"/>
      <c r="I53" s="402"/>
      <c r="J53" s="402"/>
      <c r="K53" s="402"/>
      <c r="L53" s="402"/>
      <c r="M53" s="402"/>
      <c r="N53" s="402"/>
      <c r="O53" s="402"/>
      <c r="P53" s="401"/>
    </row>
    <row r="54" spans="2:16" ht="16.5" customHeight="1">
      <c r="B54" s="402"/>
      <c r="C54" s="402" t="s">
        <v>760</v>
      </c>
      <c r="D54" s="409"/>
      <c r="E54" s="402"/>
      <c r="F54" s="402"/>
      <c r="G54" s="403"/>
      <c r="H54" s="402" t="s">
        <v>139</v>
      </c>
      <c r="I54" s="403"/>
      <c r="J54" s="402" t="s">
        <v>140</v>
      </c>
      <c r="K54" s="402"/>
      <c r="L54" s="402"/>
      <c r="M54" s="402"/>
      <c r="N54" s="402"/>
      <c r="O54" s="402"/>
      <c r="P54" s="401"/>
    </row>
    <row r="55" spans="2:16" ht="16.5" customHeight="1">
      <c r="B55" s="402"/>
      <c r="C55" s="402"/>
      <c r="D55" s="402"/>
      <c r="E55" s="402"/>
      <c r="F55" s="402"/>
      <c r="G55" s="402"/>
      <c r="H55" s="402"/>
      <c r="I55" s="402"/>
      <c r="J55" s="402"/>
      <c r="K55" s="402"/>
      <c r="L55" s="402"/>
      <c r="M55" s="402"/>
      <c r="N55" s="402"/>
      <c r="O55" s="402"/>
      <c r="P55" s="401"/>
    </row>
    <row r="56" spans="2:16" ht="16.5" customHeight="1">
      <c r="B56" s="409"/>
      <c r="C56" s="402" t="s">
        <v>761</v>
      </c>
      <c r="D56" s="402"/>
      <c r="E56" s="402"/>
      <c r="F56" s="402"/>
      <c r="G56" s="402"/>
      <c r="H56" s="402"/>
      <c r="I56" s="402"/>
      <c r="J56" s="402"/>
      <c r="K56" s="402"/>
      <c r="L56" s="402"/>
      <c r="M56" s="402"/>
      <c r="N56" s="402"/>
      <c r="O56" s="402"/>
      <c r="P56" s="401"/>
    </row>
    <row r="57" spans="2:16" ht="16.5" customHeight="1">
      <c r="B57" s="402"/>
      <c r="C57" s="402" t="s">
        <v>762</v>
      </c>
      <c r="D57" s="402"/>
      <c r="E57" s="402"/>
      <c r="F57" s="402"/>
      <c r="G57" s="402"/>
      <c r="H57" s="402"/>
      <c r="I57" s="402"/>
      <c r="J57" s="402"/>
      <c r="K57" s="402"/>
      <c r="L57" s="402"/>
      <c r="M57" s="402"/>
      <c r="N57" s="402"/>
      <c r="O57" s="402"/>
      <c r="P57" s="401"/>
    </row>
    <row r="58" spans="2:16" ht="9.9499999999999993" customHeight="1">
      <c r="B58" s="402"/>
      <c r="C58" s="402"/>
      <c r="D58" s="402"/>
      <c r="E58" s="402"/>
      <c r="F58" s="402"/>
      <c r="G58" s="402"/>
      <c r="H58" s="402"/>
      <c r="I58" s="402"/>
      <c r="J58" s="402"/>
      <c r="K58" s="402"/>
      <c r="L58" s="402"/>
      <c r="M58" s="402"/>
      <c r="N58" s="402"/>
      <c r="O58" s="402"/>
      <c r="P58" s="401"/>
    </row>
    <row r="59" spans="2:16" ht="16.5" customHeight="1">
      <c r="B59" s="402" t="s">
        <v>763</v>
      </c>
      <c r="C59" s="408" t="s">
        <v>764</v>
      </c>
      <c r="D59" s="402"/>
      <c r="E59" s="402"/>
      <c r="F59" s="402"/>
      <c r="G59" s="402"/>
      <c r="H59" s="402"/>
      <c r="I59" s="402"/>
      <c r="J59" s="402"/>
      <c r="K59" s="402"/>
      <c r="L59" s="402"/>
      <c r="M59" s="402"/>
      <c r="N59" s="402"/>
      <c r="O59" s="402"/>
      <c r="P59" s="401"/>
    </row>
    <row r="60" spans="2:16" ht="9.9499999999999993" customHeight="1">
      <c r="B60" s="402"/>
      <c r="C60" s="402"/>
      <c r="D60" s="402"/>
      <c r="E60" s="402"/>
      <c r="F60" s="402"/>
      <c r="G60" s="402"/>
      <c r="H60" s="402"/>
      <c r="I60" s="402"/>
      <c r="J60" s="402"/>
      <c r="K60" s="402"/>
      <c r="L60" s="402"/>
      <c r="M60" s="402"/>
      <c r="N60" s="402"/>
      <c r="O60" s="402"/>
      <c r="P60" s="401"/>
    </row>
    <row r="61" spans="2:16" ht="16.5" customHeight="1">
      <c r="B61" s="409"/>
      <c r="C61" s="402" t="s">
        <v>765</v>
      </c>
      <c r="D61" s="402"/>
      <c r="E61" s="402"/>
      <c r="F61" s="402"/>
      <c r="G61" s="402"/>
      <c r="H61" s="402"/>
      <c r="I61" s="402"/>
      <c r="J61" s="402"/>
      <c r="K61" s="402"/>
      <c r="L61" s="402"/>
      <c r="M61" s="402"/>
      <c r="N61" s="402"/>
      <c r="O61" s="402"/>
      <c r="P61" s="401"/>
    </row>
    <row r="62" spans="2:16" ht="16.5" customHeight="1">
      <c r="B62" s="402"/>
      <c r="C62" s="402" t="s">
        <v>766</v>
      </c>
      <c r="D62" s="402"/>
      <c r="E62" s="402"/>
      <c r="F62" s="402"/>
      <c r="G62" s="402"/>
      <c r="H62" s="402"/>
      <c r="I62" s="402"/>
      <c r="J62" s="402"/>
      <c r="K62" s="402"/>
      <c r="L62" s="402"/>
      <c r="M62" s="402"/>
      <c r="N62" s="402"/>
      <c r="O62" s="402"/>
      <c r="P62" s="401"/>
    </row>
    <row r="63" spans="2:16" ht="15.75">
      <c r="B63" s="401"/>
      <c r="C63" s="401"/>
      <c r="D63" s="401"/>
      <c r="E63" s="401"/>
      <c r="F63" s="401"/>
      <c r="G63" s="401"/>
      <c r="H63" s="401"/>
      <c r="I63" s="401"/>
      <c r="J63" s="401"/>
      <c r="K63" s="401"/>
      <c r="L63" s="401"/>
      <c r="M63" s="401"/>
      <c r="N63" s="401"/>
      <c r="O63" s="401"/>
      <c r="P63" s="401"/>
    </row>
    <row r="64" spans="2:16" ht="19.5">
      <c r="C64" s="451" t="s">
        <v>767</v>
      </c>
      <c r="D64" s="401"/>
      <c r="E64" s="401"/>
      <c r="F64" s="401"/>
      <c r="G64" s="401"/>
      <c r="H64" s="401"/>
      <c r="I64" s="401"/>
      <c r="J64" s="401"/>
      <c r="K64" s="401"/>
      <c r="L64" s="401"/>
      <c r="M64" s="401"/>
      <c r="N64" s="401"/>
      <c r="O64" s="401"/>
      <c r="P64" s="401"/>
    </row>
    <row r="65" spans="2:16" ht="19.5">
      <c r="B65" s="401"/>
      <c r="C65" s="460" t="s">
        <v>768</v>
      </c>
      <c r="D65" s="401"/>
      <c r="E65" s="401"/>
      <c r="F65" s="401"/>
      <c r="G65" s="401"/>
      <c r="H65" s="401"/>
      <c r="I65" s="401"/>
      <c r="J65" s="401"/>
      <c r="K65" s="401"/>
      <c r="L65" s="401"/>
      <c r="M65" s="401"/>
      <c r="N65" s="401"/>
      <c r="O65" s="401"/>
      <c r="P65" s="401"/>
    </row>
    <row r="66" spans="2:16" ht="18.75">
      <c r="C66" s="451" t="s">
        <v>769</v>
      </c>
    </row>
    <row r="69" spans="2:16">
      <c r="O69" t="s">
        <v>770</v>
      </c>
    </row>
  </sheetData>
  <sheetProtection algorithmName="SHA-512" hashValue="sPOS7C8Pntcfa9TOjCtcezikho0Ej/GPwkoXjOxd7wJtv4F6dzV9wyHanwpGDXIHVVNjQvb04mO/7sTa4/jvPQ==" saltValue="HIh3k16wFYjm09KEYKEZLg==" spinCount="100000" sheet="1" objects="1" scenarios="1"/>
  <phoneticPr fontId="0" type="noConversion"/>
  <pageMargins left="0.5" right="0.5" top="0.5" bottom="0.5" header="0" footer="0"/>
  <pageSetup paperSize="5"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fitToPage="1"/>
  </sheetPr>
  <dimension ref="A1:AE47"/>
  <sheetViews>
    <sheetView tabSelected="1" zoomScale="75" zoomScaleNormal="75" workbookViewId="0">
      <selection activeCell="J12" sqref="J12"/>
    </sheetView>
  </sheetViews>
  <sheetFormatPr defaultRowHeight="15"/>
  <cols>
    <col min="1" max="4" width="4.77734375" customWidth="1"/>
    <col min="5" max="5" width="3.77734375" customWidth="1"/>
    <col min="6" max="6" width="1.77734375" customWidth="1"/>
    <col min="7" max="7" width="3.77734375" customWidth="1"/>
    <col min="8" max="8" width="1.77734375" customWidth="1"/>
    <col min="9" max="12" width="4.77734375" customWidth="1"/>
    <col min="13" max="13" width="9.77734375" customWidth="1"/>
    <col min="14" max="14" width="2.77734375" customWidth="1"/>
    <col min="15" max="16" width="4.77734375" customWidth="1"/>
    <col min="17" max="17" width="5.77734375" customWidth="1"/>
    <col min="18" max="19" width="3.77734375" customWidth="1"/>
    <col min="20" max="20" width="1.77734375" customWidth="1"/>
    <col min="21" max="22" width="5.77734375" customWidth="1"/>
    <col min="23" max="23" width="6.77734375" customWidth="1"/>
    <col min="24" max="24" width="4.77734375" customWidth="1"/>
    <col min="25" max="25" width="5.77734375" customWidth="1"/>
    <col min="26" max="26" width="3.77734375" customWidth="1"/>
    <col min="27" max="27" width="2.77734375" customWidth="1"/>
    <col min="28" max="28" width="11.77734375" customWidth="1"/>
    <col min="29" max="29" width="3.77734375" customWidth="1"/>
    <col min="30" max="30" width="11.77734375" customWidth="1"/>
    <col min="31" max="31" width="3.77734375" customWidth="1"/>
    <col min="32" max="32" width="1.77734375" customWidth="1"/>
  </cols>
  <sheetData>
    <row r="1" spans="1:31" ht="9" customHeight="1">
      <c r="A1" s="628"/>
      <c r="B1" s="629"/>
      <c r="C1" s="630" t="s">
        <v>33</v>
      </c>
      <c r="D1" s="631"/>
      <c r="E1" s="631"/>
      <c r="F1" s="631"/>
      <c r="G1" s="632"/>
      <c r="H1" s="633"/>
      <c r="I1" s="634"/>
      <c r="J1" s="635"/>
      <c r="K1" s="5"/>
      <c r="L1" s="5"/>
      <c r="M1" s="5"/>
      <c r="N1" s="5"/>
      <c r="O1" s="5"/>
      <c r="P1" s="5"/>
      <c r="Q1" s="5"/>
      <c r="R1" s="5"/>
      <c r="S1" s="5"/>
      <c r="T1" s="5"/>
      <c r="U1" s="5"/>
      <c r="V1" s="5"/>
      <c r="W1" s="5"/>
      <c r="X1" s="5"/>
      <c r="Y1" s="4"/>
      <c r="Z1" s="6" t="s">
        <v>34</v>
      </c>
      <c r="AA1" s="5"/>
      <c r="AB1" s="5"/>
      <c r="AC1" s="5"/>
      <c r="AD1" s="5"/>
      <c r="AE1" s="5"/>
    </row>
    <row r="2" spans="1:31" ht="12.95" customHeight="1">
      <c r="A2" s="7"/>
      <c r="B2" s="8"/>
      <c r="C2" s="347"/>
      <c r="D2" s="5"/>
      <c r="E2" s="5"/>
      <c r="F2" s="5"/>
      <c r="G2" s="9"/>
      <c r="H2" s="10"/>
      <c r="I2" s="7"/>
      <c r="J2" s="8"/>
      <c r="K2" s="5"/>
      <c r="L2" s="355" t="s">
        <v>35</v>
      </c>
      <c r="M2" s="5"/>
      <c r="N2" s="5"/>
      <c r="O2" s="5"/>
      <c r="P2" s="5"/>
      <c r="Q2" s="363" t="s">
        <v>36</v>
      </c>
      <c r="R2" s="5"/>
      <c r="S2" s="5"/>
      <c r="T2" s="5"/>
      <c r="U2" s="5"/>
      <c r="V2" s="5"/>
      <c r="W2" s="5"/>
      <c r="X2" s="5"/>
      <c r="Y2" s="6" t="s">
        <v>37</v>
      </c>
      <c r="Z2" s="5"/>
      <c r="AA2" s="5"/>
      <c r="AB2" s="5"/>
      <c r="AC2" s="5"/>
      <c r="AD2" s="5"/>
      <c r="AE2" s="5"/>
    </row>
    <row r="3" spans="1:31" ht="9" customHeight="1">
      <c r="A3" s="636"/>
      <c r="B3" s="637"/>
      <c r="C3" s="629"/>
      <c r="D3" s="638"/>
      <c r="E3" s="639"/>
      <c r="F3" s="638"/>
      <c r="G3" s="640"/>
      <c r="H3" s="641"/>
      <c r="I3" s="636"/>
      <c r="J3" s="637"/>
      <c r="K3" s="5"/>
      <c r="L3" s="5"/>
      <c r="M3" s="5"/>
      <c r="N3" s="5"/>
      <c r="O3" s="5"/>
      <c r="P3" s="5"/>
      <c r="Q3" s="5"/>
      <c r="R3" s="5"/>
      <c r="S3" s="5"/>
      <c r="T3" s="5"/>
      <c r="U3" s="5"/>
      <c r="V3" s="5"/>
      <c r="W3" s="5"/>
      <c r="X3" s="5"/>
      <c r="Y3" s="6" t="s">
        <v>38</v>
      </c>
      <c r="Z3" s="5"/>
      <c r="AA3" s="5"/>
      <c r="AB3" s="5"/>
      <c r="AC3" s="5"/>
      <c r="AD3" s="5"/>
      <c r="AE3" s="5"/>
    </row>
    <row r="4" spans="1:31" ht="12.95" customHeight="1">
      <c r="A4" s="11"/>
      <c r="B4" s="12"/>
      <c r="C4" s="8"/>
      <c r="D4" s="10"/>
      <c r="E4" s="9"/>
      <c r="F4" s="10"/>
      <c r="G4" s="13"/>
      <c r="H4" s="5"/>
      <c r="I4" s="11"/>
      <c r="J4" s="12"/>
      <c r="K4" s="5"/>
      <c r="L4" s="5"/>
      <c r="M4" s="5"/>
      <c r="N4" s="5"/>
      <c r="O4" s="14"/>
      <c r="P4" s="449">
        <v>2025</v>
      </c>
      <c r="Q4" s="15"/>
      <c r="R4" s="16"/>
      <c r="S4" s="16"/>
      <c r="T4" s="14"/>
      <c r="U4" s="15"/>
      <c r="V4" s="15"/>
      <c r="W4" s="16"/>
      <c r="X4" s="5"/>
      <c r="Y4" s="6" t="s">
        <v>39</v>
      </c>
      <c r="Z4" s="5"/>
      <c r="AA4" s="5"/>
      <c r="AB4" s="5"/>
      <c r="AC4" s="5"/>
      <c r="AD4" s="5"/>
      <c r="AE4" s="5"/>
    </row>
    <row r="5" spans="1:31" ht="11.1" customHeight="1">
      <c r="A5" s="636"/>
      <c r="B5" s="637"/>
      <c r="C5" s="629"/>
      <c r="D5" s="641"/>
      <c r="E5" s="640"/>
      <c r="F5" s="641"/>
      <c r="G5" s="639"/>
      <c r="H5" s="638"/>
      <c r="I5" s="642"/>
      <c r="J5" s="637"/>
      <c r="K5" s="5"/>
      <c r="L5" s="5"/>
      <c r="M5" s="5"/>
      <c r="N5" s="5"/>
      <c r="O5" s="15"/>
      <c r="P5" s="450" t="s">
        <v>40</v>
      </c>
      <c r="Q5" s="15"/>
      <c r="R5" s="16"/>
      <c r="S5" s="15"/>
      <c r="T5" s="15"/>
      <c r="U5" s="15"/>
      <c r="V5" s="15"/>
      <c r="W5" s="16"/>
      <c r="X5" s="5"/>
      <c r="Y5" s="6" t="s">
        <v>41</v>
      </c>
      <c r="Z5" s="5"/>
      <c r="AA5" s="5"/>
      <c r="AB5" s="5"/>
      <c r="AC5" s="5"/>
      <c r="AD5" s="5"/>
      <c r="AE5" s="5"/>
    </row>
    <row r="6" spans="1:31" ht="11.1" customHeight="1">
      <c r="A6" s="11"/>
      <c r="B6" s="12"/>
      <c r="C6" s="8"/>
      <c r="D6" s="5"/>
      <c r="E6" s="13"/>
      <c r="F6" s="5"/>
      <c r="G6" s="9"/>
      <c r="H6" s="10"/>
      <c r="I6" s="7"/>
      <c r="J6" s="12"/>
      <c r="K6" s="5"/>
      <c r="L6" s="5"/>
      <c r="M6" s="5"/>
      <c r="N6" s="5"/>
      <c r="O6" s="15"/>
      <c r="P6" s="450" t="s">
        <v>42</v>
      </c>
      <c r="Q6" s="16"/>
      <c r="R6" s="15"/>
      <c r="S6" s="15"/>
      <c r="T6" s="15"/>
      <c r="U6" s="15"/>
      <c r="V6" s="15"/>
      <c r="W6" s="16"/>
      <c r="X6" s="5"/>
      <c r="Y6" s="6" t="s">
        <v>43</v>
      </c>
      <c r="Z6" s="5"/>
      <c r="AA6" s="5"/>
      <c r="AB6" s="5"/>
      <c r="AC6" s="5"/>
      <c r="AD6" s="5"/>
      <c r="AE6" s="5"/>
    </row>
    <row r="7" spans="1:31" ht="11.1" customHeight="1">
      <c r="A7" s="642"/>
      <c r="B7" s="637"/>
      <c r="C7" s="637"/>
      <c r="D7" s="641"/>
      <c r="E7" s="640"/>
      <c r="F7" s="641"/>
      <c r="G7" s="640"/>
      <c r="H7" s="641"/>
      <c r="I7" s="636"/>
      <c r="J7" s="637"/>
      <c r="K7" s="5"/>
      <c r="L7" s="5"/>
      <c r="M7" s="5"/>
      <c r="N7" s="5"/>
      <c r="O7" s="15"/>
      <c r="P7" s="450" t="s">
        <v>44</v>
      </c>
      <c r="Q7" s="15"/>
      <c r="R7" s="15"/>
      <c r="S7" s="15"/>
      <c r="T7" s="15"/>
      <c r="U7" s="15"/>
      <c r="V7" s="15"/>
      <c r="W7" s="16"/>
      <c r="X7" s="5"/>
      <c r="Y7" s="6" t="s">
        <v>45</v>
      </c>
      <c r="Z7" s="5"/>
      <c r="AA7" s="5"/>
      <c r="AB7" s="5"/>
      <c r="AC7" s="5"/>
      <c r="AD7" s="5"/>
      <c r="AE7" s="5"/>
    </row>
    <row r="8" spans="1:31" ht="11.1" customHeight="1">
      <c r="A8" s="17"/>
      <c r="B8" s="18"/>
      <c r="C8" s="18"/>
      <c r="D8" s="19"/>
      <c r="E8" s="20"/>
      <c r="F8" s="19"/>
      <c r="G8" s="20"/>
      <c r="H8" s="19"/>
      <c r="I8" s="21"/>
      <c r="J8" s="18"/>
      <c r="K8" s="5"/>
      <c r="L8" s="5"/>
      <c r="M8" s="5"/>
      <c r="N8" s="5"/>
      <c r="O8" s="15"/>
      <c r="P8" s="450" t="s">
        <v>46</v>
      </c>
      <c r="Q8" s="16"/>
      <c r="R8" s="15"/>
      <c r="S8" s="15"/>
      <c r="T8" s="15"/>
      <c r="U8" s="15"/>
      <c r="V8" s="15"/>
      <c r="W8" s="16"/>
      <c r="X8" s="5"/>
      <c r="Y8" s="6" t="s">
        <v>47</v>
      </c>
      <c r="Z8" s="5"/>
      <c r="AA8" s="5"/>
      <c r="AB8" s="5"/>
      <c r="AC8" s="5"/>
      <c r="AD8" s="5"/>
      <c r="AE8" s="5"/>
    </row>
    <row r="9" spans="1:31" ht="11.1" customHeight="1">
      <c r="A9" s="5"/>
      <c r="B9" s="5"/>
      <c r="C9" s="5"/>
      <c r="D9" s="5"/>
      <c r="E9" s="5"/>
      <c r="F9" s="5"/>
      <c r="G9" s="5"/>
      <c r="H9" s="5"/>
      <c r="I9" s="5"/>
      <c r="J9" s="5"/>
      <c r="K9" s="5"/>
      <c r="L9" s="5"/>
      <c r="M9" s="5"/>
      <c r="N9" s="5"/>
      <c r="O9" s="15"/>
      <c r="P9" s="450" t="s">
        <v>48</v>
      </c>
      <c r="Q9" s="16"/>
      <c r="R9" s="16"/>
      <c r="S9" s="16"/>
      <c r="T9" s="15"/>
      <c r="U9" s="15"/>
      <c r="V9" s="15"/>
      <c r="W9" s="16"/>
      <c r="X9" s="5"/>
      <c r="Y9" s="6"/>
      <c r="Z9" s="6"/>
      <c r="AA9" s="5"/>
      <c r="AB9" s="5"/>
      <c r="AC9" s="5"/>
      <c r="AD9" s="5"/>
      <c r="AE9" s="5"/>
    </row>
    <row r="10" spans="1:31" ht="9"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row>
    <row r="11" spans="1:31" ht="18.75" customHeight="1">
      <c r="A11" s="643"/>
      <c r="B11" s="644"/>
      <c r="C11" s="644"/>
      <c r="D11" s="644"/>
      <c r="E11" s="644"/>
      <c r="F11" s="644"/>
      <c r="G11" s="644"/>
      <c r="H11" s="644"/>
      <c r="I11" s="644"/>
      <c r="J11" s="644"/>
      <c r="K11" s="644"/>
      <c r="L11" s="644"/>
      <c r="M11" s="644"/>
      <c r="N11" s="644"/>
      <c r="O11" s="644"/>
      <c r="P11" s="644"/>
      <c r="Q11" s="644"/>
      <c r="R11" s="644"/>
      <c r="S11" s="644"/>
      <c r="T11" s="645"/>
      <c r="U11" s="644"/>
      <c r="V11" s="644"/>
      <c r="W11" s="644"/>
      <c r="X11" s="644"/>
      <c r="Y11" s="644"/>
      <c r="Z11" s="644"/>
      <c r="AA11" s="644"/>
      <c r="AB11" s="644"/>
      <c r="AC11" s="644"/>
      <c r="AD11" s="644"/>
      <c r="AE11" s="645"/>
    </row>
    <row r="12" spans="1:31" ht="14.1" customHeight="1">
      <c r="A12" s="22" t="s">
        <v>49</v>
      </c>
      <c r="B12" s="23" t="s">
        <v>50</v>
      </c>
      <c r="C12" s="23"/>
      <c r="D12" s="23"/>
      <c r="E12" s="23"/>
      <c r="F12" s="23"/>
      <c r="G12" s="23"/>
      <c r="H12" s="23"/>
      <c r="I12" s="24"/>
      <c r="J12" s="281"/>
      <c r="K12" s="26"/>
      <c r="L12" s="26"/>
      <c r="M12" s="23"/>
      <c r="N12" s="23"/>
      <c r="O12" s="23"/>
      <c r="P12" s="23"/>
      <c r="Q12" s="23"/>
      <c r="R12" s="23"/>
      <c r="S12" s="23"/>
      <c r="T12" s="27"/>
      <c r="U12" s="23" t="s">
        <v>51</v>
      </c>
      <c r="V12" s="23" t="s">
        <v>52</v>
      </c>
      <c r="W12" s="5"/>
      <c r="X12" s="23"/>
      <c r="Y12" s="23"/>
      <c r="Z12" s="23"/>
      <c r="AA12" s="23"/>
      <c r="AB12" s="23"/>
      <c r="AC12" s="23"/>
      <c r="AD12" s="23"/>
      <c r="AE12" s="27"/>
    </row>
    <row r="13" spans="1:31" ht="9" customHeight="1">
      <c r="A13" s="22"/>
      <c r="B13" s="23"/>
      <c r="C13" s="23"/>
      <c r="D13" s="23"/>
      <c r="E13" s="23"/>
      <c r="F13" s="23"/>
      <c r="G13" s="23"/>
      <c r="H13" s="23"/>
      <c r="I13" s="23"/>
      <c r="J13" s="23"/>
      <c r="K13" s="23"/>
      <c r="L13" s="23"/>
      <c r="M13" s="23"/>
      <c r="N13" s="23"/>
      <c r="O13" s="23"/>
      <c r="P13" s="23"/>
      <c r="Q13" s="23"/>
      <c r="R13" s="23"/>
      <c r="S13" s="23"/>
      <c r="T13" s="27"/>
      <c r="U13" s="23"/>
      <c r="V13" s="23"/>
      <c r="W13" s="23"/>
      <c r="X13" s="23"/>
      <c r="Y13" s="23"/>
      <c r="Z13" s="23"/>
      <c r="AA13" s="23"/>
      <c r="AB13" s="23"/>
      <c r="AC13" s="23"/>
      <c r="AD13" s="23"/>
      <c r="AE13" s="27"/>
    </row>
    <row r="14" spans="1:31" ht="15.75" customHeight="1">
      <c r="A14" s="22"/>
      <c r="B14" s="23" t="s">
        <v>53</v>
      </c>
      <c r="C14" s="23"/>
      <c r="D14" s="23"/>
      <c r="E14" s="281"/>
      <c r="F14" s="26"/>
      <c r="G14" s="26"/>
      <c r="H14" s="26"/>
      <c r="I14" s="26"/>
      <c r="J14" s="26"/>
      <c r="K14" s="26"/>
      <c r="L14" s="26"/>
      <c r="M14" s="26"/>
      <c r="N14" s="26"/>
      <c r="O14" s="26"/>
      <c r="P14" s="26"/>
      <c r="Q14" s="26"/>
      <c r="R14" s="26"/>
      <c r="S14" s="26"/>
      <c r="T14" s="27"/>
      <c r="U14" s="23"/>
      <c r="V14" s="23"/>
      <c r="W14" s="23"/>
      <c r="X14" s="23"/>
      <c r="Y14" s="23"/>
      <c r="Z14" s="23"/>
      <c r="AA14" s="23"/>
      <c r="AB14" s="23"/>
      <c r="AC14" s="23"/>
      <c r="AD14" s="23"/>
      <c r="AE14" s="27"/>
    </row>
    <row r="15" spans="1:31" ht="12" customHeight="1">
      <c r="A15" s="22"/>
      <c r="B15" s="23"/>
      <c r="C15" s="23"/>
      <c r="D15" s="23"/>
      <c r="E15" s="23"/>
      <c r="F15" s="23"/>
      <c r="G15" s="23"/>
      <c r="H15" s="23"/>
      <c r="I15" s="23"/>
      <c r="J15" s="23"/>
      <c r="K15" s="23"/>
      <c r="L15" s="23"/>
      <c r="M15" s="23"/>
      <c r="N15" s="23"/>
      <c r="O15" s="23"/>
      <c r="P15" s="23"/>
      <c r="Q15" s="23"/>
      <c r="R15" s="23"/>
      <c r="S15" s="23"/>
      <c r="T15" s="27"/>
      <c r="U15" s="23"/>
      <c r="V15" s="344" t="s">
        <v>54</v>
      </c>
      <c r="W15" s="4"/>
      <c r="X15" s="28"/>
      <c r="Y15" s="28"/>
      <c r="Z15" s="28"/>
      <c r="AA15" s="28"/>
      <c r="AB15" s="28"/>
      <c r="AC15" s="28"/>
      <c r="AD15" s="28"/>
      <c r="AE15" s="29"/>
    </row>
    <row r="16" spans="1:31" ht="12" customHeight="1">
      <c r="A16" s="22"/>
      <c r="B16" s="23" t="s">
        <v>55</v>
      </c>
      <c r="C16" s="23"/>
      <c r="D16" s="281"/>
      <c r="E16" s="26"/>
      <c r="F16" s="26"/>
      <c r="G16" s="26"/>
      <c r="H16" s="26"/>
      <c r="I16" s="26"/>
      <c r="J16" s="26"/>
      <c r="K16" s="26"/>
      <c r="L16" s="25"/>
      <c r="M16" s="26"/>
      <c r="N16" s="26"/>
      <c r="O16" s="26"/>
      <c r="P16" s="26"/>
      <c r="Q16" s="379"/>
      <c r="R16" s="26"/>
      <c r="S16" s="26"/>
      <c r="T16" s="27"/>
      <c r="U16" s="23"/>
      <c r="V16" s="344" t="s">
        <v>56</v>
      </c>
      <c r="W16" s="4"/>
      <c r="X16" s="28"/>
      <c r="Y16" s="28"/>
      <c r="Z16" s="28"/>
      <c r="AA16" s="28"/>
      <c r="AB16" s="349"/>
      <c r="AC16" s="32" t="s">
        <v>57</v>
      </c>
      <c r="AD16" s="349"/>
      <c r="AE16" s="33"/>
    </row>
    <row r="17" spans="1:31" ht="12" customHeight="1">
      <c r="A17" s="22"/>
      <c r="B17" s="23"/>
      <c r="C17" s="23"/>
      <c r="D17" s="23"/>
      <c r="E17" s="23"/>
      <c r="F17" s="343" t="s">
        <v>58</v>
      </c>
      <c r="G17" s="23"/>
      <c r="H17" s="23"/>
      <c r="I17" s="23"/>
      <c r="J17" s="23"/>
      <c r="K17" s="23"/>
      <c r="L17" s="343" t="s">
        <v>59</v>
      </c>
      <c r="M17" s="23"/>
      <c r="N17" s="23"/>
      <c r="O17" s="23"/>
      <c r="P17" s="23"/>
      <c r="Q17" s="343" t="s">
        <v>60</v>
      </c>
      <c r="R17" s="23"/>
      <c r="S17" s="23"/>
      <c r="T17" s="27"/>
      <c r="U17" s="23"/>
      <c r="V17" s="344" t="s">
        <v>61</v>
      </c>
      <c r="W17" s="4"/>
      <c r="X17" s="28"/>
      <c r="Y17" s="28"/>
      <c r="Z17" s="28"/>
      <c r="AA17" s="28"/>
      <c r="AB17" s="28"/>
      <c r="AC17" s="28"/>
      <c r="AD17" s="28"/>
      <c r="AE17" s="29"/>
    </row>
    <row r="18" spans="1:31" ht="12" customHeight="1">
      <c r="A18" s="22"/>
      <c r="B18" s="23"/>
      <c r="C18" s="23"/>
      <c r="D18" s="23"/>
      <c r="E18" s="23"/>
      <c r="F18" s="23"/>
      <c r="G18" s="23"/>
      <c r="H18" s="23"/>
      <c r="I18" s="23"/>
      <c r="J18" s="23"/>
      <c r="K18" s="23"/>
      <c r="L18" s="23"/>
      <c r="M18" s="23"/>
      <c r="N18" s="23"/>
      <c r="O18" s="23"/>
      <c r="P18" s="23"/>
      <c r="Q18" s="23"/>
      <c r="R18" s="23"/>
      <c r="S18" s="23"/>
      <c r="T18" s="27"/>
      <c r="U18" s="23"/>
      <c r="V18" s="344" t="s">
        <v>62</v>
      </c>
      <c r="W18" s="4"/>
      <c r="X18" s="28"/>
      <c r="Y18" s="28"/>
      <c r="Z18" s="28"/>
      <c r="AA18" s="28"/>
      <c r="AB18" s="28"/>
      <c r="AC18" s="28"/>
      <c r="AD18" s="28"/>
      <c r="AE18" s="29"/>
    </row>
    <row r="19" spans="1:31" ht="12" customHeight="1">
      <c r="A19" s="22"/>
      <c r="B19" s="23" t="s">
        <v>63</v>
      </c>
      <c r="C19" s="23"/>
      <c r="D19" s="281"/>
      <c r="E19" s="26"/>
      <c r="F19" s="26"/>
      <c r="G19" s="26"/>
      <c r="H19" s="26"/>
      <c r="I19" s="26"/>
      <c r="J19" s="26"/>
      <c r="K19" s="26"/>
      <c r="L19" s="26"/>
      <c r="M19" s="26"/>
      <c r="N19" s="26"/>
      <c r="O19" s="23"/>
      <c r="P19" s="23"/>
      <c r="Q19" s="23"/>
      <c r="R19" s="23"/>
      <c r="S19" s="23"/>
      <c r="T19" s="27"/>
      <c r="U19" s="23"/>
      <c r="V19" s="344" t="s">
        <v>64</v>
      </c>
      <c r="W19" s="4"/>
      <c r="X19" s="28"/>
      <c r="Y19" s="28"/>
      <c r="Z19" s="28"/>
      <c r="AA19" s="28"/>
      <c r="AB19" s="28"/>
      <c r="AC19" s="28"/>
      <c r="AD19" s="28"/>
      <c r="AE19" s="29"/>
    </row>
    <row r="20" spans="1:31" ht="12" customHeight="1">
      <c r="A20" s="22"/>
      <c r="B20" s="23"/>
      <c r="C20" s="23"/>
      <c r="D20" s="23"/>
      <c r="E20" s="23"/>
      <c r="F20" s="23"/>
      <c r="G20" s="23"/>
      <c r="H20" s="23"/>
      <c r="I20" s="23"/>
      <c r="J20" s="23"/>
      <c r="K20" s="23"/>
      <c r="L20" s="23"/>
      <c r="M20" s="23"/>
      <c r="N20" s="23"/>
      <c r="O20" s="23"/>
      <c r="P20" s="23"/>
      <c r="Q20" s="23"/>
      <c r="R20" s="23"/>
      <c r="S20" s="23"/>
      <c r="T20" s="27"/>
      <c r="U20" s="23"/>
      <c r="V20" s="344" t="s">
        <v>65</v>
      </c>
      <c r="W20" s="4"/>
      <c r="X20" s="28"/>
      <c r="Y20" s="28"/>
      <c r="Z20" s="28"/>
      <c r="AA20" s="28"/>
      <c r="AB20" s="28"/>
      <c r="AC20" s="28"/>
      <c r="AD20" s="28"/>
      <c r="AE20" s="29"/>
    </row>
    <row r="21" spans="1:31" ht="12" customHeight="1">
      <c r="A21" s="22"/>
      <c r="B21" s="23" t="s">
        <v>66</v>
      </c>
      <c r="C21" s="23"/>
      <c r="D21" s="23"/>
      <c r="E21" s="23"/>
      <c r="F21" s="26"/>
      <c r="G21" s="380" t="s">
        <v>67</v>
      </c>
      <c r="H21" s="26"/>
      <c r="I21" s="357"/>
      <c r="J21" s="26"/>
      <c r="K21" s="26" t="s">
        <v>68</v>
      </c>
      <c r="L21" s="281" t="s">
        <v>69</v>
      </c>
      <c r="M21" s="358"/>
      <c r="N21" s="26"/>
      <c r="O21" s="23"/>
      <c r="P21" s="23"/>
      <c r="Q21" s="23"/>
      <c r="R21" s="23"/>
      <c r="S21" s="23"/>
      <c r="T21" s="27"/>
      <c r="U21" s="23"/>
      <c r="V21" s="344"/>
      <c r="W21" s="4"/>
      <c r="X21" s="28"/>
      <c r="Y21" s="28"/>
      <c r="Z21" s="28"/>
      <c r="AA21" s="28"/>
      <c r="AB21" s="28"/>
      <c r="AC21" s="28"/>
      <c r="AD21" s="28"/>
      <c r="AE21" s="29"/>
    </row>
    <row r="22" spans="1:31" ht="11.1" customHeight="1">
      <c r="A22" s="22"/>
      <c r="B22" s="23"/>
      <c r="C22" s="23"/>
      <c r="D22" s="23"/>
      <c r="E22" s="23"/>
      <c r="F22" s="23"/>
      <c r="G22" s="23"/>
      <c r="H22" s="23"/>
      <c r="I22" s="23"/>
      <c r="J22" s="23"/>
      <c r="K22" s="23"/>
      <c r="L22" s="23"/>
      <c r="M22" s="23"/>
      <c r="N22" s="23"/>
      <c r="O22" s="23"/>
      <c r="P22" s="23"/>
      <c r="Q22" s="23"/>
      <c r="R22" s="23"/>
      <c r="S22" s="23"/>
      <c r="T22" s="27"/>
      <c r="U22" s="23"/>
      <c r="V22" s="344" t="s">
        <v>70</v>
      </c>
      <c r="W22" s="4"/>
      <c r="X22" s="28"/>
      <c r="Y22" s="28"/>
      <c r="Z22" s="28"/>
      <c r="AA22" s="28"/>
      <c r="AB22" s="28"/>
      <c r="AC22" s="28"/>
      <c r="AD22" s="28"/>
      <c r="AE22" s="29"/>
    </row>
    <row r="23" spans="1:31" ht="12" customHeight="1">
      <c r="A23" s="22"/>
      <c r="B23" s="23" t="s">
        <v>71</v>
      </c>
      <c r="C23" s="23"/>
      <c r="D23" s="23"/>
      <c r="E23" s="23"/>
      <c r="F23" s="26"/>
      <c r="G23" s="281"/>
      <c r="H23" s="26"/>
      <c r="I23" s="26"/>
      <c r="J23" s="26"/>
      <c r="K23" s="26"/>
      <c r="L23" s="26"/>
      <c r="M23" s="26"/>
      <c r="N23" s="26"/>
      <c r="O23" s="23"/>
      <c r="P23" s="23"/>
      <c r="Q23" s="23"/>
      <c r="R23" s="23"/>
      <c r="S23" s="23"/>
      <c r="T23" s="27"/>
      <c r="U23" s="23"/>
      <c r="V23" s="344" t="s">
        <v>72</v>
      </c>
      <c r="W23" s="4"/>
      <c r="X23" s="28"/>
      <c r="Y23" s="28"/>
      <c r="Z23" s="28"/>
      <c r="AA23" s="28"/>
      <c r="AB23" s="28"/>
      <c r="AC23" s="28"/>
      <c r="AD23" s="28"/>
      <c r="AE23" s="29"/>
    </row>
    <row r="24" spans="1:31" ht="6" customHeight="1">
      <c r="A24" s="22"/>
      <c r="B24" s="23"/>
      <c r="C24" s="23"/>
      <c r="D24" s="23"/>
      <c r="E24" s="23"/>
      <c r="F24" s="23"/>
      <c r="G24" s="23"/>
      <c r="H24" s="23"/>
      <c r="I24" s="23"/>
      <c r="J24" s="23"/>
      <c r="K24" s="23"/>
      <c r="L24" s="23"/>
      <c r="M24" s="23"/>
      <c r="N24" s="23"/>
      <c r="O24" s="23"/>
      <c r="P24" s="23"/>
      <c r="Q24" s="23"/>
      <c r="R24" s="23"/>
      <c r="S24" s="23"/>
      <c r="T24" s="27"/>
      <c r="U24" s="23"/>
      <c r="V24" s="23"/>
      <c r="W24" s="23"/>
      <c r="X24" s="23"/>
      <c r="Y24" s="23"/>
      <c r="Z24" s="23"/>
      <c r="AA24" s="23"/>
      <c r="AB24" s="23"/>
      <c r="AC24" s="23"/>
      <c r="AD24" s="23"/>
      <c r="AE24" s="27"/>
    </row>
    <row r="25" spans="1:31" ht="6" customHeight="1">
      <c r="A25" s="22"/>
      <c r="B25" s="23"/>
      <c r="C25" s="23"/>
      <c r="D25" s="23"/>
      <c r="E25" s="23"/>
      <c r="F25" s="23"/>
      <c r="G25" s="23"/>
      <c r="H25" s="23"/>
      <c r="I25" s="23"/>
      <c r="J25" s="23"/>
      <c r="K25" s="23"/>
      <c r="L25" s="23"/>
      <c r="M25" s="23"/>
      <c r="N25" s="23"/>
      <c r="O25" s="23"/>
      <c r="P25" s="23"/>
      <c r="Q25" s="23"/>
      <c r="R25" s="23"/>
      <c r="S25" s="23"/>
      <c r="T25" s="27"/>
      <c r="U25" s="23"/>
      <c r="V25" s="23"/>
      <c r="W25" s="23"/>
      <c r="X25" s="23"/>
      <c r="Y25" s="23"/>
      <c r="Z25" s="23"/>
      <c r="AA25" s="23"/>
      <c r="AB25" s="23"/>
      <c r="AC25" s="23"/>
      <c r="AD25" s="23"/>
      <c r="AE25" s="27"/>
    </row>
    <row r="26" spans="1:31" ht="15.75" customHeight="1">
      <c r="A26" s="22"/>
      <c r="B26" s="23" t="s">
        <v>73</v>
      </c>
      <c r="C26" s="23"/>
      <c r="D26" s="23"/>
      <c r="E26" s="23"/>
      <c r="F26" s="23"/>
      <c r="G26" s="23"/>
      <c r="H26" s="23"/>
      <c r="I26" s="23"/>
      <c r="J26" s="23"/>
      <c r="K26" s="23"/>
      <c r="L26" s="26"/>
      <c r="M26" s="281"/>
      <c r="N26" s="26"/>
      <c r="O26" s="23"/>
      <c r="P26" s="23"/>
      <c r="Q26" s="23"/>
      <c r="R26" s="23"/>
      <c r="S26" s="23"/>
      <c r="T26" s="27"/>
      <c r="U26" s="644"/>
      <c r="V26" s="645"/>
      <c r="W26" s="23" t="s">
        <v>74</v>
      </c>
      <c r="X26" s="26"/>
      <c r="Y26" s="26"/>
      <c r="Z26" s="26"/>
      <c r="AA26" s="26"/>
      <c r="AB26" s="26"/>
      <c r="AC26" s="26"/>
      <c r="AD26" s="381"/>
      <c r="AE26" s="36"/>
    </row>
    <row r="27" spans="1:31" ht="12" customHeight="1">
      <c r="A27" s="22"/>
      <c r="B27" s="23"/>
      <c r="C27" s="23"/>
      <c r="D27" s="23"/>
      <c r="E27" s="23"/>
      <c r="F27" s="23"/>
      <c r="G27" s="23"/>
      <c r="H27" s="23"/>
      <c r="I27" s="23"/>
      <c r="J27" s="23"/>
      <c r="K27" s="23"/>
      <c r="L27" s="23"/>
      <c r="M27" s="23"/>
      <c r="N27" s="23"/>
      <c r="O27" s="23"/>
      <c r="P27" s="23"/>
      <c r="Q27" s="23"/>
      <c r="R27" s="23"/>
      <c r="S27" s="23"/>
      <c r="T27" s="27"/>
      <c r="U27" s="23" t="s">
        <v>75</v>
      </c>
      <c r="V27" s="27"/>
      <c r="W27" s="23"/>
      <c r="X27" s="23"/>
      <c r="Y27" s="23"/>
      <c r="Z27" s="23"/>
      <c r="AA27" s="23"/>
      <c r="AB27" s="23"/>
      <c r="AC27" s="23"/>
      <c r="AD27" s="37" t="s">
        <v>76</v>
      </c>
      <c r="AE27" s="27"/>
    </row>
    <row r="28" spans="1:31" ht="12.95" customHeight="1">
      <c r="A28" s="22"/>
      <c r="B28" s="23" t="s">
        <v>77</v>
      </c>
      <c r="C28" s="23"/>
      <c r="D28" s="23"/>
      <c r="E28" s="23"/>
      <c r="F28" s="23"/>
      <c r="G28" s="23"/>
      <c r="H28" s="23"/>
      <c r="I28" s="23"/>
      <c r="J28" s="23"/>
      <c r="K28" s="23"/>
      <c r="L28" s="23"/>
      <c r="M28" s="23"/>
      <c r="N28" s="23"/>
      <c r="O28" s="23"/>
      <c r="P28" s="23"/>
      <c r="Q28" s="23"/>
      <c r="R28" s="23"/>
      <c r="S28" s="23"/>
      <c r="T28" s="27"/>
      <c r="U28" s="23" t="s">
        <v>78</v>
      </c>
      <c r="V28" s="27"/>
      <c r="W28" s="23" t="s">
        <v>79</v>
      </c>
      <c r="X28" s="23"/>
      <c r="Y28" s="23"/>
      <c r="Z28" s="25"/>
      <c r="AA28" s="26"/>
      <c r="AB28" s="26"/>
      <c r="AC28" s="26"/>
      <c r="AD28" s="26"/>
      <c r="AE28" s="36"/>
    </row>
    <row r="29" spans="1:31" ht="15.75" customHeight="1">
      <c r="A29" s="22"/>
      <c r="B29" s="23"/>
      <c r="C29" s="23"/>
      <c r="D29" s="23"/>
      <c r="E29" s="23"/>
      <c r="F29" s="23"/>
      <c r="G29" s="23"/>
      <c r="H29" s="23"/>
      <c r="I29" s="23"/>
      <c r="J29" s="23"/>
      <c r="K29" s="23"/>
      <c r="L29" s="23"/>
      <c r="M29" s="23"/>
      <c r="N29" s="23"/>
      <c r="O29" s="23"/>
      <c r="P29" s="23"/>
      <c r="Q29" s="23"/>
      <c r="R29" s="23"/>
      <c r="S29" s="23"/>
      <c r="T29" s="27"/>
      <c r="U29" s="23" t="s">
        <v>80</v>
      </c>
      <c r="V29" s="27"/>
      <c r="W29" s="23"/>
      <c r="X29" s="23"/>
      <c r="Y29" s="23"/>
      <c r="Z29" s="23"/>
      <c r="AA29" s="23"/>
      <c r="AB29" s="23"/>
      <c r="AC29" s="23"/>
      <c r="AD29" s="23"/>
      <c r="AE29" s="27"/>
    </row>
    <row r="30" spans="1:31" ht="14.1" customHeight="1">
      <c r="A30" s="22"/>
      <c r="B30" s="646"/>
      <c r="C30" s="23" t="s">
        <v>81</v>
      </c>
      <c r="D30" s="23"/>
      <c r="E30" s="23"/>
      <c r="F30" s="23"/>
      <c r="G30" s="23"/>
      <c r="H30" s="23"/>
      <c r="I30" s="23"/>
      <c r="J30" s="5"/>
      <c r="K30" s="646"/>
      <c r="L30" s="23" t="s">
        <v>82</v>
      </c>
      <c r="M30" s="23"/>
      <c r="N30" s="23"/>
      <c r="O30" s="646"/>
      <c r="P30" s="23" t="s">
        <v>83</v>
      </c>
      <c r="Q30" s="23"/>
      <c r="R30" s="23"/>
      <c r="S30" s="23"/>
      <c r="T30" s="23"/>
      <c r="U30" s="22"/>
      <c r="V30" s="397"/>
      <c r="W30" s="23" t="s">
        <v>84</v>
      </c>
      <c r="X30" s="25"/>
      <c r="Y30" s="351"/>
      <c r="Z30" s="351"/>
      <c r="AA30" s="351"/>
      <c r="AB30" s="351"/>
      <c r="AC30" s="351"/>
      <c r="AD30" s="351"/>
      <c r="AE30" s="399"/>
    </row>
    <row r="31" spans="1:31" ht="16.5" customHeight="1" thickBot="1">
      <c r="A31" s="22"/>
      <c r="B31" s="23"/>
      <c r="C31" s="646"/>
      <c r="D31" s="23" t="s">
        <v>85</v>
      </c>
      <c r="E31" s="23"/>
      <c r="F31" s="23"/>
      <c r="G31" s="23"/>
      <c r="H31" s="23"/>
      <c r="I31" s="23"/>
      <c r="J31" s="5"/>
      <c r="K31" s="23"/>
      <c r="L31" s="646"/>
      <c r="M31" s="23" t="s">
        <v>86</v>
      </c>
      <c r="N31" s="23"/>
      <c r="O31" s="23"/>
      <c r="P31" s="646"/>
      <c r="Q31" s="23" t="s">
        <v>87</v>
      </c>
      <c r="R31" s="23"/>
      <c r="S31" s="23"/>
      <c r="T31" s="23"/>
      <c r="U31" s="38"/>
      <c r="V31" s="398"/>
      <c r="W31" s="360"/>
      <c r="X31" s="360"/>
      <c r="Y31" s="360"/>
      <c r="Z31" s="360"/>
      <c r="AA31" s="360"/>
      <c r="AB31" s="360"/>
      <c r="AC31" s="360"/>
      <c r="AD31" s="360"/>
      <c r="AE31" s="397"/>
    </row>
    <row r="32" spans="1:31" ht="16.5" customHeight="1" thickTop="1">
      <c r="A32" s="22"/>
      <c r="B32" s="23"/>
      <c r="C32" s="646"/>
      <c r="D32" s="23" t="s">
        <v>88</v>
      </c>
      <c r="E32" s="23"/>
      <c r="F32" s="23"/>
      <c r="G32" s="23"/>
      <c r="H32" s="23"/>
      <c r="I32" s="23"/>
      <c r="J32" s="5"/>
      <c r="K32" s="23"/>
      <c r="L32" s="646"/>
      <c r="M32" s="23" t="s">
        <v>89</v>
      </c>
      <c r="N32" s="23"/>
      <c r="O32" s="23"/>
      <c r="P32" s="646"/>
      <c r="Q32" s="23" t="s">
        <v>90</v>
      </c>
      <c r="R32" s="23"/>
      <c r="S32" s="23"/>
      <c r="T32" s="23"/>
      <c r="U32" s="22"/>
      <c r="V32" s="27"/>
      <c r="W32" s="23" t="s">
        <v>74</v>
      </c>
      <c r="X32" s="30"/>
      <c r="Y32" s="26"/>
      <c r="Z32" s="26"/>
      <c r="AA32" s="26"/>
      <c r="AB32" s="26"/>
      <c r="AC32" s="26"/>
      <c r="AD32" s="381"/>
      <c r="AE32" s="36"/>
    </row>
    <row r="33" spans="1:31" ht="15.75" customHeight="1">
      <c r="A33" s="22"/>
      <c r="B33" s="23" t="s">
        <v>91</v>
      </c>
      <c r="C33" s="23"/>
      <c r="D33" s="23"/>
      <c r="E33" s="23"/>
      <c r="F33" s="357"/>
      <c r="G33" s="25"/>
      <c r="H33" s="357"/>
      <c r="I33" s="23"/>
      <c r="J33" s="5"/>
      <c r="K33" s="23"/>
      <c r="L33" s="646"/>
      <c r="M33" s="23" t="s">
        <v>92</v>
      </c>
      <c r="N33" s="23"/>
      <c r="O33" s="23"/>
      <c r="P33" s="646"/>
      <c r="Q33" s="23" t="s">
        <v>93</v>
      </c>
      <c r="R33" s="39"/>
      <c r="S33" s="26"/>
      <c r="T33" s="23"/>
      <c r="U33" s="22"/>
      <c r="V33" s="27"/>
      <c r="W33" s="23"/>
      <c r="X33" s="23"/>
      <c r="Y33" s="23"/>
      <c r="Z33" s="23"/>
      <c r="AA33" s="23"/>
      <c r="AB33" s="23"/>
      <c r="AC33" s="23"/>
      <c r="AD33" s="37" t="s">
        <v>76</v>
      </c>
      <c r="AE33" s="27"/>
    </row>
    <row r="34" spans="1:31" ht="15.75" customHeight="1">
      <c r="A34" s="22"/>
      <c r="B34" s="23"/>
      <c r="C34" s="23"/>
      <c r="D34" s="23"/>
      <c r="E34" s="23"/>
      <c r="F34" s="23"/>
      <c r="G34" s="23"/>
      <c r="H34" s="23"/>
      <c r="I34" s="23"/>
      <c r="J34" s="5"/>
      <c r="K34" s="23"/>
      <c r="L34" s="646"/>
      <c r="M34" s="23" t="s">
        <v>94</v>
      </c>
      <c r="N34" s="23"/>
      <c r="O34" s="23"/>
      <c r="P34" s="23"/>
      <c r="Q34" s="25"/>
      <c r="R34" s="26"/>
      <c r="S34" s="26"/>
      <c r="T34" s="23"/>
      <c r="U34" s="22" t="s">
        <v>95</v>
      </c>
      <c r="V34" s="27"/>
      <c r="W34" s="343" t="s">
        <v>96</v>
      </c>
      <c r="X34" s="23"/>
      <c r="Y34" s="25"/>
      <c r="Z34" s="351"/>
      <c r="AA34" s="351"/>
      <c r="AB34" s="351"/>
      <c r="AC34" s="351"/>
      <c r="AD34" s="351"/>
      <c r="AE34" s="399"/>
    </row>
    <row r="35" spans="1:31" ht="15.75" customHeight="1">
      <c r="A35" s="22"/>
      <c r="B35" s="23"/>
      <c r="C35" s="23"/>
      <c r="D35" s="23"/>
      <c r="E35" s="23"/>
      <c r="F35" s="23"/>
      <c r="G35" s="23"/>
      <c r="H35" s="23"/>
      <c r="I35" s="23"/>
      <c r="J35" s="5"/>
      <c r="K35" s="23"/>
      <c r="L35" s="646"/>
      <c r="M35" s="23" t="s">
        <v>97</v>
      </c>
      <c r="N35" s="4"/>
      <c r="O35" s="4"/>
      <c r="P35" s="4"/>
      <c r="Q35" s="23"/>
      <c r="R35" s="23"/>
      <c r="S35" s="23"/>
      <c r="T35" s="27"/>
      <c r="U35" s="23" t="s">
        <v>98</v>
      </c>
      <c r="V35" s="27"/>
      <c r="W35" s="343" t="s">
        <v>99</v>
      </c>
      <c r="X35" s="23"/>
      <c r="Y35" s="25"/>
      <c r="Z35" s="26"/>
      <c r="AA35" s="26"/>
      <c r="AB35" s="26"/>
      <c r="AC35" s="26"/>
      <c r="AD35" s="26"/>
      <c r="AE35" s="36"/>
    </row>
    <row r="36" spans="1:31" ht="12.95" customHeight="1">
      <c r="A36" s="22"/>
      <c r="B36" s="23"/>
      <c r="C36" s="23"/>
      <c r="D36" s="23"/>
      <c r="E36" s="23"/>
      <c r="F36" s="23"/>
      <c r="G36" s="23"/>
      <c r="H36" s="23"/>
      <c r="I36" s="23"/>
      <c r="J36" s="5"/>
      <c r="K36" s="23"/>
      <c r="L36" s="646"/>
      <c r="M36" s="23" t="s">
        <v>100</v>
      </c>
      <c r="N36" s="23"/>
      <c r="O36" s="23"/>
      <c r="P36" s="23"/>
      <c r="Q36" s="23"/>
      <c r="R36" s="23"/>
      <c r="S36" s="23"/>
      <c r="T36" s="27"/>
      <c r="U36" s="23"/>
      <c r="V36" s="27"/>
      <c r="W36" s="23"/>
      <c r="X36" s="23"/>
      <c r="Y36" s="35"/>
      <c r="Z36" s="23"/>
      <c r="AA36" s="23"/>
      <c r="AB36" s="23"/>
      <c r="AC36" s="23"/>
      <c r="AD36" s="23"/>
      <c r="AE36" s="27"/>
    </row>
    <row r="37" spans="1:31" ht="12.95" customHeight="1">
      <c r="A37" s="22"/>
      <c r="B37" s="23"/>
      <c r="C37" s="23"/>
      <c r="D37" s="23"/>
      <c r="E37" s="23"/>
      <c r="F37" s="23"/>
      <c r="G37" s="23"/>
      <c r="H37" s="23"/>
      <c r="I37" s="23"/>
      <c r="J37" s="23"/>
      <c r="K37" s="23"/>
      <c r="L37" s="646"/>
      <c r="M37" s="23" t="s">
        <v>93</v>
      </c>
      <c r="N37" s="25"/>
      <c r="O37" s="26"/>
      <c r="P37" s="26"/>
      <c r="Q37" s="23"/>
      <c r="R37" s="23"/>
      <c r="S37" s="23"/>
      <c r="T37" s="27"/>
      <c r="U37" s="23"/>
      <c r="V37" s="27"/>
      <c r="W37" s="343" t="s">
        <v>101</v>
      </c>
      <c r="X37" s="23"/>
      <c r="Y37" s="25"/>
      <c r="Z37" s="351"/>
      <c r="AA37" s="351"/>
      <c r="AB37" s="351"/>
      <c r="AC37" s="351"/>
      <c r="AD37" s="351"/>
      <c r="AE37" s="399"/>
    </row>
    <row r="38" spans="1:31" ht="15.75" customHeight="1">
      <c r="A38" s="22"/>
      <c r="B38" s="23"/>
      <c r="C38" s="23"/>
      <c r="D38" s="23"/>
      <c r="E38" s="23"/>
      <c r="F38" s="23"/>
      <c r="G38" s="23"/>
      <c r="H38" s="23"/>
      <c r="I38" s="23"/>
      <c r="J38" s="23"/>
      <c r="K38" s="23"/>
      <c r="L38" s="23"/>
      <c r="M38" s="23"/>
      <c r="N38" s="23"/>
      <c r="O38" s="23"/>
      <c r="P38" s="23"/>
      <c r="Q38" s="23"/>
      <c r="R38" s="23"/>
      <c r="S38" s="23"/>
      <c r="T38" s="27"/>
      <c r="U38" s="23"/>
      <c r="V38" s="27"/>
      <c r="W38" s="343" t="s">
        <v>102</v>
      </c>
      <c r="X38" s="23"/>
      <c r="Y38" s="25"/>
      <c r="Z38" s="356"/>
      <c r="AA38" s="26"/>
      <c r="AB38" s="26"/>
      <c r="AC38" s="26"/>
      <c r="AD38" s="26"/>
      <c r="AE38" s="36"/>
    </row>
    <row r="39" spans="1:31" ht="8.1" customHeight="1">
      <c r="A39" s="22"/>
      <c r="B39" s="23"/>
      <c r="C39" s="23"/>
      <c r="D39" s="23"/>
      <c r="E39" s="23"/>
      <c r="F39" s="23"/>
      <c r="G39" s="23"/>
      <c r="H39" s="23"/>
      <c r="I39" s="23"/>
      <c r="J39" s="23"/>
      <c r="K39" s="23"/>
      <c r="L39" s="23"/>
      <c r="M39" s="23"/>
      <c r="N39" s="23"/>
      <c r="O39" s="23"/>
      <c r="P39" s="23"/>
      <c r="Q39" s="23"/>
      <c r="R39" s="23"/>
      <c r="S39" s="23"/>
      <c r="T39" s="27"/>
      <c r="U39" s="23"/>
      <c r="V39" s="27"/>
      <c r="W39" s="23"/>
      <c r="X39" s="23"/>
      <c r="Y39" s="23"/>
      <c r="Z39" s="23"/>
      <c r="AA39" s="23"/>
      <c r="AB39" s="23"/>
      <c r="AC39" s="23"/>
      <c r="AD39" s="23"/>
      <c r="AE39" s="27"/>
    </row>
    <row r="40" spans="1:31" ht="11.1" customHeight="1">
      <c r="A40" s="22"/>
      <c r="B40" s="4"/>
      <c r="C40" s="23"/>
      <c r="D40" s="23"/>
      <c r="E40" s="23"/>
      <c r="F40" s="23"/>
      <c r="G40" s="23"/>
      <c r="H40" s="23"/>
      <c r="I40" s="23"/>
      <c r="J40" s="23"/>
      <c r="K40" s="23"/>
      <c r="L40" s="23"/>
      <c r="M40" s="23"/>
      <c r="N40" s="23"/>
      <c r="O40" s="23"/>
      <c r="P40" s="23"/>
      <c r="Q40" s="23"/>
      <c r="R40" s="23"/>
      <c r="S40" s="23"/>
      <c r="T40" s="27"/>
      <c r="U40" s="26"/>
      <c r="V40" s="36"/>
      <c r="W40" s="343" t="s">
        <v>103</v>
      </c>
      <c r="X40" s="23"/>
      <c r="Y40" s="25" t="s">
        <v>104</v>
      </c>
      <c r="Z40" s="358"/>
      <c r="AA40" s="357"/>
      <c r="AB40" s="26"/>
      <c r="AC40" s="26" t="s">
        <v>105</v>
      </c>
      <c r="AD40" s="34"/>
      <c r="AE40" s="36"/>
    </row>
    <row r="41" spans="1:31" ht="12" customHeight="1">
      <c r="A41" s="22"/>
      <c r="B41" s="23"/>
      <c r="C41" s="4"/>
      <c r="D41" s="4"/>
      <c r="E41" s="4"/>
      <c r="F41" s="4"/>
      <c r="G41" s="23"/>
      <c r="H41" s="23"/>
      <c r="I41" s="23"/>
      <c r="J41" s="23"/>
      <c r="K41" s="23"/>
      <c r="L41" s="23"/>
      <c r="M41" s="23"/>
      <c r="N41" s="23"/>
      <c r="O41" s="23"/>
      <c r="P41" s="23"/>
      <c r="Q41" s="23"/>
      <c r="R41" s="23"/>
      <c r="S41" s="23"/>
      <c r="T41" s="360"/>
      <c r="U41" s="644"/>
      <c r="V41" s="647"/>
      <c r="W41" s="343" t="s">
        <v>106</v>
      </c>
      <c r="X41" s="23"/>
      <c r="Y41" s="23"/>
      <c r="Z41" s="23"/>
      <c r="AA41" s="23"/>
      <c r="AB41" s="23"/>
      <c r="AC41" s="23"/>
      <c r="AD41" s="23"/>
      <c r="AE41" s="27"/>
    </row>
    <row r="42" spans="1:31" ht="12" customHeight="1">
      <c r="A42" s="22"/>
      <c r="B42" s="23" t="s">
        <v>107</v>
      </c>
      <c r="C42" s="23"/>
      <c r="D42" s="23"/>
      <c r="E42" s="23"/>
      <c r="F42" s="23"/>
      <c r="G42" s="23"/>
      <c r="H42" s="23"/>
      <c r="I42" s="23"/>
      <c r="J42" s="23"/>
      <c r="K42" s="23"/>
      <c r="L42" s="23"/>
      <c r="M42" s="23"/>
      <c r="N42" s="23"/>
      <c r="O42" s="23"/>
      <c r="P42" s="23"/>
      <c r="Q42" s="23"/>
      <c r="R42" s="23"/>
      <c r="S42" s="23"/>
      <c r="T42" s="360"/>
      <c r="U42" s="360"/>
      <c r="V42" s="456"/>
      <c r="W42" s="343" t="s">
        <v>108</v>
      </c>
      <c r="X42" s="23"/>
      <c r="Y42" s="23"/>
      <c r="Z42" s="23"/>
      <c r="AA42" s="23"/>
      <c r="AB42" s="23"/>
      <c r="AC42" s="23"/>
      <c r="AD42" s="23"/>
      <c r="AE42" s="27"/>
    </row>
    <row r="43" spans="1:31" ht="11.1" customHeight="1">
      <c r="A43" s="22"/>
      <c r="B43" s="343" t="s">
        <v>109</v>
      </c>
      <c r="C43" s="458"/>
      <c r="D43" s="357"/>
      <c r="E43" s="26"/>
      <c r="F43" s="26"/>
      <c r="G43" s="26"/>
      <c r="H43" s="26"/>
      <c r="I43" s="26"/>
      <c r="J43" s="23"/>
      <c r="K43" s="343" t="s">
        <v>110</v>
      </c>
      <c r="L43" s="23"/>
      <c r="M43" s="23"/>
      <c r="N43" s="457" t="s">
        <v>104</v>
      </c>
      <c r="O43" s="359"/>
      <c r="P43" s="26"/>
      <c r="Q43" s="26"/>
      <c r="R43" s="26"/>
      <c r="S43" s="26"/>
      <c r="T43" s="360"/>
      <c r="U43" s="360"/>
      <c r="V43" s="456"/>
      <c r="W43" s="343" t="s">
        <v>111</v>
      </c>
      <c r="X43" s="23"/>
      <c r="Y43" s="23"/>
      <c r="Z43" s="23"/>
      <c r="AB43" s="23"/>
      <c r="AC43" s="447"/>
      <c r="AD43" s="23"/>
      <c r="AE43" s="27"/>
    </row>
    <row r="44" spans="1:31" ht="11.1" customHeight="1">
      <c r="A44" s="22"/>
      <c r="B44" s="23"/>
      <c r="C44" s="35"/>
      <c r="D44" s="23"/>
      <c r="E44" s="23"/>
      <c r="F44" s="23"/>
      <c r="G44" s="23"/>
      <c r="H44" s="23"/>
      <c r="I44" s="23"/>
      <c r="J44" s="23"/>
      <c r="K44" s="343" t="s">
        <v>112</v>
      </c>
      <c r="L44" s="4"/>
      <c r="M44" s="4"/>
      <c r="N44" s="455"/>
      <c r="O44" s="359"/>
      <c r="P44" s="26"/>
      <c r="Q44" s="26"/>
      <c r="R44" s="26"/>
      <c r="S44" s="26"/>
      <c r="T44" s="26"/>
      <c r="U44" s="36"/>
      <c r="V44" s="456"/>
      <c r="W44" s="343" t="s">
        <v>113</v>
      </c>
      <c r="X44" s="23"/>
      <c r="Y44" s="23"/>
      <c r="AB44" s="23"/>
      <c r="AC44" s="343" t="s">
        <v>114</v>
      </c>
      <c r="AD44" s="23"/>
      <c r="AE44" s="27"/>
    </row>
    <row r="45" spans="1:31" ht="6" customHeight="1">
      <c r="A45" s="41"/>
      <c r="B45" s="26"/>
      <c r="C45" s="26"/>
      <c r="D45" s="26"/>
      <c r="E45" s="26"/>
      <c r="F45" s="26"/>
      <c r="G45" s="26"/>
      <c r="H45" s="26"/>
      <c r="I45" s="26"/>
      <c r="J45" s="26"/>
      <c r="K45" s="26"/>
      <c r="L45" s="26"/>
      <c r="M45" s="26"/>
      <c r="N45" s="26"/>
      <c r="O45" s="26"/>
      <c r="P45" s="26"/>
      <c r="Q45" s="351"/>
      <c r="R45" s="26"/>
      <c r="S45" s="26"/>
      <c r="T45" s="26"/>
      <c r="U45" s="26"/>
      <c r="V45" s="41"/>
      <c r="W45" s="26"/>
      <c r="X45" s="26"/>
      <c r="Y45" s="26"/>
      <c r="Z45" s="26"/>
      <c r="AA45" s="26"/>
      <c r="AB45" s="26"/>
      <c r="AC45" s="26"/>
      <c r="AD45" s="26"/>
      <c r="AE45" s="36"/>
    </row>
    <row r="46" spans="1:31" ht="12" customHeight="1">
      <c r="A46" s="5"/>
      <c r="B46" s="5"/>
      <c r="C46" s="5"/>
      <c r="D46" s="5"/>
      <c r="E46" s="5"/>
      <c r="F46" s="5"/>
      <c r="G46" s="5"/>
      <c r="H46" s="5"/>
      <c r="I46" s="5"/>
      <c r="J46" s="5"/>
      <c r="K46" s="5"/>
      <c r="L46" s="5"/>
      <c r="M46" s="5"/>
      <c r="N46" s="5"/>
      <c r="O46" s="5"/>
      <c r="P46" s="5"/>
      <c r="Q46" s="360" t="str">
        <f>Enter!A9</f>
        <v/>
      </c>
      <c r="R46" s="5"/>
      <c r="S46" s="5"/>
      <c r="T46" s="5"/>
      <c r="U46" s="5"/>
      <c r="V46" s="5"/>
      <c r="W46" s="5"/>
      <c r="X46" s="5"/>
      <c r="Y46" s="5"/>
      <c r="Z46" s="5"/>
      <c r="AA46" s="5"/>
      <c r="AB46" s="5"/>
      <c r="AC46" s="5"/>
      <c r="AD46" s="5"/>
      <c r="AE46" s="5"/>
    </row>
    <row r="47" spans="1:31" ht="15.75" customHeight="1">
      <c r="B47" s="4"/>
      <c r="C47" s="4"/>
      <c r="D47" s="4"/>
      <c r="E47" s="4"/>
      <c r="F47" s="4"/>
      <c r="G47" s="4"/>
      <c r="H47" s="4"/>
      <c r="I47" s="4"/>
      <c r="J47" s="4"/>
      <c r="K47" s="4"/>
      <c r="L47" s="4"/>
      <c r="M47" s="4"/>
      <c r="N47" s="4"/>
      <c r="O47" s="4"/>
      <c r="P47" s="4"/>
      <c r="Q47" s="4"/>
      <c r="R47" s="4"/>
      <c r="S47" s="4"/>
    </row>
  </sheetData>
  <sheetProtection algorithmName="SHA-512" hashValue="rTgPXq2Bgoad75DvLExYkSRcf24l2QDdYrxbjtbPebr4ZoH2X8iO9FiQnbnve812ZAwZb53d3L1q6Xsv/ePCJQ==" saltValue="s4XQyOoOlsd/iJQ5jnJNtQ==" spinCount="100000" sheet="1" objects="1" scenarios="1"/>
  <phoneticPr fontId="0" type="noConversion"/>
  <pageMargins left="0.5" right="0.5" top="0.5" bottom="0.5" header="0" footer="0"/>
  <pageSetup paperSize="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3"/>
  <dimension ref="B1:AO69"/>
  <sheetViews>
    <sheetView showZeros="0" topLeftCell="A37" zoomScale="85" zoomScaleNormal="85" workbookViewId="0">
      <selection activeCell="C58" sqref="C58"/>
    </sheetView>
  </sheetViews>
  <sheetFormatPr defaultRowHeight="15"/>
  <cols>
    <col min="2" max="2" width="4.77734375" customWidth="1"/>
    <col min="3" max="3" width="7.77734375" customWidth="1"/>
    <col min="4" max="4" width="7" customWidth="1"/>
    <col min="5" max="5" width="10.77734375" customWidth="1"/>
    <col min="6" max="6" width="3.77734375" customWidth="1"/>
    <col min="10" max="11" width="3.77734375" customWidth="1"/>
    <col min="12" max="12" width="12.77734375" customWidth="1"/>
    <col min="13" max="14" width="3.77734375" customWidth="1"/>
    <col min="15" max="15" width="13.77734375" customWidth="1"/>
  </cols>
  <sheetData>
    <row r="1" spans="2:15" ht="23.25" hidden="1">
      <c r="B1" s="606"/>
      <c r="C1" s="461"/>
      <c r="D1" s="461"/>
      <c r="E1" s="461"/>
      <c r="F1" s="461"/>
      <c r="G1" s="461"/>
      <c r="H1" s="461"/>
      <c r="I1" s="461"/>
      <c r="J1" s="461"/>
      <c r="K1" s="461"/>
      <c r="L1" s="461"/>
      <c r="M1" s="461"/>
      <c r="N1" s="461"/>
      <c r="O1" s="461"/>
    </row>
    <row r="2" spans="2:15" hidden="1">
      <c r="B2" s="461"/>
      <c r="C2" s="461"/>
      <c r="D2" s="461"/>
      <c r="E2" s="461"/>
      <c r="F2" s="461"/>
      <c r="G2" s="461"/>
      <c r="H2" s="461"/>
      <c r="I2" s="461"/>
      <c r="J2" s="461"/>
      <c r="K2" s="461"/>
      <c r="L2" s="461"/>
      <c r="M2" s="461"/>
      <c r="N2" s="461"/>
      <c r="O2" s="461"/>
    </row>
    <row r="3" spans="2:15" ht="20.25" hidden="1">
      <c r="B3" s="607"/>
      <c r="C3" s="461"/>
      <c r="D3" s="461"/>
      <c r="E3" s="461"/>
      <c r="F3" s="461"/>
      <c r="G3" s="461"/>
      <c r="H3" s="461"/>
      <c r="I3" s="461"/>
      <c r="J3" s="461"/>
      <c r="K3" s="461"/>
      <c r="L3" s="461"/>
      <c r="M3" s="461"/>
      <c r="N3" s="461"/>
      <c r="O3" s="461"/>
    </row>
    <row r="4" spans="2:15" ht="20.25" hidden="1">
      <c r="B4" s="607"/>
      <c r="C4" s="461"/>
      <c r="D4" s="461"/>
      <c r="E4" s="461"/>
      <c r="F4" s="461"/>
      <c r="G4" s="461"/>
      <c r="H4" s="461"/>
      <c r="I4" s="461"/>
      <c r="J4" s="461"/>
      <c r="K4" s="461"/>
      <c r="L4" s="461"/>
      <c r="M4" s="461"/>
      <c r="N4" s="461"/>
      <c r="O4" s="461"/>
    </row>
    <row r="5" spans="2:15" hidden="1">
      <c r="B5" s="461"/>
      <c r="C5" s="461"/>
      <c r="D5" s="461"/>
      <c r="E5" s="461"/>
      <c r="F5" s="461"/>
      <c r="G5" s="461"/>
      <c r="H5" s="461"/>
      <c r="I5" s="461"/>
      <c r="J5" s="461"/>
      <c r="K5" s="461"/>
      <c r="L5" s="461"/>
      <c r="M5" s="461"/>
      <c r="N5" s="461"/>
      <c r="O5" s="461"/>
    </row>
    <row r="6" spans="2:15" ht="18" hidden="1">
      <c r="B6" s="608"/>
      <c r="C6" s="461"/>
      <c r="D6" s="461"/>
      <c r="E6" s="461"/>
      <c r="F6" s="461"/>
      <c r="G6" s="461"/>
      <c r="H6" s="461"/>
      <c r="I6" s="461"/>
      <c r="J6" s="461"/>
      <c r="K6" s="461"/>
      <c r="L6" s="461"/>
      <c r="M6" s="461"/>
      <c r="N6" s="461"/>
      <c r="O6" s="461"/>
    </row>
    <row r="7" spans="2:15" ht="18" hidden="1">
      <c r="B7" s="608"/>
      <c r="C7" s="461"/>
      <c r="D7" s="461"/>
      <c r="E7" s="461"/>
      <c r="F7" s="461"/>
      <c r="G7" s="461"/>
      <c r="H7" s="461"/>
      <c r="I7" s="461"/>
      <c r="J7" s="461"/>
      <c r="K7" s="461"/>
      <c r="L7" s="461"/>
      <c r="M7" s="461"/>
      <c r="N7" s="461"/>
      <c r="O7" s="461"/>
    </row>
    <row r="8" spans="2:15" ht="18" hidden="1">
      <c r="B8" s="608"/>
      <c r="C8" s="461"/>
      <c r="D8" s="461"/>
      <c r="E8" s="461"/>
      <c r="F8" s="461"/>
      <c r="G8" s="461"/>
      <c r="H8" s="461"/>
      <c r="I8" s="461"/>
      <c r="J8" s="461"/>
      <c r="K8" s="461"/>
      <c r="L8" s="461"/>
      <c r="M8" s="461"/>
      <c r="N8" s="461"/>
      <c r="O8" s="461"/>
    </row>
    <row r="9" spans="2:15" ht="18" hidden="1">
      <c r="B9" s="608"/>
      <c r="C9" s="461"/>
      <c r="D9" s="461"/>
      <c r="E9" s="461"/>
      <c r="F9" s="461"/>
      <c r="G9" s="461"/>
      <c r="H9" s="461"/>
      <c r="I9" s="461"/>
      <c r="J9" s="461"/>
      <c r="K9" s="461"/>
      <c r="L9" s="461"/>
      <c r="M9" s="461"/>
      <c r="N9" s="461"/>
      <c r="O9" s="461"/>
    </row>
    <row r="10" spans="2:15" ht="18" hidden="1">
      <c r="B10" s="609"/>
      <c r="C10" s="461"/>
      <c r="D10" s="461"/>
      <c r="E10" s="461"/>
      <c r="F10" s="461"/>
      <c r="G10" s="461"/>
      <c r="H10" s="461"/>
      <c r="I10" s="461"/>
      <c r="J10" s="461"/>
      <c r="K10" s="461"/>
      <c r="L10" s="461"/>
      <c r="M10" s="461"/>
      <c r="N10" s="461"/>
      <c r="O10" s="461"/>
    </row>
    <row r="11" spans="2:15" ht="18" hidden="1">
      <c r="B11" s="608"/>
      <c r="C11" s="461"/>
      <c r="D11" s="461"/>
      <c r="E11" s="461"/>
      <c r="F11" s="461"/>
      <c r="G11" s="461"/>
      <c r="H11" s="461"/>
      <c r="I11" s="461"/>
      <c r="J11" s="461"/>
      <c r="K11" s="461"/>
      <c r="L11" s="461"/>
      <c r="M11" s="461"/>
      <c r="N11" s="461"/>
      <c r="O11" s="461"/>
    </row>
    <row r="12" spans="2:15" ht="18" hidden="1">
      <c r="B12" s="608"/>
      <c r="C12" s="461"/>
      <c r="D12" s="461"/>
      <c r="E12" s="461"/>
      <c r="F12" s="461"/>
      <c r="G12" s="461"/>
      <c r="H12" s="461"/>
      <c r="I12" s="461"/>
      <c r="J12" s="461"/>
      <c r="K12" s="461"/>
      <c r="L12" s="461"/>
      <c r="M12" s="461"/>
      <c r="N12" s="461"/>
      <c r="O12" s="461"/>
    </row>
    <row r="13" spans="2:15" ht="18" hidden="1">
      <c r="B13" s="608"/>
      <c r="C13" s="461"/>
      <c r="D13" s="461"/>
      <c r="E13" s="461"/>
      <c r="F13" s="461"/>
      <c r="G13" s="461"/>
      <c r="H13" s="461"/>
      <c r="I13" s="461"/>
      <c r="J13" s="461"/>
      <c r="K13" s="461"/>
      <c r="L13" s="461"/>
      <c r="M13" s="461"/>
      <c r="N13" s="461"/>
      <c r="O13" s="461"/>
    </row>
    <row r="14" spans="2:15" ht="18" hidden="1">
      <c r="B14" s="608"/>
      <c r="C14" s="461"/>
      <c r="D14" s="461"/>
      <c r="E14" s="461"/>
      <c r="F14" s="461"/>
      <c r="G14" s="461"/>
      <c r="H14" s="461"/>
      <c r="I14" s="461"/>
      <c r="J14" s="461"/>
      <c r="K14" s="461"/>
      <c r="L14" s="461"/>
      <c r="M14" s="461"/>
      <c r="N14" s="461"/>
      <c r="O14" s="461"/>
    </row>
    <row r="15" spans="2:15" ht="18" hidden="1">
      <c r="B15" s="608"/>
      <c r="C15" s="461"/>
      <c r="D15" s="461"/>
      <c r="E15" s="461"/>
      <c r="F15" s="461"/>
      <c r="G15" s="461"/>
      <c r="H15" s="461"/>
      <c r="I15" s="461"/>
      <c r="J15" s="461"/>
      <c r="K15" s="461"/>
      <c r="L15" s="461"/>
      <c r="M15" s="461"/>
      <c r="N15" s="461"/>
      <c r="O15" s="461"/>
    </row>
    <row r="17" spans="2:15" ht="21.75">
      <c r="B17" s="400" t="str">
        <f>RE_Tax!B17</f>
        <v>2024 SUPPORTIVE LIVING REAL ESTATE TAX STATEMENT</v>
      </c>
      <c r="C17" s="148"/>
      <c r="D17" s="148"/>
      <c r="E17" s="148"/>
      <c r="F17" s="148"/>
      <c r="G17" s="148"/>
      <c r="H17" s="148"/>
      <c r="I17" s="148"/>
      <c r="J17" s="148"/>
      <c r="K17" s="148"/>
      <c r="L17" s="148"/>
      <c r="M17" s="148"/>
      <c r="N17" s="148"/>
      <c r="O17" s="148"/>
    </row>
    <row r="18" spans="2:15" ht="9.9499999999999993" customHeight="1">
      <c r="B18" s="401"/>
      <c r="C18" s="401"/>
      <c r="D18" s="401"/>
      <c r="E18" s="401"/>
      <c r="F18" s="401"/>
      <c r="G18" s="401"/>
      <c r="H18" s="401"/>
      <c r="I18" s="401"/>
      <c r="J18" s="401"/>
      <c r="K18" s="401"/>
      <c r="L18" s="401"/>
      <c r="M18" s="401"/>
      <c r="N18" s="401"/>
      <c r="O18" s="401"/>
    </row>
    <row r="19" spans="2:15" ht="16.5">
      <c r="B19" s="402" t="s">
        <v>721</v>
      </c>
      <c r="C19" s="402"/>
      <c r="D19" s="402"/>
      <c r="E19" s="403">
        <f>Facility</f>
        <v>0</v>
      </c>
      <c r="F19" s="404"/>
      <c r="G19" s="404"/>
      <c r="H19" s="404"/>
      <c r="I19" s="404"/>
      <c r="J19" s="404"/>
      <c r="K19" s="405"/>
      <c r="L19" s="406" t="s">
        <v>722</v>
      </c>
      <c r="M19" s="403">
        <f>'PG1'!D19</f>
        <v>0</v>
      </c>
      <c r="N19" s="404"/>
      <c r="O19" s="404"/>
    </row>
    <row r="20" spans="2:15" ht="9.9499999999999993" customHeight="1">
      <c r="B20" s="402"/>
      <c r="C20" s="402"/>
      <c r="D20" s="402"/>
      <c r="E20" s="402"/>
      <c r="F20" s="402"/>
      <c r="G20" s="402"/>
      <c r="H20" s="402"/>
      <c r="I20" s="402"/>
      <c r="J20" s="402"/>
      <c r="K20" s="402"/>
      <c r="L20" s="402"/>
      <c r="M20" s="402"/>
      <c r="N20" s="402"/>
      <c r="O20" s="402"/>
    </row>
    <row r="21" spans="2:15" ht="16.5">
      <c r="B21" s="402" t="s">
        <v>723</v>
      </c>
      <c r="C21" s="402"/>
      <c r="D21" s="402"/>
      <c r="E21" s="613">
        <f>ID</f>
        <v>0</v>
      </c>
      <c r="F21" s="404"/>
      <c r="G21" s="404"/>
      <c r="H21" s="404"/>
      <c r="I21" s="404"/>
      <c r="J21" s="404"/>
      <c r="K21" s="405"/>
      <c r="L21" s="402"/>
      <c r="M21" s="402"/>
      <c r="N21" s="402"/>
      <c r="O21" s="402"/>
    </row>
    <row r="22" spans="2:15" ht="9.9499999999999993" customHeight="1">
      <c r="B22" s="402"/>
      <c r="C22" s="402"/>
      <c r="D22" s="402"/>
      <c r="E22" s="402"/>
      <c r="F22" s="402"/>
      <c r="G22" s="402"/>
      <c r="H22" s="402"/>
      <c r="I22" s="402"/>
      <c r="J22" s="402"/>
      <c r="K22" s="402"/>
      <c r="L22" s="402"/>
      <c r="M22" s="402"/>
      <c r="N22" s="402"/>
      <c r="O22" s="402"/>
    </row>
    <row r="23" spans="2:15" ht="16.5">
      <c r="B23" s="402" t="s">
        <v>724</v>
      </c>
      <c r="C23" s="402"/>
      <c r="D23" s="402"/>
      <c r="E23" s="402"/>
      <c r="F23" s="402"/>
      <c r="G23" s="402"/>
      <c r="H23" s="403">
        <f>RE_Tax!H23</f>
        <v>0</v>
      </c>
      <c r="I23" s="404"/>
      <c r="J23" s="404"/>
      <c r="K23" s="404"/>
      <c r="L23" s="404"/>
      <c r="M23" s="404"/>
      <c r="N23" s="404"/>
      <c r="O23" s="404"/>
    </row>
    <row r="24" spans="2:15" ht="9.9499999999999993" customHeight="1">
      <c r="B24" s="402"/>
      <c r="C24" s="402"/>
      <c r="D24" s="402"/>
      <c r="E24" s="402"/>
      <c r="F24" s="402"/>
      <c r="G24" s="402"/>
      <c r="H24" s="402"/>
      <c r="I24" s="402"/>
      <c r="J24" s="402"/>
      <c r="K24" s="402"/>
      <c r="L24" s="402"/>
      <c r="M24" s="402"/>
      <c r="N24" s="402"/>
      <c r="O24" s="402"/>
    </row>
    <row r="25" spans="2:15" ht="16.5">
      <c r="B25" s="402" t="s">
        <v>725</v>
      </c>
      <c r="C25" s="402"/>
      <c r="D25" s="403" t="s">
        <v>726</v>
      </c>
      <c r="E25" s="404"/>
      <c r="F25" s="404"/>
      <c r="G25" s="404"/>
      <c r="H25" s="404"/>
      <c r="I25" s="406" t="s">
        <v>727</v>
      </c>
      <c r="J25" s="403" t="s">
        <v>728</v>
      </c>
      <c r="K25" s="404"/>
      <c r="L25" s="404"/>
      <c r="M25" s="404"/>
      <c r="N25" s="407"/>
      <c r="O25" s="402"/>
    </row>
    <row r="26" spans="2:15" ht="9.9499999999999993" customHeight="1">
      <c r="B26" s="402"/>
      <c r="C26" s="402"/>
      <c r="D26" s="402"/>
      <c r="E26" s="402"/>
      <c r="F26" s="402"/>
      <c r="G26" s="402"/>
      <c r="H26" s="402"/>
      <c r="I26" s="402"/>
      <c r="J26" s="402"/>
      <c r="K26" s="402"/>
      <c r="L26" s="402"/>
      <c r="M26" s="402"/>
      <c r="N26" s="402"/>
      <c r="O26" s="402"/>
    </row>
    <row r="27" spans="2:15" ht="16.5">
      <c r="B27" s="402" t="s">
        <v>729</v>
      </c>
      <c r="C27" s="408" t="s">
        <v>730</v>
      </c>
      <c r="D27" s="402"/>
      <c r="E27" s="402"/>
      <c r="F27" s="402"/>
      <c r="G27" s="402"/>
      <c r="H27" s="402"/>
      <c r="I27" s="402"/>
      <c r="J27" s="402"/>
      <c r="K27" s="402"/>
      <c r="L27" s="402"/>
      <c r="M27" s="402"/>
      <c r="N27" s="402"/>
      <c r="O27" s="402"/>
    </row>
    <row r="28" spans="2:15" ht="12" customHeight="1">
      <c r="B28" s="402"/>
      <c r="C28" s="402"/>
      <c r="D28" s="402"/>
      <c r="E28" s="402"/>
      <c r="F28" s="402"/>
      <c r="G28" s="402"/>
      <c r="H28" s="402"/>
      <c r="I28" s="402"/>
      <c r="J28" s="402"/>
      <c r="K28" s="402"/>
      <c r="L28" s="402"/>
      <c r="M28" s="402"/>
      <c r="N28" s="402"/>
      <c r="O28" s="402"/>
    </row>
    <row r="29" spans="2:15" ht="16.5">
      <c r="B29" s="409"/>
      <c r="C29" s="402" t="str">
        <f>RE_Tax!C29</f>
        <v>Enter the tax index number and real estate tax assessed for 2024 on the lines provided below.  Enter only the portion of the</v>
      </c>
      <c r="D29" s="402"/>
      <c r="E29" s="402"/>
      <c r="F29" s="402"/>
      <c r="G29" s="402"/>
      <c r="H29" s="402"/>
      <c r="I29" s="402"/>
      <c r="J29" s="402"/>
      <c r="K29" s="402"/>
      <c r="L29" s="402"/>
      <c r="M29" s="402"/>
      <c r="N29" s="402"/>
      <c r="O29" s="402"/>
    </row>
    <row r="30" spans="2:15" ht="16.5">
      <c r="B30" s="409"/>
      <c r="C30" s="402" t="str">
        <f>RE_Tax!C30</f>
        <v>cost that applies to the operation of the supportive living facility in Column D.  Real estate tax applicable to any portion of the</v>
      </c>
      <c r="D30" s="402"/>
      <c r="E30" s="402"/>
      <c r="F30" s="402"/>
      <c r="G30" s="402"/>
      <c r="H30" s="402"/>
      <c r="I30" s="402"/>
      <c r="J30" s="402"/>
      <c r="K30" s="402"/>
      <c r="L30" s="402"/>
      <c r="M30" s="402"/>
      <c r="N30" s="402"/>
      <c r="O30" s="402"/>
    </row>
    <row r="31" spans="2:15" ht="16.5">
      <c r="B31" s="409"/>
      <c r="C31" s="402" t="str">
        <f>RE_Tax!C31</f>
        <v>SLF property which is vacant, rented to other organizations, or used for purposes other than supportive living care must not</v>
      </c>
      <c r="D31" s="402"/>
      <c r="E31" s="402"/>
      <c r="F31" s="402"/>
      <c r="G31" s="402"/>
      <c r="H31" s="402"/>
      <c r="I31" s="402"/>
      <c r="J31" s="402"/>
      <c r="K31" s="402"/>
      <c r="L31" s="402"/>
      <c r="M31" s="402"/>
      <c r="N31" s="402"/>
      <c r="O31" s="402"/>
    </row>
    <row r="32" spans="2:15" ht="16.5">
      <c r="B32" s="409"/>
      <c r="C32" s="402" t="str">
        <f>RE_Tax!C32</f>
        <v>be entered in Column D.  Do not include cost for any period other than calendar year 2024.</v>
      </c>
      <c r="D32" s="402"/>
      <c r="E32" s="402"/>
      <c r="F32" s="402"/>
      <c r="G32" s="402"/>
      <c r="H32" s="402"/>
      <c r="I32" s="402"/>
      <c r="J32" s="402"/>
      <c r="K32" s="402"/>
      <c r="L32" s="402"/>
      <c r="M32" s="402"/>
      <c r="N32" s="402"/>
      <c r="O32" s="402"/>
    </row>
    <row r="33" spans="2:41" ht="12" customHeight="1">
      <c r="B33" s="402"/>
      <c r="C33" s="402"/>
      <c r="D33" s="402"/>
      <c r="E33" s="402"/>
      <c r="F33" s="402"/>
      <c r="G33" s="402"/>
      <c r="H33" s="402"/>
      <c r="I33" s="402"/>
      <c r="J33" s="402"/>
      <c r="K33" s="402"/>
      <c r="L33" s="402"/>
      <c r="M33" s="402"/>
      <c r="N33" s="402"/>
      <c r="O33" s="402"/>
    </row>
    <row r="34" spans="2:41" ht="16.5">
      <c r="B34" s="402" t="s">
        <v>735</v>
      </c>
      <c r="C34" s="410" t="s">
        <v>736</v>
      </c>
      <c r="D34" s="410"/>
      <c r="E34" s="410"/>
      <c r="F34" s="402"/>
      <c r="G34" s="410" t="s">
        <v>737</v>
      </c>
      <c r="H34" s="410"/>
      <c r="I34" s="410"/>
      <c r="J34" s="402"/>
      <c r="K34" s="402"/>
      <c r="L34" s="411" t="s">
        <v>738</v>
      </c>
      <c r="M34" s="402"/>
      <c r="N34" s="402"/>
      <c r="O34" s="411" t="s">
        <v>739</v>
      </c>
    </row>
    <row r="35" spans="2:41" ht="16.5">
      <c r="B35" s="402"/>
      <c r="C35" s="402"/>
      <c r="D35" s="402"/>
      <c r="E35" s="402"/>
      <c r="F35" s="402"/>
      <c r="G35" s="402"/>
      <c r="H35" s="402"/>
      <c r="I35" s="402"/>
      <c r="J35" s="402"/>
      <c r="K35" s="402"/>
      <c r="L35" s="402"/>
      <c r="M35" s="402"/>
      <c r="N35" s="402"/>
      <c r="O35" s="412" t="s">
        <v>740</v>
      </c>
    </row>
    <row r="36" spans="2:41" ht="16.5">
      <c r="B36" s="402" t="s">
        <v>741</v>
      </c>
      <c r="C36" s="412"/>
      <c r="D36" s="413"/>
      <c r="E36" s="413"/>
      <c r="F36" s="402"/>
      <c r="G36" s="412"/>
      <c r="H36" s="413"/>
      <c r="I36" s="413"/>
      <c r="J36" s="402"/>
      <c r="K36" s="402"/>
      <c r="L36" s="412"/>
      <c r="M36" s="402"/>
      <c r="N36" s="402"/>
      <c r="O36" s="412" t="s">
        <v>742</v>
      </c>
      <c r="AA36" t="s">
        <v>743</v>
      </c>
      <c r="AF36" t="s">
        <v>741</v>
      </c>
      <c r="AG36" t="s">
        <v>744</v>
      </c>
      <c r="AJ36" t="s">
        <v>745</v>
      </c>
      <c r="AL36" t="s">
        <v>746</v>
      </c>
      <c r="AM36" t="s">
        <v>633</v>
      </c>
      <c r="AN36" t="s">
        <v>747</v>
      </c>
      <c r="AO36" t="s">
        <v>748</v>
      </c>
    </row>
    <row r="37" spans="2:41" ht="16.5">
      <c r="B37" s="402"/>
      <c r="C37" s="412" t="s">
        <v>745</v>
      </c>
      <c r="D37" s="413"/>
      <c r="E37" s="413"/>
      <c r="F37" s="402"/>
      <c r="G37" s="412" t="s">
        <v>749</v>
      </c>
      <c r="H37" s="413"/>
      <c r="I37" s="413"/>
      <c r="J37" s="402"/>
      <c r="K37" s="402"/>
      <c r="L37" s="412" t="s">
        <v>750</v>
      </c>
      <c r="M37" s="402"/>
      <c r="N37" s="402"/>
      <c r="O37" s="412" t="s">
        <v>751</v>
      </c>
    </row>
    <row r="38" spans="2:41" ht="21.95" customHeight="1">
      <c r="B38" s="414" t="s">
        <v>464</v>
      </c>
      <c r="C38" s="403"/>
      <c r="D38" s="404"/>
      <c r="E38" s="404"/>
      <c r="F38" s="402"/>
      <c r="G38" s="403"/>
      <c r="H38" s="405"/>
      <c r="I38" s="404"/>
      <c r="J38" s="409"/>
      <c r="K38" s="415" t="s">
        <v>302</v>
      </c>
      <c r="L38" s="416"/>
      <c r="M38" s="409"/>
      <c r="N38" s="415" t="s">
        <v>302</v>
      </c>
      <c r="O38" s="416"/>
    </row>
    <row r="39" spans="2:41" ht="21.95" customHeight="1">
      <c r="B39" s="414" t="s">
        <v>466</v>
      </c>
      <c r="C39" s="403"/>
      <c r="D39" s="404"/>
      <c r="E39" s="404"/>
      <c r="F39" s="402"/>
      <c r="G39" s="403"/>
      <c r="H39" s="405"/>
      <c r="I39" s="404"/>
      <c r="J39" s="409"/>
      <c r="K39" s="415" t="s">
        <v>302</v>
      </c>
      <c r="L39" s="416"/>
      <c r="M39" s="409"/>
      <c r="N39" s="415" t="s">
        <v>302</v>
      </c>
      <c r="O39" s="416"/>
    </row>
    <row r="40" spans="2:41" ht="21.95" customHeight="1">
      <c r="B40" s="414" t="s">
        <v>468</v>
      </c>
      <c r="C40" s="403"/>
      <c r="D40" s="404"/>
      <c r="E40" s="404"/>
      <c r="F40" s="402"/>
      <c r="G40" s="403"/>
      <c r="H40" s="405"/>
      <c r="I40" s="404"/>
      <c r="J40" s="409"/>
      <c r="K40" s="415" t="s">
        <v>302</v>
      </c>
      <c r="L40" s="416"/>
      <c r="M40" s="409"/>
      <c r="N40" s="415" t="s">
        <v>302</v>
      </c>
      <c r="O40" s="416"/>
    </row>
    <row r="41" spans="2:41" ht="21.95" customHeight="1">
      <c r="B41" s="414" t="s">
        <v>470</v>
      </c>
      <c r="C41" s="403"/>
      <c r="D41" s="404"/>
      <c r="E41" s="404"/>
      <c r="F41" s="402"/>
      <c r="G41" s="403" t="s">
        <v>633</v>
      </c>
      <c r="H41" s="405"/>
      <c r="I41" s="404"/>
      <c r="J41" s="409"/>
      <c r="K41" s="415" t="s">
        <v>302</v>
      </c>
      <c r="L41" s="416"/>
      <c r="M41" s="409"/>
      <c r="N41" s="415" t="s">
        <v>302</v>
      </c>
      <c r="O41" s="416"/>
    </row>
    <row r="42" spans="2:41" ht="21.95" customHeight="1">
      <c r="B42" s="414" t="s">
        <v>472</v>
      </c>
      <c r="C42" s="403"/>
      <c r="D42" s="404"/>
      <c r="E42" s="404"/>
      <c r="F42" s="402"/>
      <c r="G42" s="403" t="s">
        <v>633</v>
      </c>
      <c r="H42" s="405"/>
      <c r="I42" s="404"/>
      <c r="J42" s="409"/>
      <c r="K42" s="415" t="s">
        <v>302</v>
      </c>
      <c r="L42" s="416"/>
      <c r="M42" s="409"/>
      <c r="N42" s="415" t="s">
        <v>302</v>
      </c>
      <c r="O42" s="416"/>
    </row>
    <row r="43" spans="2:41" ht="21.95" customHeight="1">
      <c r="B43" s="414" t="s">
        <v>752</v>
      </c>
      <c r="C43" s="403"/>
      <c r="D43" s="404"/>
      <c r="E43" s="404"/>
      <c r="F43" s="402"/>
      <c r="G43" s="403" t="s">
        <v>633</v>
      </c>
      <c r="H43" s="405"/>
      <c r="I43" s="404"/>
      <c r="J43" s="409"/>
      <c r="K43" s="415" t="s">
        <v>302</v>
      </c>
      <c r="L43" s="416"/>
      <c r="M43" s="409"/>
      <c r="N43" s="415" t="s">
        <v>302</v>
      </c>
      <c r="O43" s="416"/>
    </row>
    <row r="44" spans="2:41" ht="21.95" customHeight="1">
      <c r="B44" s="414" t="s">
        <v>753</v>
      </c>
      <c r="C44" s="403"/>
      <c r="D44" s="404"/>
      <c r="E44" s="404"/>
      <c r="F44" s="402"/>
      <c r="G44" s="403" t="s">
        <v>633</v>
      </c>
      <c r="H44" s="405"/>
      <c r="I44" s="404"/>
      <c r="J44" s="409"/>
      <c r="K44" s="415" t="s">
        <v>302</v>
      </c>
      <c r="L44" s="416"/>
      <c r="M44" s="409"/>
      <c r="N44" s="415" t="s">
        <v>302</v>
      </c>
      <c r="O44" s="416"/>
    </row>
    <row r="45" spans="2:41" ht="21.95" customHeight="1">
      <c r="B45" s="414" t="s">
        <v>754</v>
      </c>
      <c r="C45" s="403"/>
      <c r="D45" s="404"/>
      <c r="E45" s="404"/>
      <c r="F45" s="402"/>
      <c r="G45" s="403" t="s">
        <v>633</v>
      </c>
      <c r="H45" s="405"/>
      <c r="I45" s="404"/>
      <c r="J45" s="409"/>
      <c r="K45" s="415" t="s">
        <v>302</v>
      </c>
      <c r="L45" s="416"/>
      <c r="M45" s="409"/>
      <c r="N45" s="415" t="s">
        <v>302</v>
      </c>
      <c r="O45" s="416"/>
    </row>
    <row r="46" spans="2:41" ht="21.95" customHeight="1">
      <c r="B46" s="414" t="s">
        <v>755</v>
      </c>
      <c r="C46" s="403"/>
      <c r="D46" s="404"/>
      <c r="E46" s="404"/>
      <c r="F46" s="402"/>
      <c r="G46" s="403" t="s">
        <v>633</v>
      </c>
      <c r="H46" s="405"/>
      <c r="I46" s="404"/>
      <c r="J46" s="409"/>
      <c r="K46" s="415" t="s">
        <v>302</v>
      </c>
      <c r="L46" s="416"/>
      <c r="M46" s="409"/>
      <c r="N46" s="415" t="s">
        <v>302</v>
      </c>
      <c r="O46" s="416"/>
      <c r="P46" s="401"/>
    </row>
    <row r="47" spans="2:41" ht="21.95" customHeight="1">
      <c r="B47" s="414" t="s">
        <v>756</v>
      </c>
      <c r="C47" s="403"/>
      <c r="D47" s="404"/>
      <c r="E47" s="404"/>
      <c r="F47" s="402"/>
      <c r="G47" s="403" t="s">
        <v>633</v>
      </c>
      <c r="H47" s="405"/>
      <c r="I47" s="404"/>
      <c r="J47" s="409"/>
      <c r="K47" s="415" t="s">
        <v>302</v>
      </c>
      <c r="L47" s="416"/>
      <c r="M47" s="409"/>
      <c r="N47" s="415" t="s">
        <v>302</v>
      </c>
      <c r="O47" s="416"/>
      <c r="P47" s="401"/>
    </row>
    <row r="48" spans="2:41" ht="21.95" customHeight="1">
      <c r="P48" s="401"/>
    </row>
    <row r="49" spans="2:16" ht="21.95" customHeight="1" thickBot="1">
      <c r="I49" s="417" t="s">
        <v>159</v>
      </c>
      <c r="J49" s="402"/>
      <c r="K49" s="415" t="s">
        <v>302</v>
      </c>
      <c r="L49" s="418">
        <f>SUM(L38:L47)</f>
        <v>0</v>
      </c>
      <c r="M49" s="409"/>
      <c r="N49" s="415" t="s">
        <v>302</v>
      </c>
      <c r="O49" s="418">
        <f>SUM(O38:O47)</f>
        <v>0</v>
      </c>
      <c r="P49" s="401"/>
    </row>
    <row r="50" spans="2:16" ht="16.5" thickTop="1">
      <c r="P50" s="401"/>
    </row>
    <row r="51" spans="2:16" ht="16.5" customHeight="1">
      <c r="B51" s="402" t="s">
        <v>757</v>
      </c>
      <c r="C51" s="408" t="s">
        <v>758</v>
      </c>
      <c r="D51" s="402"/>
      <c r="E51" s="402"/>
      <c r="F51" s="402"/>
      <c r="G51" s="402"/>
      <c r="H51" s="402"/>
      <c r="I51" s="402"/>
      <c r="J51" s="402"/>
      <c r="K51" s="402"/>
      <c r="L51" s="402"/>
      <c r="M51" s="402"/>
      <c r="N51" s="402"/>
      <c r="O51" s="402"/>
      <c r="P51" s="401"/>
    </row>
    <row r="52" spans="2:16" ht="9.9499999999999993" customHeight="1">
      <c r="B52" s="402"/>
      <c r="C52" s="402"/>
      <c r="D52" s="402"/>
      <c r="E52" s="402"/>
      <c r="F52" s="402"/>
      <c r="G52" s="402"/>
      <c r="H52" s="402"/>
      <c r="I52" s="402"/>
      <c r="J52" s="402"/>
      <c r="K52" s="402"/>
      <c r="L52" s="402"/>
      <c r="M52" s="402"/>
      <c r="N52" s="402"/>
      <c r="O52" s="402"/>
      <c r="P52" s="401"/>
    </row>
    <row r="53" spans="2:16" ht="16.5" customHeight="1">
      <c r="B53" s="409"/>
      <c r="C53" s="402" t="s">
        <v>771</v>
      </c>
      <c r="D53" s="409"/>
      <c r="E53" s="402"/>
      <c r="F53" s="402"/>
      <c r="G53" s="402"/>
      <c r="H53" s="402"/>
      <c r="I53" s="402"/>
      <c r="J53" s="402"/>
      <c r="K53" s="402"/>
      <c r="L53" s="402"/>
      <c r="M53" s="402"/>
      <c r="N53" s="402"/>
      <c r="O53" s="402"/>
      <c r="P53" s="401"/>
    </row>
    <row r="54" spans="2:16" ht="16.5" customHeight="1">
      <c r="B54" s="402"/>
      <c r="C54" s="402" t="s">
        <v>772</v>
      </c>
      <c r="D54" s="409"/>
      <c r="E54" s="402"/>
      <c r="F54" s="402"/>
      <c r="G54" s="403"/>
      <c r="H54" s="402" t="s">
        <v>139</v>
      </c>
      <c r="I54" s="403"/>
      <c r="J54" s="402" t="s">
        <v>140</v>
      </c>
      <c r="K54" s="402"/>
      <c r="L54" s="402"/>
      <c r="M54" s="402"/>
      <c r="N54" s="402"/>
      <c r="O54" s="402"/>
      <c r="P54" s="401"/>
    </row>
    <row r="55" spans="2:16" ht="16.5" customHeight="1">
      <c r="B55" s="402"/>
      <c r="C55" s="402"/>
      <c r="D55" s="402"/>
      <c r="E55" s="402"/>
      <c r="F55" s="402"/>
      <c r="G55" s="402"/>
      <c r="H55" s="402"/>
      <c r="I55" s="402"/>
      <c r="J55" s="402"/>
      <c r="K55" s="402"/>
      <c r="L55" s="402"/>
      <c r="M55" s="402"/>
      <c r="N55" s="402"/>
      <c r="O55" s="402"/>
      <c r="P55" s="401"/>
    </row>
    <row r="56" spans="2:16" ht="16.5" customHeight="1">
      <c r="B56" s="409"/>
      <c r="C56" s="402" t="s">
        <v>761</v>
      </c>
      <c r="D56" s="402"/>
      <c r="E56" s="402"/>
      <c r="F56" s="402"/>
      <c r="G56" s="402"/>
      <c r="H56" s="402"/>
      <c r="I56" s="402"/>
      <c r="J56" s="402"/>
      <c r="K56" s="402"/>
      <c r="L56" s="402"/>
      <c r="M56" s="402"/>
      <c r="N56" s="402"/>
      <c r="O56" s="402"/>
      <c r="P56" s="401"/>
    </row>
    <row r="57" spans="2:16" ht="16.5" customHeight="1">
      <c r="B57" s="402"/>
      <c r="C57" s="402" t="s">
        <v>762</v>
      </c>
      <c r="D57" s="402"/>
      <c r="E57" s="402"/>
      <c r="F57" s="402"/>
      <c r="G57" s="402"/>
      <c r="H57" s="402"/>
      <c r="I57" s="402"/>
      <c r="J57" s="402"/>
      <c r="K57" s="402"/>
      <c r="L57" s="402"/>
      <c r="M57" s="402"/>
      <c r="N57" s="402"/>
      <c r="O57" s="402"/>
      <c r="P57" s="401"/>
    </row>
    <row r="58" spans="2:16" ht="9.9499999999999993" customHeight="1">
      <c r="B58" s="402"/>
      <c r="C58" s="402"/>
      <c r="D58" s="402"/>
      <c r="E58" s="402"/>
      <c r="F58" s="402"/>
      <c r="G58" s="402"/>
      <c r="H58" s="402"/>
      <c r="I58" s="402"/>
      <c r="J58" s="402"/>
      <c r="K58" s="402"/>
      <c r="L58" s="402"/>
      <c r="M58" s="402"/>
      <c r="N58" s="402"/>
      <c r="O58" s="402"/>
      <c r="P58" s="401"/>
    </row>
    <row r="59" spans="2:16" ht="16.5" customHeight="1">
      <c r="B59" s="402" t="s">
        <v>763</v>
      </c>
      <c r="C59" s="408" t="s">
        <v>764</v>
      </c>
      <c r="D59" s="402"/>
      <c r="E59" s="402"/>
      <c r="F59" s="402"/>
      <c r="G59" s="402"/>
      <c r="H59" s="402"/>
      <c r="I59" s="402"/>
      <c r="J59" s="402"/>
      <c r="K59" s="402"/>
      <c r="L59" s="402"/>
      <c r="M59" s="402"/>
      <c r="N59" s="402"/>
      <c r="O59" s="402"/>
      <c r="P59" s="401"/>
    </row>
    <row r="60" spans="2:16" ht="9.9499999999999993" customHeight="1">
      <c r="B60" s="402"/>
      <c r="C60" s="402"/>
      <c r="D60" s="402"/>
      <c r="E60" s="402"/>
      <c r="F60" s="402"/>
      <c r="G60" s="402"/>
      <c r="H60" s="402"/>
      <c r="I60" s="402"/>
      <c r="J60" s="402"/>
      <c r="K60" s="402"/>
      <c r="L60" s="402"/>
      <c r="M60" s="402"/>
      <c r="N60" s="402"/>
      <c r="O60" s="402"/>
      <c r="P60" s="401"/>
    </row>
    <row r="61" spans="2:16" ht="16.5" customHeight="1">
      <c r="B61" s="409"/>
      <c r="C61" s="402" t="str">
        <f>RE_Tax!C61</f>
        <v>Attach copies of the original 2024 tax bills which were listed in Section A to this statement.  Be sure to use the 2024</v>
      </c>
      <c r="D61" s="402"/>
      <c r="E61" s="402"/>
      <c r="F61" s="402"/>
      <c r="G61" s="402"/>
      <c r="H61" s="402"/>
      <c r="I61" s="402"/>
      <c r="J61" s="402"/>
      <c r="K61" s="402"/>
      <c r="L61" s="402"/>
      <c r="M61" s="402"/>
      <c r="N61" s="402"/>
      <c r="O61" s="402"/>
      <c r="P61" s="401"/>
    </row>
    <row r="62" spans="2:16" ht="16.5" customHeight="1">
      <c r="B62" s="402"/>
      <c r="C62" s="402" t="str">
        <f>RE_Tax!C62</f>
        <v>tax bill which is normally paid during 2025.</v>
      </c>
      <c r="D62" s="402"/>
      <c r="E62" s="402"/>
      <c r="F62" s="402"/>
      <c r="G62" s="402"/>
      <c r="H62" s="402"/>
      <c r="I62" s="402"/>
      <c r="J62" s="402"/>
      <c r="K62" s="402"/>
      <c r="L62" s="402"/>
      <c r="M62" s="402"/>
      <c r="N62" s="402"/>
      <c r="O62" s="402"/>
      <c r="P62" s="401"/>
    </row>
    <row r="63" spans="2:16" ht="15.75">
      <c r="B63" s="401"/>
      <c r="C63" s="401"/>
      <c r="D63" s="401"/>
      <c r="E63" s="401"/>
      <c r="F63" s="401"/>
      <c r="G63" s="401"/>
      <c r="H63" s="401"/>
      <c r="I63" s="401"/>
      <c r="J63" s="401"/>
      <c r="K63" s="401"/>
      <c r="L63" s="401"/>
      <c r="M63" s="401"/>
      <c r="N63" s="401"/>
      <c r="O63" s="401"/>
      <c r="P63" s="401"/>
    </row>
    <row r="64" spans="2:16" ht="19.5">
      <c r="C64" s="451" t="s">
        <v>767</v>
      </c>
      <c r="D64" s="401"/>
      <c r="E64" s="401"/>
      <c r="F64" s="401"/>
      <c r="G64" s="401"/>
      <c r="H64" s="401"/>
      <c r="I64" s="401"/>
      <c r="J64" s="401"/>
      <c r="K64" s="401"/>
      <c r="L64" s="401"/>
      <c r="M64" s="401"/>
      <c r="N64" s="401"/>
      <c r="O64" s="401"/>
      <c r="P64" s="401"/>
    </row>
    <row r="65" spans="2:16" ht="19.5">
      <c r="B65" s="401"/>
      <c r="C65" s="460" t="s">
        <v>768</v>
      </c>
      <c r="D65" s="401"/>
      <c r="E65" s="401"/>
      <c r="F65" s="401"/>
      <c r="G65" s="401"/>
      <c r="H65" s="401"/>
      <c r="I65" s="401"/>
      <c r="J65" s="401"/>
      <c r="K65" s="401"/>
      <c r="L65" s="401"/>
      <c r="M65" s="401"/>
      <c r="N65" s="401"/>
      <c r="O65" s="401"/>
      <c r="P65" s="401"/>
    </row>
    <row r="66" spans="2:16" ht="18.75">
      <c r="C66" s="451" t="s">
        <v>769</v>
      </c>
    </row>
    <row r="69" spans="2:16">
      <c r="O69" t="s">
        <v>773</v>
      </c>
    </row>
  </sheetData>
  <phoneticPr fontId="0" type="noConversion"/>
  <pageMargins left="0.25" right="0.25" top="0.25" bottom="0.25" header="0.25" footer="0.25"/>
  <pageSetup paperSize="5" scale="8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3">
    <pageSetUpPr fitToPage="1"/>
  </sheetPr>
  <dimension ref="B1:AG53"/>
  <sheetViews>
    <sheetView showZeros="0" zoomScale="80" zoomScaleNormal="80" workbookViewId="0">
      <selection activeCell="F7" sqref="F7"/>
    </sheetView>
  </sheetViews>
  <sheetFormatPr defaultRowHeight="15"/>
  <cols>
    <col min="1" max="1" width="9.77734375" customWidth="1"/>
    <col min="2" max="3" width="4.77734375" customWidth="1"/>
    <col min="4" max="4" width="5.77734375" customWidth="1"/>
    <col min="5" max="5" width="3.77734375" customWidth="1"/>
    <col min="6" max="6" width="10.77734375" customWidth="1"/>
    <col min="7" max="8" width="3.77734375" customWidth="1"/>
    <col min="9" max="9" width="9.77734375" customWidth="1"/>
    <col min="10" max="10" width="1.77734375" customWidth="1"/>
    <col min="11" max="12" width="4.77734375" customWidth="1"/>
    <col min="13" max="13" width="3.77734375" customWidth="1"/>
    <col min="14" max="14" width="10.77734375" customWidth="1"/>
    <col min="15" max="15" width="2.77734375" customWidth="1"/>
    <col min="16" max="16" width="3.77734375" customWidth="1"/>
    <col min="17" max="17" width="9.77734375" customWidth="1"/>
    <col min="18" max="19" width="3.77734375" customWidth="1"/>
    <col min="20" max="20" width="10.77734375" customWidth="1"/>
    <col min="21" max="21" width="1.77734375" customWidth="1"/>
    <col min="22" max="22" width="3.77734375" customWidth="1"/>
    <col min="23" max="23" width="4.77734375" customWidth="1"/>
    <col min="24" max="24" width="8.77734375" customWidth="1"/>
    <col min="25" max="26" width="4.77734375" customWidth="1"/>
    <col min="27" max="27" width="8.77734375" customWidth="1"/>
    <col min="28" max="28" width="2.77734375" customWidth="1"/>
    <col min="29" max="29" width="1.77734375" customWidth="1"/>
    <col min="30" max="30" width="9.77734375" customWidth="1"/>
  </cols>
  <sheetData>
    <row r="1" spans="2:29" ht="15.75" customHeight="1"/>
    <row r="2" spans="2:29" ht="15.75" customHeight="1"/>
    <row r="3" spans="2:29" ht="12.95" customHeight="1">
      <c r="B3" s="43"/>
      <c r="C3" s="43"/>
      <c r="D3" s="43"/>
      <c r="E3" s="43"/>
      <c r="F3" s="43"/>
      <c r="G3" s="43"/>
      <c r="H3" s="43"/>
      <c r="I3" s="43"/>
      <c r="J3" s="43"/>
      <c r="K3" s="43"/>
      <c r="L3" s="43"/>
      <c r="M3" s="43"/>
      <c r="N3" s="43"/>
      <c r="O3" s="43" t="s">
        <v>40</v>
      </c>
      <c r="P3" s="43"/>
      <c r="Q3" s="43"/>
      <c r="R3" s="43"/>
      <c r="S3" s="43"/>
      <c r="T3" s="43"/>
      <c r="U3" s="43"/>
      <c r="V3" s="43"/>
      <c r="W3" s="43"/>
      <c r="X3" s="43"/>
      <c r="Y3" s="43"/>
      <c r="Z3" s="43"/>
      <c r="AA3" s="94" t="s">
        <v>774</v>
      </c>
      <c r="AB3" s="43"/>
      <c r="AC3" s="44"/>
    </row>
    <row r="4" spans="2:29" ht="12.95" customHeight="1">
      <c r="B4" s="24" t="s">
        <v>116</v>
      </c>
      <c r="C4" s="24"/>
      <c r="D4" s="24"/>
      <c r="E4" s="24"/>
      <c r="F4" s="45" t="str">
        <f>T(Facility)</f>
        <v/>
      </c>
      <c r="G4" s="351"/>
      <c r="H4" s="24"/>
      <c r="I4" s="24"/>
      <c r="J4" s="24"/>
      <c r="K4" s="24"/>
      <c r="L4" s="24"/>
      <c r="M4" s="24"/>
      <c r="N4" s="24"/>
      <c r="O4" s="24"/>
      <c r="P4" s="51" t="s">
        <v>117</v>
      </c>
      <c r="Q4" s="46" t="str">
        <f>T(ID)</f>
        <v/>
      </c>
      <c r="R4" s="24" t="s">
        <v>118</v>
      </c>
      <c r="S4" s="24"/>
      <c r="T4" s="24"/>
      <c r="U4" s="24"/>
      <c r="V4" s="24"/>
      <c r="W4" s="24"/>
      <c r="X4" s="73" t="str">
        <f>T(Beg_Date)</f>
        <v/>
      </c>
      <c r="Y4" s="24" t="s">
        <v>25</v>
      </c>
      <c r="Z4" s="24"/>
      <c r="AA4" s="73" t="str">
        <f>T(End_Date)</f>
        <v/>
      </c>
      <c r="AB4" s="24"/>
      <c r="AC4" s="44"/>
    </row>
    <row r="5" spans="2:29" ht="12.95" customHeight="1">
      <c r="B5" s="43" t="s">
        <v>775</v>
      </c>
      <c r="C5" s="43"/>
      <c r="D5" s="43"/>
      <c r="E5" s="43"/>
      <c r="F5" s="43"/>
      <c r="G5" s="43"/>
      <c r="H5" s="43"/>
      <c r="I5" s="43"/>
      <c r="J5" s="43"/>
      <c r="K5" s="43"/>
      <c r="L5" s="43"/>
      <c r="M5" s="43"/>
      <c r="N5" s="43"/>
      <c r="O5" s="43"/>
      <c r="P5" s="43"/>
      <c r="Q5" s="43"/>
      <c r="R5" s="43"/>
      <c r="S5" s="43"/>
      <c r="T5" s="43"/>
      <c r="U5" s="43"/>
      <c r="V5" s="43"/>
      <c r="W5" s="43"/>
      <c r="X5" s="43"/>
      <c r="Y5" s="43"/>
      <c r="Z5" s="43"/>
      <c r="AA5" s="43"/>
      <c r="AB5" s="43"/>
      <c r="AC5" s="44"/>
    </row>
    <row r="6" spans="2:29" ht="9.9499999999999993" customHeight="1">
      <c r="B6" s="44"/>
      <c r="C6" s="43"/>
      <c r="D6" s="43"/>
      <c r="E6" s="43"/>
      <c r="F6" s="43"/>
      <c r="G6" s="43"/>
      <c r="H6" s="43"/>
      <c r="I6" s="43"/>
      <c r="J6" s="43"/>
      <c r="K6" s="43"/>
      <c r="L6" s="43"/>
      <c r="M6" s="43"/>
      <c r="N6" s="43"/>
      <c r="O6" s="43"/>
      <c r="P6" s="43"/>
      <c r="Q6" s="43"/>
      <c r="R6" s="43"/>
      <c r="S6" s="43"/>
      <c r="T6" s="43"/>
      <c r="U6" s="43"/>
      <c r="V6" s="43"/>
      <c r="W6" s="43"/>
      <c r="X6" s="43"/>
      <c r="Y6" s="43"/>
      <c r="Z6" s="43"/>
      <c r="AA6" s="43"/>
      <c r="AB6" s="43"/>
      <c r="AC6" s="44"/>
    </row>
    <row r="7" spans="2:29" ht="12.95" customHeight="1">
      <c r="B7" s="43" t="s">
        <v>480</v>
      </c>
      <c r="C7" s="43" t="s">
        <v>776</v>
      </c>
      <c r="D7" s="43"/>
      <c r="E7" s="24"/>
      <c r="F7" s="48"/>
      <c r="G7" s="43"/>
      <c r="H7" s="43" t="s">
        <v>777</v>
      </c>
      <c r="I7" s="43"/>
      <c r="J7" s="43"/>
      <c r="K7" s="43"/>
      <c r="L7" s="43"/>
      <c r="M7" s="43"/>
      <c r="N7" s="43" t="s">
        <v>778</v>
      </c>
      <c r="O7" s="25"/>
      <c r="P7" s="24"/>
      <c r="Q7" s="24"/>
      <c r="R7" s="203" t="s">
        <v>779</v>
      </c>
      <c r="S7" s="94"/>
      <c r="T7" s="25"/>
      <c r="U7" s="26"/>
      <c r="V7" s="24"/>
      <c r="W7" s="43" t="s">
        <v>780</v>
      </c>
      <c r="X7" s="44"/>
      <c r="Y7" s="44"/>
      <c r="Z7" s="24"/>
      <c r="AA7" s="31"/>
      <c r="AB7" s="43"/>
      <c r="AC7" s="44"/>
    </row>
    <row r="8" spans="2:29" ht="12" customHeight="1">
      <c r="B8" s="44"/>
      <c r="C8" s="44"/>
      <c r="D8" s="44"/>
      <c r="E8" s="44"/>
      <c r="F8" s="44"/>
      <c r="G8" s="44"/>
      <c r="H8" s="44"/>
      <c r="I8" s="44"/>
      <c r="J8" s="44"/>
      <c r="K8" s="44"/>
      <c r="L8" s="44"/>
      <c r="M8" s="44"/>
      <c r="N8" s="44"/>
      <c r="O8" s="44"/>
      <c r="P8" s="44"/>
      <c r="Q8" s="44"/>
      <c r="R8" s="44"/>
      <c r="S8" s="44"/>
      <c r="T8" s="44"/>
      <c r="U8" s="44"/>
      <c r="V8" s="44"/>
      <c r="W8" s="44"/>
      <c r="X8" s="44"/>
      <c r="Y8" s="44"/>
      <c r="Z8" s="44"/>
      <c r="AA8" s="44"/>
      <c r="AB8" s="43"/>
      <c r="AC8" s="44"/>
    </row>
    <row r="9" spans="2:29" ht="12.95" customHeight="1">
      <c r="B9" s="43" t="s">
        <v>781</v>
      </c>
      <c r="C9" s="43" t="s">
        <v>782</v>
      </c>
      <c r="D9" s="43"/>
      <c r="E9" s="43"/>
      <c r="F9" s="43"/>
      <c r="G9" s="646"/>
      <c r="H9" s="43" t="s">
        <v>783</v>
      </c>
      <c r="I9" s="44"/>
      <c r="J9" s="43"/>
      <c r="K9" s="43"/>
      <c r="L9" s="44"/>
      <c r="M9" s="646"/>
      <c r="N9" s="43" t="s">
        <v>784</v>
      </c>
      <c r="O9" s="43"/>
      <c r="P9" s="43"/>
      <c r="Q9" s="43"/>
      <c r="R9" s="43"/>
      <c r="S9" s="43"/>
      <c r="T9" s="43"/>
      <c r="U9" s="43"/>
      <c r="V9" s="646"/>
      <c r="W9" s="43" t="s">
        <v>785</v>
      </c>
      <c r="X9" s="43"/>
      <c r="Y9" s="43"/>
      <c r="Z9" s="43"/>
      <c r="AA9" s="43"/>
      <c r="AB9" s="44"/>
      <c r="AC9" s="43"/>
    </row>
    <row r="10" spans="2:29" ht="12" customHeight="1">
      <c r="B10" s="43"/>
      <c r="C10" s="43"/>
      <c r="D10" s="43"/>
      <c r="E10" s="43"/>
      <c r="F10" s="43"/>
      <c r="G10" s="43"/>
      <c r="H10" s="43"/>
      <c r="I10" s="43"/>
      <c r="J10" s="43"/>
      <c r="K10" s="43"/>
      <c r="L10" s="43"/>
      <c r="M10" s="43"/>
      <c r="N10" s="43"/>
      <c r="O10" s="43"/>
      <c r="P10" s="43"/>
      <c r="Q10" s="43"/>
      <c r="R10" s="43"/>
      <c r="S10" s="43"/>
      <c r="T10" s="43"/>
      <c r="U10" s="43"/>
      <c r="V10" s="43"/>
      <c r="W10" s="43" t="s">
        <v>786</v>
      </c>
      <c r="X10" s="43"/>
      <c r="Y10" s="43"/>
      <c r="Z10" s="43"/>
      <c r="AA10" s="43"/>
      <c r="AB10" s="44"/>
      <c r="AC10" s="44"/>
    </row>
    <row r="11" spans="2:29" ht="12.95" customHeight="1">
      <c r="B11" s="44"/>
      <c r="C11" s="43" t="s">
        <v>787</v>
      </c>
      <c r="D11" s="44"/>
      <c r="E11" s="44"/>
      <c r="F11" s="44"/>
      <c r="G11" s="44"/>
      <c r="H11" s="44"/>
      <c r="I11" s="44"/>
      <c r="J11" s="44"/>
      <c r="K11" s="44"/>
      <c r="L11" s="44"/>
      <c r="M11" s="44"/>
      <c r="N11" s="44"/>
      <c r="O11" s="44"/>
      <c r="P11" s="44"/>
      <c r="Q11" s="44"/>
      <c r="R11" s="44"/>
      <c r="S11" s="44"/>
      <c r="T11" s="44"/>
      <c r="U11" s="44"/>
      <c r="V11" s="44"/>
      <c r="W11" s="44"/>
      <c r="X11" s="43"/>
      <c r="Y11" s="44"/>
      <c r="Z11" s="44"/>
      <c r="AA11" s="44"/>
      <c r="AB11" s="43"/>
      <c r="AC11" s="44"/>
    </row>
    <row r="12" spans="2:29" ht="12" customHeight="1">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4"/>
    </row>
    <row r="13" spans="2:29" ht="12.95" customHeight="1">
      <c r="B13" s="43" t="s">
        <v>788</v>
      </c>
      <c r="C13" s="43" t="s">
        <v>782</v>
      </c>
      <c r="D13" s="43"/>
      <c r="E13" s="43"/>
      <c r="F13" s="43"/>
      <c r="G13" s="646"/>
      <c r="H13" s="43" t="s">
        <v>789</v>
      </c>
      <c r="I13" s="44"/>
      <c r="J13" s="43"/>
      <c r="K13" s="43"/>
      <c r="L13" s="43"/>
      <c r="M13" s="646"/>
      <c r="N13" s="43" t="s">
        <v>790</v>
      </c>
      <c r="O13" s="43"/>
      <c r="P13" s="43"/>
      <c r="Q13" s="43"/>
      <c r="R13" s="43"/>
      <c r="S13" s="43"/>
      <c r="T13" s="43"/>
      <c r="U13" s="43"/>
      <c r="V13" s="646"/>
      <c r="W13" s="43" t="s">
        <v>791</v>
      </c>
      <c r="X13" s="44"/>
      <c r="Y13" s="44"/>
      <c r="Z13" s="44"/>
      <c r="AA13" s="43"/>
      <c r="AB13" s="43"/>
      <c r="AC13" s="44"/>
    </row>
    <row r="14" spans="2:29" ht="12" customHeight="1">
      <c r="B14" s="43"/>
      <c r="C14" s="43"/>
      <c r="D14" s="43"/>
      <c r="E14" s="43"/>
      <c r="F14" s="43"/>
      <c r="G14" s="43"/>
      <c r="H14" s="43"/>
      <c r="I14" s="43"/>
      <c r="J14" s="43"/>
      <c r="K14" s="43"/>
      <c r="L14" s="43"/>
      <c r="M14" s="43"/>
      <c r="N14" s="43"/>
      <c r="O14" s="43"/>
      <c r="P14" s="43"/>
      <c r="Q14" s="43"/>
      <c r="R14" s="43"/>
      <c r="S14" s="43"/>
      <c r="T14" s="43"/>
      <c r="U14" s="43"/>
      <c r="V14" s="43"/>
      <c r="W14" s="43" t="s">
        <v>792</v>
      </c>
      <c r="X14" s="43"/>
      <c r="Y14" s="43"/>
      <c r="Z14" s="43"/>
      <c r="AA14" s="43"/>
      <c r="AB14" s="43"/>
      <c r="AC14" s="44"/>
    </row>
    <row r="15" spans="2:29" ht="12.95" customHeight="1">
      <c r="B15" s="43"/>
      <c r="C15" s="43" t="s">
        <v>793</v>
      </c>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4"/>
    </row>
    <row r="16" spans="2:29" ht="12" customHeight="1">
      <c r="B16" s="43"/>
      <c r="C16" s="44"/>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4"/>
    </row>
    <row r="17" spans="2:29" ht="12.95" customHeight="1">
      <c r="B17" s="43" t="s">
        <v>794</v>
      </c>
      <c r="C17" s="43" t="s">
        <v>795</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4"/>
    </row>
    <row r="18" spans="2:29" ht="12.95" customHeight="1">
      <c r="B18" s="43"/>
      <c r="C18" s="43" t="s">
        <v>796</v>
      </c>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4"/>
    </row>
    <row r="19" spans="2:29" ht="12.95" customHeight="1">
      <c r="B19" s="43"/>
      <c r="C19" s="43" t="s">
        <v>797</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4"/>
    </row>
    <row r="20" spans="2:29" ht="12.95" customHeight="1">
      <c r="B20" s="44"/>
      <c r="C20" s="39"/>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44"/>
    </row>
    <row r="21" spans="2:29" ht="12.95" customHeight="1">
      <c r="B21" s="44"/>
      <c r="C21" s="39"/>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44"/>
    </row>
    <row r="22" spans="2:29" ht="12.95" customHeight="1">
      <c r="B22" s="44"/>
      <c r="C22" s="39"/>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44"/>
    </row>
    <row r="23" spans="2:29" ht="12.95" customHeight="1">
      <c r="B23" s="43"/>
      <c r="C23" s="39"/>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44"/>
    </row>
    <row r="24" spans="2:29" ht="12.95" customHeight="1">
      <c r="B24" s="43"/>
      <c r="C24" s="553"/>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44"/>
    </row>
    <row r="25" spans="2:29" s="329" customFormat="1" ht="12.95" customHeight="1">
      <c r="B25" s="43" t="s">
        <v>798</v>
      </c>
      <c r="C25" s="44" t="s">
        <v>799</v>
      </c>
      <c r="D25" s="43"/>
      <c r="E25" s="43"/>
      <c r="F25" s="43"/>
      <c r="G25" s="44"/>
      <c r="H25" s="93"/>
      <c r="I25" s="43"/>
      <c r="K25" s="539"/>
      <c r="L25" s="539"/>
      <c r="N25" s="396"/>
      <c r="O25" s="539"/>
      <c r="P25" s="539"/>
      <c r="Q25" s="539"/>
      <c r="R25" s="539"/>
      <c r="S25" s="539"/>
      <c r="T25" s="539"/>
      <c r="U25" s="539"/>
      <c r="V25" s="539"/>
      <c r="W25" s="539"/>
      <c r="X25" s="539"/>
      <c r="Y25" s="539"/>
      <c r="Z25" s="539"/>
      <c r="AA25" s="539"/>
      <c r="AB25" s="539"/>
      <c r="AC25" s="365"/>
    </row>
    <row r="26" spans="2:29" s="329" customFormat="1" ht="12.95" customHeight="1">
      <c r="B26" s="43" t="s">
        <v>800</v>
      </c>
      <c r="C26" s="44" t="s">
        <v>801</v>
      </c>
      <c r="D26" s="43"/>
      <c r="E26" s="43"/>
      <c r="F26" s="43"/>
      <c r="G26" s="43"/>
      <c r="H26" s="43"/>
      <c r="I26" s="43"/>
      <c r="K26" s="539"/>
      <c r="L26" s="539"/>
      <c r="N26" s="31"/>
      <c r="O26" s="539"/>
      <c r="P26" s="539"/>
      <c r="Q26" s="539"/>
      <c r="R26" s="539"/>
      <c r="S26" s="539"/>
      <c r="T26" s="539"/>
      <c r="U26" s="539"/>
      <c r="V26" s="539"/>
      <c r="W26" s="539"/>
      <c r="X26" s="539"/>
      <c r="Y26" s="539"/>
      <c r="Z26" s="539"/>
      <c r="AA26" s="539"/>
      <c r="AB26" s="539"/>
      <c r="AC26" s="365"/>
    </row>
    <row r="27" spans="2:29" s="329" customFormat="1" ht="12.95" customHeight="1">
      <c r="B27" s="43" t="s">
        <v>802</v>
      </c>
      <c r="C27" s="44" t="s">
        <v>803</v>
      </c>
      <c r="D27" s="43"/>
      <c r="E27" s="43"/>
      <c r="F27" s="43"/>
      <c r="G27"/>
      <c r="H27"/>
      <c r="J27" s="43"/>
      <c r="K27" s="539"/>
      <c r="L27" s="539"/>
      <c r="N27" s="31"/>
      <c r="O27" s="539"/>
      <c r="P27" s="539"/>
      <c r="Q27" s="539"/>
      <c r="R27" s="539"/>
      <c r="S27" s="539"/>
      <c r="T27" s="539"/>
      <c r="U27" s="539"/>
      <c r="V27" s="539"/>
      <c r="W27" s="539"/>
      <c r="X27" s="539"/>
      <c r="Y27" s="539"/>
      <c r="Z27" s="539"/>
      <c r="AA27" s="539"/>
      <c r="AB27" s="539"/>
      <c r="AC27" s="365"/>
    </row>
    <row r="28" spans="2:29" s="329" customFormat="1" ht="12.95" customHeight="1">
      <c r="B28" s="44"/>
      <c r="C28" s="44" t="s">
        <v>804</v>
      </c>
      <c r="D28"/>
      <c r="E28" s="43"/>
      <c r="F28" s="43"/>
      <c r="H28" s="285"/>
      <c r="I28" s="379"/>
      <c r="J28"/>
      <c r="K28" s="539"/>
      <c r="L28" s="539"/>
      <c r="N28" s="551"/>
      <c r="O28" s="539"/>
      <c r="P28" s="539"/>
      <c r="Q28" s="539"/>
      <c r="R28" s="539"/>
      <c r="S28" s="539"/>
      <c r="T28" s="539"/>
      <c r="U28" s="539"/>
      <c r="V28" s="539"/>
      <c r="W28" s="539"/>
      <c r="X28" s="539"/>
      <c r="Y28" s="539"/>
      <c r="Z28" s="539"/>
      <c r="AA28" s="539"/>
      <c r="AB28" s="539"/>
      <c r="AC28" s="365"/>
    </row>
    <row r="29" spans="2:29" s="329" customFormat="1" ht="12.95" customHeight="1">
      <c r="B29" s="43" t="s">
        <v>49</v>
      </c>
      <c r="C29" s="44" t="s">
        <v>805</v>
      </c>
      <c r="D29" s="44"/>
      <c r="E29" s="44"/>
      <c r="F29" s="43"/>
      <c r="G29" s="43"/>
      <c r="H29" s="43"/>
      <c r="J29"/>
      <c r="K29" s="539"/>
      <c r="L29" s="539"/>
      <c r="N29" s="31"/>
      <c r="O29" s="539"/>
      <c r="P29" s="539"/>
      <c r="Q29" s="539"/>
      <c r="R29" s="539"/>
      <c r="S29" s="539"/>
      <c r="T29" s="539"/>
      <c r="U29" s="539"/>
      <c r="V29" s="539"/>
      <c r="W29" s="539"/>
      <c r="X29" s="539"/>
      <c r="Y29" s="539"/>
      <c r="Z29" s="539"/>
      <c r="AA29" s="539"/>
      <c r="AB29" s="539"/>
      <c r="AC29" s="365"/>
    </row>
    <row r="30" spans="2:29" s="329" customFormat="1" ht="12.95" customHeight="1">
      <c r="B30" s="43" t="s">
        <v>806</v>
      </c>
      <c r="C30" s="44" t="s">
        <v>807</v>
      </c>
      <c r="D30" s="43"/>
      <c r="E30" s="44"/>
      <c r="F30" s="44"/>
      <c r="G30" s="44"/>
      <c r="H30" s="44"/>
      <c r="I30" s="43"/>
      <c r="J30" s="43"/>
      <c r="K30" s="43"/>
      <c r="L30" s="539"/>
      <c r="M30" s="551"/>
      <c r="N30" s="539"/>
      <c r="O30" s="539"/>
      <c r="P30" s="539"/>
      <c r="Q30" s="539"/>
      <c r="R30" s="539"/>
      <c r="S30" s="539"/>
      <c r="T30" s="539"/>
      <c r="U30" s="539"/>
      <c r="V30" s="539"/>
      <c r="W30" s="539"/>
      <c r="X30" s="539"/>
      <c r="Y30" s="539"/>
      <c r="Z30" s="539"/>
      <c r="AA30" s="539"/>
      <c r="AB30" s="539"/>
      <c r="AC30" s="365"/>
    </row>
    <row r="31" spans="2:29" s="329" customFormat="1" ht="12.95" customHeight="1">
      <c r="B31" s="43"/>
      <c r="C31" s="44"/>
      <c r="D31" s="276" t="s">
        <v>139</v>
      </c>
      <c r="E31" s="31"/>
      <c r="F31" s="276" t="s">
        <v>140</v>
      </c>
      <c r="G31" s="31"/>
      <c r="H31" s="44" t="s">
        <v>808</v>
      </c>
      <c r="I31" s="93"/>
      <c r="J31" s="93"/>
      <c r="K31" s="93"/>
      <c r="L31" s="539"/>
      <c r="M31" s="551"/>
      <c r="N31" s="539"/>
      <c r="O31" s="539"/>
      <c r="P31" s="539"/>
      <c r="Q31" s="539"/>
      <c r="R31" s="539"/>
      <c r="S31" s="539"/>
      <c r="T31" s="539"/>
      <c r="U31" s="539"/>
      <c r="V31" s="539"/>
      <c r="W31" s="539"/>
      <c r="X31" s="539"/>
      <c r="Y31" s="539"/>
      <c r="Z31" s="539"/>
      <c r="AA31" s="539"/>
      <c r="AB31" s="539"/>
      <c r="AC31" s="365"/>
    </row>
    <row r="32" spans="2:29" s="329" customFormat="1" ht="12.95" customHeight="1">
      <c r="B32" s="44"/>
      <c r="C32" s="44" t="s">
        <v>809</v>
      </c>
      <c r="D32" s="43"/>
      <c r="E32" s="43"/>
      <c r="F32" s="43"/>
      <c r="G32" s="43"/>
      <c r="H32" s="43"/>
      <c r="I32" s="43"/>
      <c r="J32" s="43"/>
      <c r="K32" s="43"/>
      <c r="L32" s="539"/>
      <c r="M32" s="551"/>
      <c r="N32" s="539"/>
      <c r="O32" s="539"/>
      <c r="P32" s="539"/>
      <c r="Q32" s="539"/>
      <c r="R32" s="539"/>
      <c r="S32" s="539"/>
      <c r="T32" s="539"/>
      <c r="U32" s="539"/>
      <c r="V32" s="539"/>
      <c r="W32" s="539"/>
      <c r="X32" s="539"/>
      <c r="Y32" s="539"/>
      <c r="Z32" s="539"/>
      <c r="AA32" s="539"/>
      <c r="AB32" s="539"/>
      <c r="AC32" s="365"/>
    </row>
    <row r="33" spans="2:33" s="329" customFormat="1" ht="12.95" customHeight="1">
      <c r="B33"/>
      <c r="C33" s="25"/>
      <c r="D33" s="24"/>
      <c r="E33" s="24"/>
      <c r="F33" s="24"/>
      <c r="G33" s="24"/>
      <c r="H33" s="24"/>
      <c r="I33" s="24"/>
      <c r="J33" s="24"/>
      <c r="K33" s="507"/>
      <c r="L33" s="540"/>
      <c r="M33" s="554"/>
      <c r="N33" s="540"/>
      <c r="O33" s="539"/>
      <c r="P33" s="539"/>
      <c r="Q33" s="539"/>
      <c r="R33" s="539"/>
      <c r="S33" s="539"/>
      <c r="T33" s="539"/>
      <c r="U33" s="539"/>
      <c r="V33" s="539"/>
      <c r="W33" s="539"/>
      <c r="X33" s="539"/>
      <c r="Y33" s="539"/>
      <c r="Z33" s="539"/>
      <c r="AA33" s="539"/>
      <c r="AB33" s="539"/>
      <c r="AC33" s="365"/>
    </row>
    <row r="34" spans="2:33" ht="12" customHeight="1">
      <c r="B34" s="4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5"/>
      <c r="AD34" s="4"/>
    </row>
    <row r="35" spans="2:33" ht="12.95" customHeight="1">
      <c r="B35" s="43" t="s">
        <v>810</v>
      </c>
      <c r="C35" s="43" t="s">
        <v>811</v>
      </c>
      <c r="D35" s="43"/>
      <c r="E35" s="43"/>
      <c r="F35" s="43"/>
      <c r="G35" s="43"/>
      <c r="H35" s="43"/>
      <c r="I35" s="43"/>
      <c r="J35" s="43"/>
      <c r="K35" s="43"/>
      <c r="L35" s="43"/>
      <c r="M35" s="43"/>
      <c r="N35" s="43"/>
      <c r="O35" s="43"/>
      <c r="P35" s="43"/>
      <c r="Q35" s="43"/>
      <c r="R35" s="111"/>
      <c r="S35" s="646"/>
      <c r="T35" s="43" t="s">
        <v>812</v>
      </c>
      <c r="U35" s="43"/>
      <c r="V35" s="646"/>
      <c r="W35" s="43" t="s">
        <v>813</v>
      </c>
      <c r="X35" s="43"/>
      <c r="Y35" s="43"/>
      <c r="Z35" s="43"/>
      <c r="AA35" s="43"/>
      <c r="AB35" s="43"/>
      <c r="AC35" s="44"/>
    </row>
    <row r="36" spans="2:33" ht="12.95" customHeight="1">
      <c r="B36" s="43"/>
      <c r="C36" s="43" t="s">
        <v>814</v>
      </c>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4"/>
    </row>
    <row r="37" spans="2:33" ht="6.95" customHeight="1">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4"/>
    </row>
    <row r="38" spans="2:33" ht="12.95" customHeight="1">
      <c r="B38" s="43" t="s">
        <v>815</v>
      </c>
      <c r="C38" s="43"/>
      <c r="D38" s="43"/>
      <c r="E38" s="43"/>
      <c r="F38" s="43"/>
      <c r="G38" s="26"/>
      <c r="H38" s="26"/>
      <c r="I38" s="48"/>
      <c r="J38" s="26"/>
      <c r="K38" s="26"/>
      <c r="L38" s="26"/>
      <c r="M38" s="26"/>
      <c r="N38" s="26"/>
      <c r="O38" s="43" t="s">
        <v>816</v>
      </c>
      <c r="P38" s="43"/>
      <c r="Q38" s="43"/>
      <c r="R38" s="43"/>
      <c r="S38" s="43"/>
      <c r="T38" s="43"/>
      <c r="U38" s="43"/>
      <c r="V38" s="43"/>
      <c r="W38" s="43"/>
      <c r="X38" s="26"/>
      <c r="Y38" s="25"/>
      <c r="Z38" s="26"/>
      <c r="AA38" s="352"/>
      <c r="AB38" s="43"/>
      <c r="AC38" s="44"/>
    </row>
    <row r="39" spans="2:33" ht="6.95" customHeight="1">
      <c r="B39" s="43"/>
      <c r="C39" s="43"/>
      <c r="D39" s="43"/>
      <c r="E39" s="43"/>
      <c r="F39" s="43"/>
      <c r="G39" s="43"/>
      <c r="H39" s="43"/>
      <c r="I39" s="204"/>
      <c r="J39" s="43"/>
      <c r="K39" s="43"/>
      <c r="L39" s="43"/>
      <c r="M39" s="43"/>
      <c r="N39" s="43"/>
      <c r="O39" s="43"/>
      <c r="P39" s="43"/>
      <c r="Q39" s="43"/>
      <c r="R39" s="43"/>
      <c r="S39" s="43"/>
      <c r="T39" s="43"/>
      <c r="U39" s="43"/>
      <c r="V39" s="43"/>
      <c r="W39" s="43"/>
      <c r="X39" s="43"/>
      <c r="Y39" s="43"/>
      <c r="Z39" s="43"/>
      <c r="AA39" s="43"/>
      <c r="AB39" s="43"/>
      <c r="AC39" s="44"/>
    </row>
    <row r="40" spans="2:33" ht="12.95" customHeight="1">
      <c r="B40" s="43" t="s">
        <v>817</v>
      </c>
      <c r="C40" s="43"/>
      <c r="D40" s="43"/>
      <c r="E40" s="43"/>
      <c r="F40" s="43"/>
      <c r="G40" s="26"/>
      <c r="H40" s="26"/>
      <c r="I40" s="48"/>
      <c r="J40" s="26"/>
      <c r="K40" s="26"/>
      <c r="L40" s="26"/>
      <c r="M40" s="26"/>
      <c r="N40" s="26"/>
      <c r="O40" s="43" t="s">
        <v>818</v>
      </c>
      <c r="P40" s="43"/>
      <c r="Q40" s="23"/>
      <c r="R40" s="26"/>
      <c r="S40" s="26"/>
      <c r="T40" s="281"/>
      <c r="U40" s="26"/>
      <c r="V40" s="26"/>
      <c r="W40" s="26"/>
      <c r="X40" s="26"/>
      <c r="Y40" s="26"/>
      <c r="Z40" s="26"/>
      <c r="AA40" s="26"/>
      <c r="AB40" s="43"/>
      <c r="AC40" s="44"/>
    </row>
    <row r="41" spans="2:33" ht="12" customHeight="1">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4"/>
    </row>
    <row r="42" spans="2:33" ht="12.95" customHeight="1">
      <c r="B42" s="43"/>
      <c r="C42" s="43"/>
      <c r="D42" s="43"/>
      <c r="E42" s="43"/>
      <c r="F42" s="43"/>
      <c r="G42" s="43" t="s">
        <v>819</v>
      </c>
      <c r="H42" s="43"/>
      <c r="I42" s="43"/>
      <c r="J42" s="24"/>
      <c r="K42" s="30"/>
      <c r="L42" s="26"/>
      <c r="M42" s="26"/>
      <c r="N42" s="26"/>
      <c r="O42" s="26"/>
      <c r="P42" s="26"/>
      <c r="Q42" s="26"/>
      <c r="R42" s="26"/>
      <c r="S42" s="26"/>
      <c r="T42" s="26"/>
      <c r="U42" s="26"/>
      <c r="V42" s="26"/>
      <c r="W42" s="26"/>
      <c r="X42" s="26"/>
      <c r="Y42" s="26"/>
      <c r="Z42" s="26"/>
      <c r="AA42" s="26"/>
      <c r="AB42" s="43"/>
      <c r="AC42" s="44"/>
    </row>
    <row r="43" spans="2:33" ht="12.95" customHeight="1">
      <c r="B43" s="43"/>
      <c r="C43" s="43"/>
      <c r="D43" s="43"/>
      <c r="E43" s="43"/>
      <c r="F43" s="43"/>
      <c r="G43" s="43"/>
      <c r="H43" s="43" t="s">
        <v>820</v>
      </c>
      <c r="I43" s="43"/>
      <c r="J43" s="43"/>
      <c r="K43" s="43"/>
      <c r="L43" s="43"/>
      <c r="M43" s="43"/>
      <c r="N43" s="43"/>
      <c r="O43" s="43"/>
      <c r="P43" s="43"/>
      <c r="Q43" s="43"/>
      <c r="R43" s="43"/>
      <c r="S43" s="43"/>
      <c r="T43" s="43"/>
      <c r="U43" s="43"/>
      <c r="V43" s="43"/>
      <c r="W43" s="43"/>
      <c r="X43" s="43"/>
      <c r="Y43" s="43"/>
      <c r="Z43" s="43"/>
      <c r="AA43" s="43"/>
      <c r="AB43" s="43"/>
      <c r="AC43" s="44"/>
    </row>
    <row r="44" spans="2:33" ht="9.9499999999999993" customHeight="1">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4"/>
    </row>
    <row r="45" spans="2:33" ht="15.75" customHeight="1">
      <c r="B45" s="43" t="s">
        <v>821</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4"/>
    </row>
    <row r="46" spans="2:33" ht="12.95" customHeight="1">
      <c r="B46" s="43"/>
      <c r="C46" s="43"/>
      <c r="D46" s="43"/>
      <c r="E46" s="43"/>
      <c r="F46" s="43"/>
      <c r="G46" s="43"/>
      <c r="H46" s="43"/>
      <c r="I46" s="43" t="s">
        <v>482</v>
      </c>
      <c r="J46" s="43"/>
      <c r="K46" s="43"/>
      <c r="L46" s="43"/>
      <c r="M46" s="43"/>
      <c r="N46" s="203" t="s">
        <v>822</v>
      </c>
      <c r="O46" s="43"/>
      <c r="P46" s="43"/>
      <c r="Q46" s="43" t="s">
        <v>823</v>
      </c>
      <c r="R46" s="43"/>
      <c r="S46" s="43"/>
      <c r="T46" s="203" t="s">
        <v>824</v>
      </c>
      <c r="U46" s="43"/>
      <c r="V46" s="43"/>
      <c r="W46" s="43"/>
      <c r="X46" s="43"/>
      <c r="Y46" s="43"/>
      <c r="Z46" s="43"/>
      <c r="AA46" s="43"/>
      <c r="AB46" s="43"/>
      <c r="AC46" s="44"/>
    </row>
    <row r="47" spans="2:33" ht="12.95" customHeight="1">
      <c r="B47" s="43"/>
      <c r="C47" s="43" t="s">
        <v>825</v>
      </c>
      <c r="D47" s="43"/>
      <c r="E47" s="43"/>
      <c r="F47" s="43"/>
      <c r="G47" s="662"/>
      <c r="H47" s="649"/>
      <c r="I47" s="673" t="s">
        <v>826</v>
      </c>
      <c r="J47" s="649"/>
      <c r="K47" s="651"/>
      <c r="L47" s="649"/>
      <c r="M47" s="804" t="s">
        <v>827</v>
      </c>
      <c r="N47" s="805"/>
      <c r="O47" s="651"/>
      <c r="P47" s="649" t="s">
        <v>828</v>
      </c>
      <c r="Q47" s="673"/>
      <c r="R47" s="648"/>
      <c r="S47" s="649"/>
      <c r="T47" s="806" t="s">
        <v>829</v>
      </c>
      <c r="U47" s="645"/>
      <c r="V47" s="651"/>
      <c r="W47" s="43"/>
      <c r="X47" s="23"/>
      <c r="Y47" s="23"/>
      <c r="Z47" s="23"/>
      <c r="AA47" s="23"/>
      <c r="AB47" s="23"/>
      <c r="AC47" s="5"/>
      <c r="AD47" s="4"/>
      <c r="AE47" s="4"/>
      <c r="AF47" s="4"/>
      <c r="AG47" s="4"/>
    </row>
    <row r="48" spans="2:33" ht="12.95" customHeight="1">
      <c r="B48" s="23"/>
      <c r="C48" s="23"/>
      <c r="D48" s="23"/>
      <c r="E48" s="23"/>
      <c r="F48" s="23"/>
      <c r="G48" s="652">
        <v>1</v>
      </c>
      <c r="H48" s="644"/>
      <c r="I48" s="205"/>
      <c r="J48" s="644"/>
      <c r="K48" s="651"/>
      <c r="L48" s="649"/>
      <c r="M48" s="649"/>
      <c r="N48" s="187"/>
      <c r="O48" s="651"/>
      <c r="P48" s="649"/>
      <c r="Q48" s="205"/>
      <c r="R48" s="648" t="s">
        <v>302</v>
      </c>
      <c r="S48" s="649"/>
      <c r="T48" s="48"/>
      <c r="U48" s="645"/>
      <c r="V48" s="656">
        <v>1</v>
      </c>
      <c r="W48" s="43"/>
      <c r="X48" s="23"/>
      <c r="Y48" s="23"/>
      <c r="Z48" s="23"/>
      <c r="AA48" s="23"/>
      <c r="AB48" s="23"/>
      <c r="AC48" s="5"/>
      <c r="AD48" s="4"/>
      <c r="AE48" s="4"/>
      <c r="AF48" s="4"/>
      <c r="AG48" s="4"/>
    </row>
    <row r="49" spans="2:33" ht="12.95" customHeight="1">
      <c r="B49" s="23"/>
      <c r="C49" s="23"/>
      <c r="D49" s="23"/>
      <c r="E49" s="23"/>
      <c r="F49" s="23"/>
      <c r="G49" s="652">
        <v>2</v>
      </c>
      <c r="H49" s="644"/>
      <c r="I49" s="205"/>
      <c r="J49" s="644"/>
      <c r="K49" s="651"/>
      <c r="L49" s="649"/>
      <c r="M49" s="649"/>
      <c r="N49" s="187"/>
      <c r="O49" s="651"/>
      <c r="P49" s="649"/>
      <c r="Q49" s="205"/>
      <c r="R49" s="648"/>
      <c r="S49" s="649"/>
      <c r="T49" s="48"/>
      <c r="U49" s="645"/>
      <c r="V49" s="656">
        <v>2</v>
      </c>
      <c r="W49" s="43"/>
      <c r="X49" s="23"/>
      <c r="Y49" s="23"/>
      <c r="Z49" s="23"/>
      <c r="AA49" s="23"/>
      <c r="AB49" s="23"/>
      <c r="AC49" s="5"/>
      <c r="AD49" s="4"/>
      <c r="AE49" s="4"/>
      <c r="AF49" s="4"/>
      <c r="AG49" s="4"/>
    </row>
    <row r="50" spans="2:33" ht="12.95" customHeight="1">
      <c r="B50" s="23"/>
      <c r="C50" s="23"/>
      <c r="D50" s="23"/>
      <c r="E50" s="23"/>
      <c r="F50" s="23"/>
      <c r="G50" s="652">
        <v>3</v>
      </c>
      <c r="H50" s="649" t="s">
        <v>159</v>
      </c>
      <c r="I50" s="43"/>
      <c r="J50" s="649"/>
      <c r="K50" s="651"/>
      <c r="L50" s="649"/>
      <c r="M50" s="649"/>
      <c r="N50" s="102" t="str">
        <f>IF(+N48+N49&gt;0,+N48+N49,"")</f>
        <v/>
      </c>
      <c r="O50" s="651"/>
      <c r="P50" s="792"/>
      <c r="Q50" s="169"/>
      <c r="R50" s="648" t="s">
        <v>302</v>
      </c>
      <c r="S50" s="649"/>
      <c r="T50" s="102">
        <f>T48+T49</f>
        <v>0</v>
      </c>
      <c r="U50" s="645"/>
      <c r="V50" s="656">
        <v>3</v>
      </c>
      <c r="W50" s="43"/>
      <c r="X50" s="23"/>
      <c r="Y50" s="23"/>
      <c r="Z50" s="23"/>
      <c r="AA50" s="23"/>
      <c r="AB50" s="23"/>
      <c r="AC50" s="5"/>
      <c r="AD50" s="4"/>
      <c r="AE50" s="4"/>
      <c r="AF50" s="4"/>
      <c r="AG50" s="4"/>
    </row>
    <row r="51" spans="2:33" ht="9.9499999999999993" customHeight="1">
      <c r="B51" s="23"/>
      <c r="C51" s="23"/>
      <c r="D51" s="23"/>
      <c r="E51" s="23"/>
      <c r="F51" s="23"/>
      <c r="G51" s="649"/>
      <c r="H51" s="649"/>
      <c r="I51" s="649"/>
      <c r="J51" s="649"/>
      <c r="K51" s="649"/>
      <c r="L51" s="649"/>
      <c r="M51" s="649"/>
      <c r="N51" s="649"/>
      <c r="O51" s="649"/>
      <c r="P51" s="649"/>
      <c r="Q51" s="649"/>
      <c r="R51" s="649"/>
      <c r="S51" s="649"/>
      <c r="T51" s="649"/>
      <c r="U51" s="649"/>
      <c r="V51" s="649"/>
      <c r="W51" s="43"/>
      <c r="X51" s="23"/>
      <c r="Y51" s="23"/>
      <c r="Z51" s="23"/>
      <c r="AA51" s="23"/>
      <c r="AB51" s="23"/>
      <c r="AC51" s="44"/>
    </row>
    <row r="52" spans="2:33" ht="12" customHeight="1">
      <c r="B52" s="5"/>
      <c r="C52" s="5"/>
      <c r="D52" s="5"/>
      <c r="E52" s="5"/>
      <c r="F52" s="44"/>
      <c r="G52" s="44"/>
      <c r="H52" s="44"/>
      <c r="I52" s="44"/>
      <c r="J52" s="44"/>
      <c r="K52" s="44"/>
      <c r="L52" s="44"/>
      <c r="M52" s="44"/>
      <c r="N52" s="43" t="str">
        <f>'PG1'!Q46</f>
        <v/>
      </c>
      <c r="O52" s="44"/>
      <c r="P52" s="44"/>
      <c r="Q52" s="44"/>
      <c r="R52" s="44"/>
      <c r="S52" s="44"/>
      <c r="T52" s="44"/>
      <c r="U52" s="44"/>
      <c r="V52" s="44"/>
      <c r="W52" s="44"/>
      <c r="X52" s="5"/>
      <c r="Y52" s="5"/>
      <c r="Z52" s="5"/>
      <c r="AA52" s="5"/>
      <c r="AB52" s="5"/>
      <c r="AC52" s="44"/>
    </row>
    <row r="53" spans="2:33" ht="15.75" customHeight="1"/>
  </sheetData>
  <sheetProtection algorithmName="SHA-512" hashValue="39IeaLASyh5o3KHTUD/COxCs3rFjH4SLEc2IohXJ4XjbfKO4TxaOGC0VIOXcjvljjOnnbVE7T0FB4yKNX6e6wg==" saltValue="Z6CLiWZHh785B17Ek5exDg==" spinCount="100000" sheet="1" objects="1" scenarios="1"/>
  <phoneticPr fontId="0" type="noConversion"/>
  <pageMargins left="0.5" right="0.5" top="0.5" bottom="0.5" header="0" footer="0"/>
  <pageSetup paperSize="5" scale="88"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4">
    <pageSetUpPr fitToPage="1"/>
  </sheetPr>
  <dimension ref="A1:AB5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8.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446" t="s">
        <v>476</v>
      </c>
    </row>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830</v>
      </c>
      <c r="AA3" s="43"/>
      <c r="AB3" s="43"/>
    </row>
    <row r="4" spans="1:28" ht="12" customHeight="1">
      <c r="A4" s="93"/>
      <c r="B4" s="24" t="s">
        <v>116</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52" t="s">
        <v>148</v>
      </c>
      <c r="D7" s="649"/>
      <c r="E7" s="649"/>
      <c r="F7" s="779" t="s">
        <v>128</v>
      </c>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662"/>
    </row>
    <row r="8" spans="1:28" ht="12" customHeight="1">
      <c r="A8" s="93"/>
      <c r="B8" s="47"/>
      <c r="C8" s="53"/>
      <c r="D8" s="203" t="s">
        <v>834</v>
      </c>
      <c r="E8" s="43"/>
      <c r="F8" s="144" t="s">
        <v>835</v>
      </c>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53"/>
    </row>
    <row r="9" spans="1:28" ht="12" customHeight="1">
      <c r="A9" s="93"/>
      <c r="B9" s="50"/>
      <c r="C9" s="55" t="s">
        <v>840</v>
      </c>
      <c r="D9" s="43"/>
      <c r="E9" s="43"/>
      <c r="F9" s="206" t="s">
        <v>841</v>
      </c>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60"/>
    </row>
    <row r="10" spans="1:28" ht="12.95" customHeight="1">
      <c r="A10" s="93"/>
      <c r="B10" s="209">
        <v>4</v>
      </c>
      <c r="C10" s="210"/>
      <c r="D10" s="807"/>
      <c r="E10" s="807"/>
      <c r="F10" s="211"/>
      <c r="G10" s="34"/>
      <c r="H10" s="212"/>
      <c r="I10" s="34"/>
      <c r="J10" s="212"/>
      <c r="K10" s="88" t="s">
        <v>302</v>
      </c>
      <c r="L10" s="65"/>
      <c r="M10" s="213"/>
      <c r="N10" s="214" t="s">
        <v>302</v>
      </c>
      <c r="O10" s="65"/>
      <c r="P10" s="213"/>
      <c r="Q10" s="129"/>
      <c r="R10" s="88"/>
      <c r="S10" s="211" t="s">
        <v>302</v>
      </c>
      <c r="T10" s="65"/>
      <c r="U10" s="88"/>
      <c r="V10" s="211" t="s">
        <v>302</v>
      </c>
      <c r="W10" s="58" t="str">
        <f>IF(+T10-O10=0,"",+T10-O10)</f>
        <v/>
      </c>
      <c r="X10" s="212"/>
      <c r="Y10" s="88" t="s">
        <v>302</v>
      </c>
      <c r="Z10" s="215"/>
      <c r="AA10" s="88"/>
      <c r="AB10" s="77">
        <v>4</v>
      </c>
    </row>
    <row r="11" spans="1:28" ht="12.95" customHeight="1">
      <c r="A11" s="93"/>
      <c r="B11" s="209">
        <v>5</v>
      </c>
      <c r="C11" s="210"/>
      <c r="D11" s="216"/>
      <c r="E11" s="216"/>
      <c r="F11" s="211"/>
      <c r="G11" s="34"/>
      <c r="H11" s="212"/>
      <c r="I11" s="34"/>
      <c r="J11" s="212"/>
      <c r="K11" s="88"/>
      <c r="L11" s="65"/>
      <c r="M11" s="213"/>
      <c r="N11" s="214"/>
      <c r="O11" s="65"/>
      <c r="P11" s="213"/>
      <c r="Q11" s="129"/>
      <c r="R11" s="88"/>
      <c r="S11" s="211"/>
      <c r="T11" s="65"/>
      <c r="U11" s="88"/>
      <c r="V11" s="211"/>
      <c r="W11" s="58" t="str">
        <f>IF(+T11-O11=0,"",+T11-O11)</f>
        <v/>
      </c>
      <c r="X11" s="212"/>
      <c r="Y11" s="88"/>
      <c r="Z11" s="215"/>
      <c r="AA11" s="88"/>
      <c r="AB11" s="77">
        <v>5</v>
      </c>
    </row>
    <row r="12" spans="1:28" ht="12.95" customHeight="1">
      <c r="A12" s="93"/>
      <c r="B12" s="209">
        <v>6</v>
      </c>
      <c r="C12" s="210"/>
      <c r="D12" s="216"/>
      <c r="E12" s="216"/>
      <c r="F12" s="211"/>
      <c r="G12" s="34"/>
      <c r="H12" s="212"/>
      <c r="I12" s="34"/>
      <c r="J12" s="212"/>
      <c r="K12" s="88"/>
      <c r="L12" s="65"/>
      <c r="M12" s="213"/>
      <c r="N12" s="214"/>
      <c r="O12" s="65"/>
      <c r="P12" s="213"/>
      <c r="Q12" s="129"/>
      <c r="R12" s="88"/>
      <c r="S12" s="211"/>
      <c r="T12" s="65"/>
      <c r="U12" s="88"/>
      <c r="V12" s="211"/>
      <c r="W12" s="58" t="str">
        <f>IF(+T12-O12=0,"",+T12-O12)</f>
        <v/>
      </c>
      <c r="X12" s="212"/>
      <c r="Y12" s="88"/>
      <c r="Z12" s="215"/>
      <c r="AA12" s="88"/>
      <c r="AB12" s="77">
        <v>6</v>
      </c>
    </row>
    <row r="13" spans="1:28" ht="12.95" customHeight="1">
      <c r="A13" s="93"/>
      <c r="B13" s="209">
        <v>7</v>
      </c>
      <c r="C13" s="210"/>
      <c r="D13" s="216"/>
      <c r="E13" s="216"/>
      <c r="F13" s="211"/>
      <c r="G13" s="34"/>
      <c r="H13" s="212"/>
      <c r="I13" s="34"/>
      <c r="J13" s="212"/>
      <c r="K13" s="88"/>
      <c r="L13" s="65"/>
      <c r="M13" s="213"/>
      <c r="N13" s="214"/>
      <c r="O13" s="65"/>
      <c r="P13" s="213"/>
      <c r="Q13" s="129"/>
      <c r="R13" s="88"/>
      <c r="S13" s="211"/>
      <c r="T13" s="65"/>
      <c r="U13" s="88"/>
      <c r="V13" s="211"/>
      <c r="W13" s="58" t="str">
        <f>IF(+T13-O13=0,"",+T13-O13)</f>
        <v/>
      </c>
      <c r="X13" s="212"/>
      <c r="Y13" s="88"/>
      <c r="Z13" s="215"/>
      <c r="AA13" s="88"/>
      <c r="AB13" s="77">
        <v>7</v>
      </c>
    </row>
    <row r="14" spans="1:28" ht="12.95" customHeight="1" thickBot="1">
      <c r="A14" s="93"/>
      <c r="B14" s="209">
        <v>8</v>
      </c>
      <c r="C14" s="217"/>
      <c r="D14" s="218"/>
      <c r="E14" s="219"/>
      <c r="F14" s="220"/>
      <c r="G14" s="221"/>
      <c r="H14" s="222"/>
      <c r="I14" s="34"/>
      <c r="J14" s="212"/>
      <c r="K14" s="88"/>
      <c r="L14" s="65"/>
      <c r="M14" s="213"/>
      <c r="N14" s="214"/>
      <c r="O14" s="65"/>
      <c r="P14" s="213"/>
      <c r="Q14" s="129"/>
      <c r="R14" s="88"/>
      <c r="S14" s="211"/>
      <c r="T14" s="65"/>
      <c r="U14" s="88"/>
      <c r="V14" s="211"/>
      <c r="W14" s="58" t="str">
        <f>IF(+T14-O14=0,"",+T14-O14)</f>
        <v/>
      </c>
      <c r="X14" s="212"/>
      <c r="Y14" s="88"/>
      <c r="Z14" s="215"/>
      <c r="AA14" s="88"/>
      <c r="AB14" s="77">
        <v>8</v>
      </c>
    </row>
    <row r="15" spans="1:28" ht="12" customHeight="1">
      <c r="A15" s="93"/>
      <c r="B15" s="223"/>
      <c r="C15" s="47" t="s">
        <v>847</v>
      </c>
      <c r="D15" s="72"/>
      <c r="E15" s="72"/>
      <c r="F15" s="72"/>
      <c r="G15" s="72"/>
      <c r="H15" s="224"/>
      <c r="I15" s="808"/>
      <c r="J15" s="809"/>
      <c r="K15" s="809"/>
      <c r="L15" s="810"/>
      <c r="M15" s="811"/>
      <c r="N15" s="811"/>
      <c r="O15" s="810"/>
      <c r="P15" s="811"/>
      <c r="Q15" s="764"/>
      <c r="R15" s="809"/>
      <c r="S15" s="809"/>
      <c r="T15" s="810"/>
      <c r="U15" s="809"/>
      <c r="V15" s="809"/>
      <c r="W15" s="810"/>
      <c r="X15" s="809"/>
      <c r="Y15" s="809"/>
      <c r="Z15" s="810"/>
      <c r="AA15" s="809"/>
      <c r="AB15" s="688"/>
    </row>
    <row r="16" spans="1:28" ht="12" customHeight="1">
      <c r="A16" s="93"/>
      <c r="B16" s="812">
        <v>9</v>
      </c>
      <c r="C16" s="813"/>
      <c r="D16" s="765"/>
      <c r="E16" s="765"/>
      <c r="F16" s="765"/>
      <c r="G16" s="814"/>
      <c r="H16" s="815"/>
      <c r="I16" s="782"/>
      <c r="J16" s="815"/>
      <c r="K16" s="765"/>
      <c r="L16" s="785"/>
      <c r="M16" s="816"/>
      <c r="N16" s="817"/>
      <c r="O16" s="785"/>
      <c r="P16" s="816"/>
      <c r="Q16" s="783"/>
      <c r="R16" s="815"/>
      <c r="S16" s="765"/>
      <c r="T16" s="785"/>
      <c r="U16" s="765"/>
      <c r="V16" s="766"/>
      <c r="W16" s="58" t="str">
        <f t="shared" ref="W16:W23" si="0">IF(+T16-O16=0,"",+T16-O16)</f>
        <v/>
      </c>
      <c r="X16" s="815"/>
      <c r="Y16" s="765"/>
      <c r="Z16" s="785"/>
      <c r="AA16" s="765"/>
      <c r="AB16" s="738">
        <v>9</v>
      </c>
    </row>
    <row r="17" spans="1:28" ht="12" customHeight="1">
      <c r="A17" s="93"/>
      <c r="B17" s="209">
        <v>10</v>
      </c>
      <c r="C17" s="225"/>
      <c r="D17" s="88"/>
      <c r="E17" s="88"/>
      <c r="F17" s="88"/>
      <c r="G17" s="201"/>
      <c r="H17" s="212"/>
      <c r="I17" s="34"/>
      <c r="J17" s="212"/>
      <c r="K17" s="88"/>
      <c r="L17" s="65"/>
      <c r="M17" s="213"/>
      <c r="N17" s="214"/>
      <c r="O17" s="65"/>
      <c r="P17" s="213"/>
      <c r="Q17" s="129"/>
      <c r="R17" s="212"/>
      <c r="S17" s="88"/>
      <c r="T17" s="65"/>
      <c r="U17" s="88"/>
      <c r="V17" s="211"/>
      <c r="W17" s="58" t="str">
        <f t="shared" si="0"/>
        <v/>
      </c>
      <c r="X17" s="212"/>
      <c r="Y17" s="88"/>
      <c r="Z17" s="65"/>
      <c r="AA17" s="88"/>
      <c r="AB17" s="77">
        <v>10</v>
      </c>
    </row>
    <row r="18" spans="1:28" ht="12" customHeight="1">
      <c r="A18" s="93"/>
      <c r="B18" s="209">
        <v>11</v>
      </c>
      <c r="C18" s="225"/>
      <c r="D18" s="88"/>
      <c r="E18" s="88"/>
      <c r="F18" s="88"/>
      <c r="G18" s="201"/>
      <c r="H18" s="212"/>
      <c r="I18" s="34"/>
      <c r="J18" s="212"/>
      <c r="K18" s="88"/>
      <c r="L18" s="65"/>
      <c r="M18" s="213"/>
      <c r="N18" s="214"/>
      <c r="O18" s="65"/>
      <c r="P18" s="213"/>
      <c r="Q18" s="129"/>
      <c r="R18" s="212"/>
      <c r="S18" s="88"/>
      <c r="T18" s="65"/>
      <c r="U18" s="88"/>
      <c r="V18" s="211"/>
      <c r="W18" s="58" t="str">
        <f t="shared" si="0"/>
        <v/>
      </c>
      <c r="X18" s="212"/>
      <c r="Y18" s="88"/>
      <c r="Z18" s="65"/>
      <c r="AA18" s="88"/>
      <c r="AB18" s="77">
        <v>11</v>
      </c>
    </row>
    <row r="19" spans="1:28" ht="12" customHeight="1">
      <c r="A19" s="93"/>
      <c r="B19" s="209">
        <v>12</v>
      </c>
      <c r="C19" s="225"/>
      <c r="D19" s="88"/>
      <c r="E19" s="88"/>
      <c r="F19" s="88"/>
      <c r="G19" s="201"/>
      <c r="H19" s="212"/>
      <c r="I19" s="34"/>
      <c r="J19" s="212"/>
      <c r="K19" s="88"/>
      <c r="L19" s="65"/>
      <c r="M19" s="213"/>
      <c r="N19" s="214"/>
      <c r="O19" s="65"/>
      <c r="P19" s="213"/>
      <c r="Q19" s="129"/>
      <c r="R19" s="212"/>
      <c r="S19" s="88"/>
      <c r="T19" s="65"/>
      <c r="U19" s="88"/>
      <c r="V19" s="211"/>
      <c r="W19" s="58" t="str">
        <f t="shared" si="0"/>
        <v/>
      </c>
      <c r="X19" s="212"/>
      <c r="Y19" s="88"/>
      <c r="Z19" s="65"/>
      <c r="AA19" s="88"/>
      <c r="AB19" s="77">
        <v>12</v>
      </c>
    </row>
    <row r="20" spans="1:28" ht="12" customHeight="1">
      <c r="A20" s="93"/>
      <c r="B20" s="209">
        <v>13</v>
      </c>
      <c r="C20" s="225"/>
      <c r="D20" s="88"/>
      <c r="E20" s="88"/>
      <c r="F20" s="88"/>
      <c r="G20" s="201"/>
      <c r="H20" s="212"/>
      <c r="I20" s="34"/>
      <c r="J20" s="212"/>
      <c r="K20" s="88"/>
      <c r="L20" s="65"/>
      <c r="M20" s="213"/>
      <c r="N20" s="214"/>
      <c r="O20" s="65"/>
      <c r="P20" s="213"/>
      <c r="Q20" s="129"/>
      <c r="R20" s="212"/>
      <c r="S20" s="88"/>
      <c r="T20" s="65"/>
      <c r="U20" s="88"/>
      <c r="V20" s="211"/>
      <c r="W20" s="58" t="str">
        <f t="shared" si="0"/>
        <v/>
      </c>
      <c r="X20" s="212"/>
      <c r="Y20" s="88"/>
      <c r="Z20" s="65"/>
      <c r="AA20" s="88"/>
      <c r="AB20" s="77">
        <v>13</v>
      </c>
    </row>
    <row r="21" spans="1:28" ht="12" customHeight="1">
      <c r="A21" s="93"/>
      <c r="B21" s="209">
        <v>14</v>
      </c>
      <c r="C21" s="225"/>
      <c r="D21" s="88"/>
      <c r="E21" s="88"/>
      <c r="F21" s="88"/>
      <c r="G21" s="201"/>
      <c r="H21" s="212"/>
      <c r="I21" s="34"/>
      <c r="J21" s="212"/>
      <c r="K21" s="88"/>
      <c r="L21" s="65"/>
      <c r="M21" s="213"/>
      <c r="N21" s="214"/>
      <c r="O21" s="65"/>
      <c r="P21" s="213"/>
      <c r="Q21" s="129"/>
      <c r="R21" s="212"/>
      <c r="S21" s="88"/>
      <c r="T21" s="65"/>
      <c r="U21" s="88"/>
      <c r="V21" s="211"/>
      <c r="W21" s="58" t="str">
        <f t="shared" si="0"/>
        <v/>
      </c>
      <c r="X21" s="212"/>
      <c r="Y21" s="88"/>
      <c r="Z21" s="65"/>
      <c r="AA21" s="88"/>
      <c r="AB21" s="77">
        <v>14</v>
      </c>
    </row>
    <row r="22" spans="1:28" ht="12" customHeight="1">
      <c r="A22" s="93"/>
      <c r="B22" s="209">
        <v>15</v>
      </c>
      <c r="C22" s="225"/>
      <c r="D22" s="88"/>
      <c r="E22" s="88"/>
      <c r="F22" s="88"/>
      <c r="G22" s="201"/>
      <c r="H22" s="212"/>
      <c r="I22" s="34"/>
      <c r="J22" s="212"/>
      <c r="K22" s="88"/>
      <c r="L22" s="65"/>
      <c r="M22" s="213"/>
      <c r="N22" s="214"/>
      <c r="O22" s="65"/>
      <c r="P22" s="213"/>
      <c r="Q22" s="129"/>
      <c r="R22" s="212"/>
      <c r="S22" s="88"/>
      <c r="T22" s="65"/>
      <c r="U22" s="88"/>
      <c r="V22" s="211"/>
      <c r="W22" s="58" t="str">
        <f t="shared" si="0"/>
        <v/>
      </c>
      <c r="X22" s="212"/>
      <c r="Y22" s="88"/>
      <c r="Z22" s="65"/>
      <c r="AA22" s="88"/>
      <c r="AB22" s="77">
        <v>15</v>
      </c>
    </row>
    <row r="23" spans="1:28" ht="12" customHeight="1">
      <c r="A23" s="93"/>
      <c r="B23" s="209">
        <v>16</v>
      </c>
      <c r="C23" s="225"/>
      <c r="D23" s="88"/>
      <c r="E23" s="88"/>
      <c r="F23" s="88"/>
      <c r="G23" s="201"/>
      <c r="H23" s="212"/>
      <c r="I23" s="34"/>
      <c r="J23" s="212"/>
      <c r="K23" s="88"/>
      <c r="L23" s="65"/>
      <c r="M23" s="213"/>
      <c r="N23" s="214"/>
      <c r="O23" s="65"/>
      <c r="P23" s="213"/>
      <c r="Q23" s="129"/>
      <c r="R23" s="212"/>
      <c r="S23" s="88"/>
      <c r="T23" s="65"/>
      <c r="U23" s="88"/>
      <c r="V23" s="211"/>
      <c r="W23" s="58" t="str">
        <f t="shared" si="0"/>
        <v/>
      </c>
      <c r="X23" s="212"/>
      <c r="Y23" s="88"/>
      <c r="Z23" s="65"/>
      <c r="AA23" s="88"/>
      <c r="AB23" s="77">
        <v>16</v>
      </c>
    </row>
    <row r="24" spans="1:28" ht="12" customHeight="1">
      <c r="A24" s="93"/>
      <c r="B24" s="209">
        <v>17</v>
      </c>
      <c r="C24" s="225"/>
      <c r="D24" s="88"/>
      <c r="E24" s="88"/>
      <c r="F24" s="88"/>
      <c r="G24" s="201"/>
      <c r="H24" s="212"/>
      <c r="I24" s="34"/>
      <c r="J24" s="212"/>
      <c r="K24" s="88"/>
      <c r="L24" s="65"/>
      <c r="M24" s="213"/>
      <c r="N24" s="214"/>
      <c r="O24" s="65"/>
      <c r="P24" s="213"/>
      <c r="Q24" s="129"/>
      <c r="R24" s="212"/>
      <c r="S24" s="88"/>
      <c r="T24" s="65"/>
      <c r="U24" s="88"/>
      <c r="V24" s="211"/>
      <c r="W24" s="58" t="str">
        <f t="shared" ref="W24:W42" si="1">IF(+T24-O24=0,"",+T24-O24)</f>
        <v/>
      </c>
      <c r="X24" s="212"/>
      <c r="Y24" s="88"/>
      <c r="Z24" s="65"/>
      <c r="AA24" s="88"/>
      <c r="AB24" s="77">
        <v>17</v>
      </c>
    </row>
    <row r="25" spans="1:28" ht="12" customHeight="1">
      <c r="A25" s="93"/>
      <c r="B25" s="209">
        <v>18</v>
      </c>
      <c r="C25" s="225"/>
      <c r="D25" s="88"/>
      <c r="E25" s="88"/>
      <c r="F25" s="88"/>
      <c r="G25" s="201"/>
      <c r="H25" s="212"/>
      <c r="I25" s="34"/>
      <c r="J25" s="212"/>
      <c r="K25" s="88"/>
      <c r="L25" s="65"/>
      <c r="M25" s="213"/>
      <c r="N25" s="214"/>
      <c r="O25" s="65"/>
      <c r="P25" s="213"/>
      <c r="Q25" s="129"/>
      <c r="R25" s="212"/>
      <c r="S25" s="88"/>
      <c r="T25" s="65"/>
      <c r="U25" s="88"/>
      <c r="V25" s="211"/>
      <c r="W25" s="58" t="str">
        <f t="shared" si="1"/>
        <v/>
      </c>
      <c r="X25" s="212"/>
      <c r="Y25" s="88"/>
      <c r="Z25" s="65"/>
      <c r="AA25" s="88"/>
      <c r="AB25" s="77">
        <v>18</v>
      </c>
    </row>
    <row r="26" spans="1:28" ht="12" customHeight="1">
      <c r="A26" s="93"/>
      <c r="B26" s="209">
        <v>19</v>
      </c>
      <c r="C26" s="225"/>
      <c r="D26" s="88"/>
      <c r="E26" s="88"/>
      <c r="F26" s="88"/>
      <c r="G26" s="201"/>
      <c r="H26" s="212"/>
      <c r="I26" s="34"/>
      <c r="J26" s="212"/>
      <c r="K26" s="88"/>
      <c r="L26" s="65"/>
      <c r="M26" s="213"/>
      <c r="N26" s="214"/>
      <c r="O26" s="65"/>
      <c r="P26" s="213"/>
      <c r="Q26" s="129"/>
      <c r="R26" s="212"/>
      <c r="S26" s="88"/>
      <c r="T26" s="65"/>
      <c r="U26" s="88"/>
      <c r="V26" s="211"/>
      <c r="W26" s="58" t="str">
        <f t="shared" si="1"/>
        <v/>
      </c>
      <c r="X26" s="212"/>
      <c r="Y26" s="88"/>
      <c r="Z26" s="65"/>
      <c r="AA26" s="88"/>
      <c r="AB26" s="77">
        <v>19</v>
      </c>
    </row>
    <row r="27" spans="1:28" ht="12" customHeight="1">
      <c r="A27" s="93"/>
      <c r="B27" s="209">
        <v>20</v>
      </c>
      <c r="C27" s="225"/>
      <c r="D27" s="88"/>
      <c r="E27" s="88"/>
      <c r="F27" s="88"/>
      <c r="G27" s="201"/>
      <c r="H27" s="212"/>
      <c r="I27" s="34"/>
      <c r="J27" s="212"/>
      <c r="K27" s="88"/>
      <c r="L27" s="65"/>
      <c r="M27" s="213"/>
      <c r="N27" s="214"/>
      <c r="O27" s="65"/>
      <c r="P27" s="213"/>
      <c r="Q27" s="129"/>
      <c r="R27" s="212"/>
      <c r="S27" s="88"/>
      <c r="T27" s="65"/>
      <c r="U27" s="88"/>
      <c r="V27" s="211"/>
      <c r="W27" s="58" t="str">
        <f t="shared" si="1"/>
        <v/>
      </c>
      <c r="X27" s="212"/>
      <c r="Y27" s="88"/>
      <c r="Z27" s="65"/>
      <c r="AA27" s="88"/>
      <c r="AB27" s="77">
        <v>20</v>
      </c>
    </row>
    <row r="28" spans="1:28" ht="12" customHeight="1">
      <c r="A28" s="93"/>
      <c r="B28" s="209">
        <v>21</v>
      </c>
      <c r="C28" s="225"/>
      <c r="D28" s="88"/>
      <c r="E28" s="88"/>
      <c r="F28" s="88"/>
      <c r="G28" s="201"/>
      <c r="H28" s="212"/>
      <c r="I28" s="34"/>
      <c r="J28" s="212"/>
      <c r="K28" s="88"/>
      <c r="L28" s="65"/>
      <c r="M28" s="213"/>
      <c r="N28" s="214"/>
      <c r="O28" s="65"/>
      <c r="P28" s="213"/>
      <c r="Q28" s="129"/>
      <c r="R28" s="212"/>
      <c r="S28" s="88"/>
      <c r="T28" s="65"/>
      <c r="U28" s="88"/>
      <c r="V28" s="211"/>
      <c r="W28" s="58" t="str">
        <f t="shared" si="1"/>
        <v/>
      </c>
      <c r="X28" s="212"/>
      <c r="Y28" s="88"/>
      <c r="Z28" s="65"/>
      <c r="AA28" s="88"/>
      <c r="AB28" s="77">
        <v>21</v>
      </c>
    </row>
    <row r="29" spans="1:28" ht="12" customHeight="1">
      <c r="A29" s="93"/>
      <c r="B29" s="209">
        <v>22</v>
      </c>
      <c r="C29" s="225"/>
      <c r="D29" s="88"/>
      <c r="E29" s="88"/>
      <c r="F29" s="88"/>
      <c r="G29" s="201"/>
      <c r="H29" s="212"/>
      <c r="I29" s="34"/>
      <c r="J29" s="212"/>
      <c r="K29" s="88"/>
      <c r="L29" s="65"/>
      <c r="M29" s="213"/>
      <c r="N29" s="214"/>
      <c r="O29" s="65"/>
      <c r="P29" s="213"/>
      <c r="Q29" s="129"/>
      <c r="R29" s="212"/>
      <c r="S29" s="88"/>
      <c r="T29" s="65"/>
      <c r="U29" s="88"/>
      <c r="V29" s="211"/>
      <c r="W29" s="58" t="str">
        <f t="shared" si="1"/>
        <v/>
      </c>
      <c r="X29" s="212"/>
      <c r="Y29" s="88"/>
      <c r="Z29" s="65"/>
      <c r="AA29" s="88"/>
      <c r="AB29" s="77">
        <v>22</v>
      </c>
    </row>
    <row r="30" spans="1:28" ht="12" customHeight="1">
      <c r="A30" s="93"/>
      <c r="B30" s="209">
        <v>23</v>
      </c>
      <c r="C30" s="225"/>
      <c r="D30" s="88"/>
      <c r="E30" s="88"/>
      <c r="F30" s="88"/>
      <c r="G30" s="201"/>
      <c r="H30" s="212"/>
      <c r="I30" s="34"/>
      <c r="J30" s="212"/>
      <c r="K30" s="88"/>
      <c r="L30" s="65"/>
      <c r="M30" s="213"/>
      <c r="N30" s="214"/>
      <c r="O30" s="65"/>
      <c r="P30" s="213"/>
      <c r="Q30" s="129"/>
      <c r="R30" s="212"/>
      <c r="S30" s="88"/>
      <c r="T30" s="65"/>
      <c r="U30" s="88"/>
      <c r="V30" s="211"/>
      <c r="W30" s="58" t="str">
        <f t="shared" si="1"/>
        <v/>
      </c>
      <c r="X30" s="212"/>
      <c r="Y30" s="88"/>
      <c r="Z30" s="65"/>
      <c r="AA30" s="88"/>
      <c r="AB30" s="77">
        <v>23</v>
      </c>
    </row>
    <row r="31" spans="1:28" ht="12" customHeight="1">
      <c r="A31" s="93"/>
      <c r="B31" s="209">
        <v>24</v>
      </c>
      <c r="C31" s="225"/>
      <c r="D31" s="88"/>
      <c r="E31" s="88"/>
      <c r="F31" s="88"/>
      <c r="G31" s="201"/>
      <c r="H31" s="212"/>
      <c r="I31" s="34"/>
      <c r="J31" s="212"/>
      <c r="K31" s="88"/>
      <c r="L31" s="65"/>
      <c r="M31" s="213"/>
      <c r="N31" s="214"/>
      <c r="O31" s="65"/>
      <c r="P31" s="213"/>
      <c r="Q31" s="129"/>
      <c r="R31" s="212"/>
      <c r="S31" s="88"/>
      <c r="T31" s="65"/>
      <c r="U31" s="88"/>
      <c r="V31" s="211"/>
      <c r="W31" s="58" t="str">
        <f t="shared" si="1"/>
        <v/>
      </c>
      <c r="X31" s="212"/>
      <c r="Y31" s="88"/>
      <c r="Z31" s="65"/>
      <c r="AA31" s="88"/>
      <c r="AB31" s="77">
        <v>24</v>
      </c>
    </row>
    <row r="32" spans="1:28" ht="12" customHeight="1">
      <c r="A32" s="93"/>
      <c r="B32" s="209">
        <v>25</v>
      </c>
      <c r="C32" s="225"/>
      <c r="D32" s="88"/>
      <c r="E32" s="88"/>
      <c r="F32" s="88"/>
      <c r="G32" s="201"/>
      <c r="H32" s="212"/>
      <c r="I32" s="34"/>
      <c r="J32" s="212"/>
      <c r="K32" s="88"/>
      <c r="L32" s="65"/>
      <c r="M32" s="213"/>
      <c r="N32" s="214"/>
      <c r="O32" s="65"/>
      <c r="P32" s="213"/>
      <c r="Q32" s="129"/>
      <c r="R32" s="212"/>
      <c r="S32" s="88"/>
      <c r="T32" s="65"/>
      <c r="U32" s="88"/>
      <c r="V32" s="211"/>
      <c r="W32" s="58" t="str">
        <f t="shared" si="1"/>
        <v/>
      </c>
      <c r="X32" s="212"/>
      <c r="Y32" s="88"/>
      <c r="Z32" s="65"/>
      <c r="AA32" s="88"/>
      <c r="AB32" s="77">
        <v>25</v>
      </c>
    </row>
    <row r="33" spans="1:28" ht="12" customHeight="1">
      <c r="A33" s="93"/>
      <c r="B33" s="74">
        <v>26</v>
      </c>
      <c r="C33" s="226"/>
      <c r="D33" s="72"/>
      <c r="E33" s="72"/>
      <c r="F33" s="72"/>
      <c r="G33" s="87"/>
      <c r="H33" s="224"/>
      <c r="I33" s="140"/>
      <c r="J33" s="224"/>
      <c r="K33" s="72"/>
      <c r="L33" s="63"/>
      <c r="M33" s="227"/>
      <c r="N33" s="228"/>
      <c r="O33" s="63"/>
      <c r="P33" s="227"/>
      <c r="Q33" s="229"/>
      <c r="R33" s="224"/>
      <c r="S33" s="72"/>
      <c r="T33" s="63"/>
      <c r="U33" s="72"/>
      <c r="V33" s="230"/>
      <c r="W33" s="58" t="str">
        <f t="shared" si="1"/>
        <v/>
      </c>
      <c r="X33" s="224"/>
      <c r="Y33" s="72"/>
      <c r="Z33" s="63"/>
      <c r="AA33" s="72"/>
      <c r="AB33" s="85">
        <v>26</v>
      </c>
    </row>
    <row r="34" spans="1:28" ht="12" customHeight="1">
      <c r="A34" s="93"/>
      <c r="B34" s="812">
        <v>27</v>
      </c>
      <c r="C34" s="813"/>
      <c r="D34" s="765"/>
      <c r="E34" s="765"/>
      <c r="F34" s="765"/>
      <c r="G34" s="814"/>
      <c r="H34" s="815"/>
      <c r="I34" s="782"/>
      <c r="J34" s="815"/>
      <c r="K34" s="765"/>
      <c r="L34" s="785"/>
      <c r="M34" s="816"/>
      <c r="N34" s="817"/>
      <c r="O34" s="785"/>
      <c r="P34" s="816"/>
      <c r="Q34" s="783"/>
      <c r="R34" s="815"/>
      <c r="S34" s="765"/>
      <c r="T34" s="785"/>
      <c r="U34" s="765"/>
      <c r="V34" s="766"/>
      <c r="W34" s="58" t="str">
        <f t="shared" si="1"/>
        <v/>
      </c>
      <c r="X34" s="815"/>
      <c r="Y34" s="765"/>
      <c r="Z34" s="785"/>
      <c r="AA34" s="765"/>
      <c r="AB34" s="738">
        <v>27</v>
      </c>
    </row>
    <row r="35" spans="1:28" ht="12" customHeight="1">
      <c r="A35" s="93"/>
      <c r="B35" s="209">
        <v>28</v>
      </c>
      <c r="C35" s="225"/>
      <c r="D35" s="88"/>
      <c r="E35" s="88"/>
      <c r="F35" s="88"/>
      <c r="G35" s="201"/>
      <c r="H35" s="212"/>
      <c r="I35" s="34"/>
      <c r="J35" s="212"/>
      <c r="K35" s="88"/>
      <c r="L35" s="65"/>
      <c r="M35" s="213"/>
      <c r="N35" s="214"/>
      <c r="O35" s="65"/>
      <c r="P35" s="213"/>
      <c r="Q35" s="129"/>
      <c r="R35" s="212"/>
      <c r="S35" s="88"/>
      <c r="T35" s="65"/>
      <c r="U35" s="88"/>
      <c r="V35" s="211"/>
      <c r="W35" s="58" t="str">
        <f t="shared" si="1"/>
        <v/>
      </c>
      <c r="X35" s="212"/>
      <c r="Y35" s="88"/>
      <c r="Z35" s="65"/>
      <c r="AA35" s="88"/>
      <c r="AB35" s="77">
        <v>28</v>
      </c>
    </row>
    <row r="36" spans="1:28" ht="12" customHeight="1">
      <c r="A36" s="93"/>
      <c r="B36" s="209">
        <v>29</v>
      </c>
      <c r="C36" s="225"/>
      <c r="D36" s="88"/>
      <c r="E36" s="88"/>
      <c r="F36" s="88"/>
      <c r="G36" s="201"/>
      <c r="H36" s="212"/>
      <c r="I36" s="34"/>
      <c r="J36" s="212"/>
      <c r="K36" s="88"/>
      <c r="L36" s="65"/>
      <c r="M36" s="213"/>
      <c r="N36" s="214"/>
      <c r="O36" s="65"/>
      <c r="P36" s="213"/>
      <c r="Q36" s="129"/>
      <c r="R36" s="212"/>
      <c r="S36" s="88"/>
      <c r="T36" s="65"/>
      <c r="U36" s="88"/>
      <c r="V36" s="211"/>
      <c r="W36" s="58" t="str">
        <f t="shared" si="1"/>
        <v/>
      </c>
      <c r="X36" s="212"/>
      <c r="Y36" s="88"/>
      <c r="Z36" s="65"/>
      <c r="AA36" s="88"/>
      <c r="AB36" s="77">
        <v>29</v>
      </c>
    </row>
    <row r="37" spans="1:28" ht="12" customHeight="1">
      <c r="A37" s="93"/>
      <c r="B37" s="209">
        <v>30</v>
      </c>
      <c r="C37" s="225"/>
      <c r="D37" s="88"/>
      <c r="E37" s="88"/>
      <c r="F37" s="88"/>
      <c r="G37" s="201"/>
      <c r="H37" s="212"/>
      <c r="I37" s="34"/>
      <c r="J37" s="212"/>
      <c r="K37" s="88"/>
      <c r="L37" s="65"/>
      <c r="M37" s="213"/>
      <c r="N37" s="214"/>
      <c r="O37" s="65"/>
      <c r="P37" s="213"/>
      <c r="Q37" s="129"/>
      <c r="R37" s="212"/>
      <c r="S37" s="88"/>
      <c r="T37" s="65"/>
      <c r="U37" s="88"/>
      <c r="V37" s="211"/>
      <c r="W37" s="58" t="str">
        <f t="shared" si="1"/>
        <v/>
      </c>
      <c r="X37" s="212"/>
      <c r="Y37" s="88"/>
      <c r="Z37" s="65"/>
      <c r="AA37" s="88"/>
      <c r="AB37" s="77">
        <v>30</v>
      </c>
    </row>
    <row r="38" spans="1:28" ht="12" customHeight="1">
      <c r="A38" s="93"/>
      <c r="B38" s="209">
        <v>31</v>
      </c>
      <c r="C38" s="225"/>
      <c r="D38" s="88"/>
      <c r="E38" s="88"/>
      <c r="F38" s="88"/>
      <c r="G38" s="201"/>
      <c r="H38" s="212"/>
      <c r="I38" s="34"/>
      <c r="J38" s="212"/>
      <c r="K38" s="88"/>
      <c r="L38" s="65"/>
      <c r="M38" s="213"/>
      <c r="N38" s="214"/>
      <c r="O38" s="65"/>
      <c r="P38" s="213"/>
      <c r="Q38" s="129"/>
      <c r="R38" s="212"/>
      <c r="S38" s="88"/>
      <c r="T38" s="65"/>
      <c r="U38" s="88"/>
      <c r="V38" s="211"/>
      <c r="W38" s="58" t="str">
        <f t="shared" si="1"/>
        <v/>
      </c>
      <c r="X38" s="212"/>
      <c r="Y38" s="88"/>
      <c r="Z38" s="65"/>
      <c r="AA38" s="88"/>
      <c r="AB38" s="77">
        <v>31</v>
      </c>
    </row>
    <row r="39" spans="1:28" ht="12" customHeight="1">
      <c r="A39" s="93"/>
      <c r="B39" s="812">
        <v>32</v>
      </c>
      <c r="C39" s="813"/>
      <c r="D39" s="765"/>
      <c r="E39" s="765"/>
      <c r="F39" s="765"/>
      <c r="G39" s="814"/>
      <c r="H39" s="815"/>
      <c r="I39" s="782"/>
      <c r="J39" s="815"/>
      <c r="K39" s="765"/>
      <c r="L39" s="785"/>
      <c r="M39" s="816"/>
      <c r="N39" s="817"/>
      <c r="O39" s="785"/>
      <c r="P39" s="816"/>
      <c r="Q39" s="783"/>
      <c r="R39" s="815"/>
      <c r="S39" s="765"/>
      <c r="T39" s="785"/>
      <c r="U39" s="765"/>
      <c r="V39" s="766"/>
      <c r="W39" s="58" t="str">
        <f t="shared" si="1"/>
        <v/>
      </c>
      <c r="X39" s="765"/>
      <c r="Y39" s="766"/>
      <c r="Z39" s="785"/>
      <c r="AA39" s="815"/>
      <c r="AB39" s="738">
        <v>32</v>
      </c>
    </row>
    <row r="40" spans="1:28" ht="12" customHeight="1">
      <c r="A40" s="93"/>
      <c r="B40" s="209">
        <v>33</v>
      </c>
      <c r="C40" s="225"/>
      <c r="D40" s="88"/>
      <c r="E40" s="88"/>
      <c r="F40" s="88"/>
      <c r="G40" s="201"/>
      <c r="H40" s="212"/>
      <c r="I40" s="34"/>
      <c r="J40" s="212"/>
      <c r="K40" s="88"/>
      <c r="L40" s="65"/>
      <c r="M40" s="213"/>
      <c r="N40" s="214"/>
      <c r="O40" s="65"/>
      <c r="P40" s="213"/>
      <c r="Q40" s="129"/>
      <c r="R40" s="212"/>
      <c r="S40" s="88"/>
      <c r="T40" s="65"/>
      <c r="U40" s="88"/>
      <c r="V40" s="211"/>
      <c r="W40" s="58" t="str">
        <f t="shared" si="1"/>
        <v/>
      </c>
      <c r="X40" s="88"/>
      <c r="Y40" s="211"/>
      <c r="Z40" s="65"/>
      <c r="AA40" s="212"/>
      <c r="AB40" s="77">
        <v>33</v>
      </c>
    </row>
    <row r="41" spans="1:28" ht="12" customHeight="1">
      <c r="A41" s="93"/>
      <c r="B41" s="209">
        <v>34</v>
      </c>
      <c r="C41" s="225"/>
      <c r="D41" s="88"/>
      <c r="E41" s="88"/>
      <c r="F41" s="88"/>
      <c r="G41" s="201"/>
      <c r="H41" s="212"/>
      <c r="I41" s="34"/>
      <c r="J41" s="212"/>
      <c r="K41" s="88"/>
      <c r="L41" s="65"/>
      <c r="M41" s="213"/>
      <c r="N41" s="214"/>
      <c r="O41" s="65"/>
      <c r="P41" s="213"/>
      <c r="Q41" s="129"/>
      <c r="R41" s="212"/>
      <c r="S41" s="88"/>
      <c r="T41" s="65"/>
      <c r="U41" s="88"/>
      <c r="V41" s="211"/>
      <c r="W41" s="58" t="str">
        <f t="shared" si="1"/>
        <v/>
      </c>
      <c r="X41" s="88"/>
      <c r="Y41" s="211"/>
      <c r="Z41" s="65"/>
      <c r="AA41" s="212"/>
      <c r="AB41" s="77">
        <v>34</v>
      </c>
    </row>
    <row r="42" spans="1:28" ht="12" customHeight="1">
      <c r="A42" s="93"/>
      <c r="B42" s="209">
        <v>35</v>
      </c>
      <c r="C42" s="225"/>
      <c r="D42" s="88"/>
      <c r="E42" s="88"/>
      <c r="F42" s="88"/>
      <c r="G42" s="201"/>
      <c r="H42" s="212"/>
      <c r="I42" s="34"/>
      <c r="J42" s="212"/>
      <c r="K42" s="88"/>
      <c r="L42" s="65"/>
      <c r="M42" s="213"/>
      <c r="N42" s="214"/>
      <c r="O42" s="65"/>
      <c r="P42" s="213"/>
      <c r="Q42" s="129"/>
      <c r="R42" s="212"/>
      <c r="S42" s="88"/>
      <c r="T42" s="65"/>
      <c r="U42" s="88"/>
      <c r="V42" s="211"/>
      <c r="W42" s="58" t="str">
        <f t="shared" si="1"/>
        <v/>
      </c>
      <c r="X42" s="88"/>
      <c r="Y42" s="211"/>
      <c r="Z42" s="65"/>
      <c r="AA42" s="212"/>
      <c r="AB42" s="77">
        <v>35</v>
      </c>
    </row>
    <row r="43" spans="1:28" ht="12.95" customHeight="1">
      <c r="A43" s="93"/>
      <c r="B43" s="209">
        <v>36</v>
      </c>
      <c r="C43" s="789"/>
      <c r="D43" s="765"/>
      <c r="E43" s="765"/>
      <c r="F43" s="765"/>
      <c r="G43" s="765"/>
      <c r="H43" s="815"/>
      <c r="I43" s="782"/>
      <c r="J43" s="815"/>
      <c r="K43" s="765"/>
      <c r="L43" s="785"/>
      <c r="M43" s="816"/>
      <c r="N43" s="817"/>
      <c r="O43" s="707"/>
      <c r="P43" s="816"/>
      <c r="Q43" s="818"/>
      <c r="R43" s="819"/>
      <c r="S43" s="765"/>
      <c r="T43" s="707"/>
      <c r="U43" s="765"/>
      <c r="V43" s="766"/>
      <c r="W43" s="707"/>
      <c r="X43" s="815"/>
      <c r="Y43" s="765"/>
      <c r="Z43" s="707"/>
      <c r="AA43" s="765"/>
      <c r="AB43" s="77">
        <v>36</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t="s">
        <v>848</v>
      </c>
      <c r="D45" s="72"/>
      <c r="E45" s="72"/>
      <c r="F45" s="93"/>
      <c r="G45" s="93"/>
      <c r="H45" s="93"/>
      <c r="I45" s="93"/>
      <c r="J45" s="93"/>
      <c r="K45" s="93"/>
      <c r="L45" s="436" t="s">
        <v>849</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72" t="str">
        <f>'PG1'!Q46</f>
        <v/>
      </c>
      <c r="P46" s="93"/>
      <c r="Q46" s="93"/>
      <c r="R46" s="93"/>
      <c r="S46" s="93"/>
      <c r="T46" s="93"/>
      <c r="U46" s="93"/>
      <c r="V46" s="93"/>
      <c r="W46" s="362"/>
      <c r="X46" s="362"/>
      <c r="Y46" s="362"/>
      <c r="Z46" s="362"/>
      <c r="AA46" s="93"/>
      <c r="AB46" s="93"/>
    </row>
    <row r="48" spans="1:28">
      <c r="A48" s="439">
        <f ca="1">PG12A!L43</f>
        <v>0</v>
      </c>
      <c r="B48" t="s">
        <v>851</v>
      </c>
    </row>
    <row r="49" spans="1:2">
      <c r="A49" s="342">
        <f ca="1">COUNT(PG12B!L11:'PG12B'!L42)</f>
        <v>0</v>
      </c>
      <c r="B49" t="s">
        <v>852</v>
      </c>
    </row>
    <row r="50" spans="1:2">
      <c r="A50" s="342">
        <f ca="1">COUNT(PG12C!L11:'PG12C'!L42)</f>
        <v>0</v>
      </c>
      <c r="B50" t="s">
        <v>853</v>
      </c>
    </row>
    <row r="51" spans="1:2">
      <c r="A51" s="342">
        <f ca="1">COUNT(PG12D!L11:'PG12D'!L42)</f>
        <v>0</v>
      </c>
      <c r="B51" t="s">
        <v>854</v>
      </c>
    </row>
    <row r="52" spans="1:2">
      <c r="A52" s="342">
        <f ca="1">COUNT(PG12E!L11:'PG12E'!L42)</f>
        <v>0</v>
      </c>
      <c r="B52" t="s">
        <v>855</v>
      </c>
    </row>
    <row r="53" spans="1:2">
      <c r="A53" s="342">
        <f ca="1">COUNT(PG12F!L11:'PG12F'!L42)</f>
        <v>0</v>
      </c>
      <c r="B53" t="s">
        <v>856</v>
      </c>
    </row>
    <row r="54" spans="1:2">
      <c r="A54" s="342">
        <f ca="1">COUNT(PG12G!L11:'PG12G'!L42)</f>
        <v>0</v>
      </c>
      <c r="B54" t="s">
        <v>857</v>
      </c>
    </row>
    <row r="55" spans="1:2">
      <c r="A55" s="342">
        <f ca="1">COUNT(PG12H!L11:'PG12H'!L42)</f>
        <v>0</v>
      </c>
      <c r="B55" t="s">
        <v>858</v>
      </c>
    </row>
    <row r="56" spans="1:2">
      <c r="A56" s="342">
        <f ca="1">COUNT(PG12I!L11:'PG12I'!L42)</f>
        <v>0</v>
      </c>
      <c r="B56" t="s">
        <v>859</v>
      </c>
    </row>
  </sheetData>
  <sheetProtection algorithmName="SHA-512" hashValue="8bmlU0g4ge3mB3oix5MxCRwxJClM74AVL/OMgXysQ52BZUbUX9H53eqhozJ4u2ffNe33l+LcEUWX5hszhW/hjg==" saltValue="mKocnSyoFhomEHOMlAAXDQ==" spinCount="100000" sheet="1" objects="1" scenarios="1"/>
  <phoneticPr fontId="0" type="noConversion"/>
  <dataValidations count="1">
    <dataValidation type="whole" operator="notEqual" allowBlank="1" showInputMessage="1" showErrorMessage="1" error="Only whole numbers are allowed to be entered.  Do not enter text or decimals." sqref="G10:G14 I10:I14 I16:I42" xr:uid="{00000000-0002-0000-2700-000000000000}">
      <formula1>0</formula1>
    </dataValidation>
  </dataValidations>
  <pageMargins left="0.5" right="0.5" top="0.5" bottom="0.5" header="0" footer="0"/>
  <pageSetup paperSize="5" scale="8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9">
    <pageSetUpPr fitToPage="1"/>
  </sheetPr>
  <dimension ref="A1:AB46"/>
  <sheetViews>
    <sheetView showZeros="0" zoomScale="80" zoomScaleNormal="80" workbookViewId="0">
      <selection activeCell="C10" sqref="C10"/>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 min="29" max="29" width="9.77734375" customWidth="1"/>
  </cols>
  <sheetData>
    <row r="1" spans="1:28" ht="15.75" customHeight="1">
      <c r="C1" s="446" t="s">
        <v>476</v>
      </c>
    </row>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851</v>
      </c>
      <c r="AA3" s="43"/>
      <c r="AB3" s="43"/>
    </row>
    <row r="4" spans="1:28" ht="12" customHeight="1">
      <c r="A4" s="93"/>
      <c r="B4" s="24" t="s">
        <v>116</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662"/>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5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60"/>
    </row>
    <row r="10" spans="1:28" ht="12.95" customHeight="1">
      <c r="A10" s="93"/>
      <c r="B10" s="209">
        <v>37</v>
      </c>
      <c r="C10" s="821"/>
      <c r="D10" s="822"/>
      <c r="E10" s="822"/>
      <c r="F10" s="822"/>
      <c r="G10" s="822"/>
      <c r="H10" s="823"/>
      <c r="I10" s="34"/>
      <c r="J10" s="212"/>
      <c r="K10" s="88" t="s">
        <v>302</v>
      </c>
      <c r="L10" s="65"/>
      <c r="M10" s="213"/>
      <c r="N10" s="214" t="s">
        <v>302</v>
      </c>
      <c r="O10" s="65"/>
      <c r="P10" s="213"/>
      <c r="Q10" s="129"/>
      <c r="R10" s="88"/>
      <c r="S10" s="211" t="s">
        <v>302</v>
      </c>
      <c r="T10" s="65"/>
      <c r="U10" s="88"/>
      <c r="V10" s="211" t="s">
        <v>302</v>
      </c>
      <c r="W10" s="58" t="str">
        <f t="shared" ref="W10:W15" si="0">IF(+T10-O10=0,"",+T10-O10)</f>
        <v/>
      </c>
      <c r="X10" s="212"/>
      <c r="Y10" s="88" t="s">
        <v>302</v>
      </c>
      <c r="Z10" s="215"/>
      <c r="AA10" s="88"/>
      <c r="AB10" s="77">
        <v>37</v>
      </c>
    </row>
    <row r="11" spans="1:28" ht="12.95" customHeight="1">
      <c r="A11" s="93"/>
      <c r="B11" s="209">
        <v>38</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77">
        <v>38</v>
      </c>
    </row>
    <row r="12" spans="1:28" ht="12.95" customHeight="1">
      <c r="A12" s="93"/>
      <c r="B12" s="209">
        <v>39</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77">
        <v>39</v>
      </c>
    </row>
    <row r="13" spans="1:28" ht="12.95" customHeight="1">
      <c r="A13" s="93"/>
      <c r="B13" s="209">
        <v>40</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77">
        <v>40</v>
      </c>
    </row>
    <row r="14" spans="1:28" ht="12.95" customHeight="1">
      <c r="A14" s="93"/>
      <c r="B14" s="209">
        <v>41</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77">
        <v>41</v>
      </c>
    </row>
    <row r="15" spans="1:28" ht="12" customHeight="1">
      <c r="A15" s="93"/>
      <c r="B15" s="209">
        <v>42</v>
      </c>
      <c r="C15" s="824"/>
      <c r="D15" s="822"/>
      <c r="E15" s="822"/>
      <c r="F15" s="822"/>
      <c r="G15" s="822"/>
      <c r="H15" s="823"/>
      <c r="I15" s="454"/>
      <c r="J15" s="430"/>
      <c r="K15" s="431"/>
      <c r="L15" s="433"/>
      <c r="M15" s="213"/>
      <c r="N15" s="214"/>
      <c r="O15" s="65"/>
      <c r="P15" s="213"/>
      <c r="Q15" s="129"/>
      <c r="R15" s="88"/>
      <c r="S15" s="211"/>
      <c r="T15" s="65"/>
      <c r="U15" s="88"/>
      <c r="V15" s="211"/>
      <c r="W15" s="58" t="str">
        <f t="shared" si="0"/>
        <v/>
      </c>
      <c r="X15" s="212"/>
      <c r="Y15" s="88"/>
      <c r="Z15" s="215"/>
      <c r="AA15" s="88"/>
      <c r="AB15" s="77">
        <v>42</v>
      </c>
    </row>
    <row r="16" spans="1:28" ht="12" customHeight="1">
      <c r="A16" s="93"/>
      <c r="B16" s="209">
        <v>43</v>
      </c>
      <c r="C16" s="824"/>
      <c r="D16" s="822"/>
      <c r="E16" s="822"/>
      <c r="F16" s="822"/>
      <c r="G16" s="822"/>
      <c r="H16" s="823"/>
      <c r="I16" s="782"/>
      <c r="J16" s="815"/>
      <c r="K16" s="765"/>
      <c r="L16" s="785"/>
      <c r="M16" s="816"/>
      <c r="N16" s="817"/>
      <c r="O16" s="785"/>
      <c r="P16" s="816"/>
      <c r="Q16" s="783"/>
      <c r="R16" s="815"/>
      <c r="S16" s="765"/>
      <c r="T16" s="785"/>
      <c r="U16" s="765"/>
      <c r="V16" s="766"/>
      <c r="W16" s="58" t="str">
        <f t="shared" ref="W16:W23" si="1">IF(+T16-O16=0,"",+T16-O16)</f>
        <v/>
      </c>
      <c r="X16" s="815"/>
      <c r="Y16" s="765"/>
      <c r="Z16" s="785"/>
      <c r="AA16" s="765"/>
      <c r="AB16" s="738">
        <v>43</v>
      </c>
    </row>
    <row r="17" spans="1:28" ht="12" customHeight="1">
      <c r="A17" s="93"/>
      <c r="B17" s="209">
        <v>44</v>
      </c>
      <c r="C17" s="824"/>
      <c r="D17" s="822"/>
      <c r="E17" s="822"/>
      <c r="F17" s="822"/>
      <c r="G17" s="822"/>
      <c r="H17" s="823"/>
      <c r="I17" s="34"/>
      <c r="J17" s="212"/>
      <c r="K17" s="88"/>
      <c r="L17" s="65"/>
      <c r="M17" s="213"/>
      <c r="N17" s="214"/>
      <c r="O17" s="65"/>
      <c r="P17" s="213"/>
      <c r="Q17" s="129"/>
      <c r="R17" s="212"/>
      <c r="S17" s="88"/>
      <c r="T17" s="65"/>
      <c r="U17" s="88"/>
      <c r="V17" s="211"/>
      <c r="W17" s="58" t="str">
        <f t="shared" si="1"/>
        <v/>
      </c>
      <c r="X17" s="212"/>
      <c r="Y17" s="88"/>
      <c r="Z17" s="65"/>
      <c r="AA17" s="88"/>
      <c r="AB17" s="77">
        <v>44</v>
      </c>
    </row>
    <row r="18" spans="1:28" ht="12" customHeight="1">
      <c r="A18" s="93"/>
      <c r="B18" s="209">
        <v>45</v>
      </c>
      <c r="C18" s="824"/>
      <c r="D18" s="822"/>
      <c r="E18" s="822"/>
      <c r="F18" s="822"/>
      <c r="G18" s="822"/>
      <c r="H18" s="823"/>
      <c r="I18" s="34"/>
      <c r="J18" s="212"/>
      <c r="K18" s="88"/>
      <c r="L18" s="65"/>
      <c r="M18" s="213"/>
      <c r="N18" s="214"/>
      <c r="O18" s="65"/>
      <c r="P18" s="213"/>
      <c r="Q18" s="129"/>
      <c r="R18" s="212"/>
      <c r="S18" s="88"/>
      <c r="T18" s="65"/>
      <c r="U18" s="88"/>
      <c r="V18" s="211"/>
      <c r="W18" s="58" t="str">
        <f t="shared" si="1"/>
        <v/>
      </c>
      <c r="X18" s="212"/>
      <c r="Y18" s="88"/>
      <c r="Z18" s="65"/>
      <c r="AA18" s="88"/>
      <c r="AB18" s="77">
        <v>45</v>
      </c>
    </row>
    <row r="19" spans="1:28" ht="12" customHeight="1">
      <c r="A19" s="93"/>
      <c r="B19" s="209">
        <v>46</v>
      </c>
      <c r="C19" s="824"/>
      <c r="D19" s="822"/>
      <c r="E19" s="822"/>
      <c r="F19" s="822"/>
      <c r="G19" s="822"/>
      <c r="H19" s="823"/>
      <c r="I19" s="34"/>
      <c r="J19" s="212"/>
      <c r="K19" s="88"/>
      <c r="L19" s="65"/>
      <c r="M19" s="213"/>
      <c r="N19" s="214"/>
      <c r="O19" s="65"/>
      <c r="P19" s="213"/>
      <c r="Q19" s="129"/>
      <c r="R19" s="212"/>
      <c r="S19" s="88"/>
      <c r="T19" s="65"/>
      <c r="U19" s="88"/>
      <c r="V19" s="211"/>
      <c r="W19" s="58" t="str">
        <f t="shared" si="1"/>
        <v/>
      </c>
      <c r="X19" s="212"/>
      <c r="Y19" s="88"/>
      <c r="Z19" s="65"/>
      <c r="AA19" s="88"/>
      <c r="AB19" s="77">
        <v>46</v>
      </c>
    </row>
    <row r="20" spans="1:28" ht="12" customHeight="1">
      <c r="A20" s="93"/>
      <c r="B20" s="209">
        <v>47</v>
      </c>
      <c r="C20" s="824"/>
      <c r="D20" s="822"/>
      <c r="E20" s="822"/>
      <c r="F20" s="822"/>
      <c r="G20" s="822"/>
      <c r="H20" s="823"/>
      <c r="I20" s="34"/>
      <c r="J20" s="212"/>
      <c r="K20" s="88"/>
      <c r="L20" s="65"/>
      <c r="M20" s="213"/>
      <c r="N20" s="214"/>
      <c r="O20" s="65"/>
      <c r="P20" s="213"/>
      <c r="Q20" s="129"/>
      <c r="R20" s="212"/>
      <c r="S20" s="88"/>
      <c r="T20" s="65"/>
      <c r="U20" s="88"/>
      <c r="V20" s="211"/>
      <c r="W20" s="58" t="str">
        <f t="shared" si="1"/>
        <v/>
      </c>
      <c r="X20" s="212"/>
      <c r="Y20" s="88"/>
      <c r="Z20" s="65"/>
      <c r="AA20" s="88"/>
      <c r="AB20" s="77">
        <v>47</v>
      </c>
    </row>
    <row r="21" spans="1:28" ht="12" customHeight="1">
      <c r="A21" s="93"/>
      <c r="B21" s="209">
        <v>48</v>
      </c>
      <c r="C21" s="824"/>
      <c r="D21" s="822"/>
      <c r="E21" s="822"/>
      <c r="F21" s="822"/>
      <c r="G21" s="822"/>
      <c r="H21" s="823"/>
      <c r="I21" s="34"/>
      <c r="J21" s="212"/>
      <c r="K21" s="88"/>
      <c r="L21" s="65"/>
      <c r="M21" s="213"/>
      <c r="N21" s="214"/>
      <c r="O21" s="65"/>
      <c r="P21" s="213"/>
      <c r="Q21" s="129"/>
      <c r="R21" s="212"/>
      <c r="S21" s="88"/>
      <c r="T21" s="65"/>
      <c r="U21" s="88"/>
      <c r="V21" s="211"/>
      <c r="W21" s="58" t="str">
        <f t="shared" si="1"/>
        <v/>
      </c>
      <c r="X21" s="212"/>
      <c r="Y21" s="88"/>
      <c r="Z21" s="65"/>
      <c r="AA21" s="88"/>
      <c r="AB21" s="77">
        <v>48</v>
      </c>
    </row>
    <row r="22" spans="1:28" ht="12" customHeight="1">
      <c r="A22" s="93"/>
      <c r="B22" s="209">
        <v>49</v>
      </c>
      <c r="C22" s="824"/>
      <c r="D22" s="822"/>
      <c r="E22" s="822"/>
      <c r="F22" s="822"/>
      <c r="G22" s="822"/>
      <c r="H22" s="823"/>
      <c r="I22" s="34"/>
      <c r="J22" s="212"/>
      <c r="K22" s="88"/>
      <c r="L22" s="65"/>
      <c r="M22" s="213"/>
      <c r="N22" s="214"/>
      <c r="O22" s="65"/>
      <c r="P22" s="213"/>
      <c r="Q22" s="129"/>
      <c r="R22" s="212"/>
      <c r="S22" s="88"/>
      <c r="T22" s="65"/>
      <c r="U22" s="88"/>
      <c r="V22" s="211"/>
      <c r="W22" s="58" t="str">
        <f t="shared" si="1"/>
        <v/>
      </c>
      <c r="X22" s="212"/>
      <c r="Y22" s="88"/>
      <c r="Z22" s="65"/>
      <c r="AA22" s="88"/>
      <c r="AB22" s="77">
        <v>49</v>
      </c>
    </row>
    <row r="23" spans="1:28" ht="12" customHeight="1">
      <c r="A23" s="93"/>
      <c r="B23" s="209">
        <v>50</v>
      </c>
      <c r="C23" s="824"/>
      <c r="D23" s="822"/>
      <c r="E23" s="822"/>
      <c r="F23" s="822"/>
      <c r="G23" s="822"/>
      <c r="H23" s="823"/>
      <c r="I23" s="34"/>
      <c r="J23" s="212"/>
      <c r="K23" s="88"/>
      <c r="L23" s="65"/>
      <c r="M23" s="213"/>
      <c r="N23" s="214"/>
      <c r="O23" s="65"/>
      <c r="P23" s="213"/>
      <c r="Q23" s="129"/>
      <c r="R23" s="212"/>
      <c r="S23" s="88"/>
      <c r="T23" s="65"/>
      <c r="U23" s="88"/>
      <c r="V23" s="211"/>
      <c r="W23" s="58" t="str">
        <f t="shared" si="1"/>
        <v/>
      </c>
      <c r="X23" s="212"/>
      <c r="Y23" s="88"/>
      <c r="Z23" s="65"/>
      <c r="AA23" s="88"/>
      <c r="AB23" s="77">
        <v>50</v>
      </c>
    </row>
    <row r="24" spans="1:28" ht="12" customHeight="1">
      <c r="A24" s="93"/>
      <c r="B24" s="209">
        <v>51</v>
      </c>
      <c r="C24" s="824"/>
      <c r="D24" s="822"/>
      <c r="E24" s="822"/>
      <c r="F24" s="822"/>
      <c r="G24" s="822"/>
      <c r="H24" s="823"/>
      <c r="I24" s="34"/>
      <c r="J24" s="212"/>
      <c r="K24" s="88"/>
      <c r="L24" s="65"/>
      <c r="M24" s="213"/>
      <c r="N24" s="214"/>
      <c r="O24" s="65"/>
      <c r="P24" s="213"/>
      <c r="Q24" s="129"/>
      <c r="R24" s="212"/>
      <c r="S24" s="88"/>
      <c r="T24" s="65"/>
      <c r="U24" s="88"/>
      <c r="V24" s="211"/>
      <c r="W24" s="58" t="str">
        <f t="shared" ref="W24:W42" si="2">IF(+T24-O24=0,"",+T24-O24)</f>
        <v/>
      </c>
      <c r="X24" s="212"/>
      <c r="Y24" s="88"/>
      <c r="Z24" s="65"/>
      <c r="AA24" s="88"/>
      <c r="AB24" s="77">
        <v>51</v>
      </c>
    </row>
    <row r="25" spans="1:28" ht="12" customHeight="1">
      <c r="A25" s="93"/>
      <c r="B25" s="209">
        <v>52</v>
      </c>
      <c r="C25" s="824"/>
      <c r="D25" s="822"/>
      <c r="E25" s="822"/>
      <c r="F25" s="822"/>
      <c r="G25" s="822"/>
      <c r="H25" s="823"/>
      <c r="I25" s="34"/>
      <c r="J25" s="212"/>
      <c r="K25" s="88"/>
      <c r="L25" s="65"/>
      <c r="M25" s="213"/>
      <c r="N25" s="214"/>
      <c r="O25" s="65"/>
      <c r="P25" s="213"/>
      <c r="Q25" s="129"/>
      <c r="R25" s="212"/>
      <c r="S25" s="88"/>
      <c r="T25" s="65"/>
      <c r="U25" s="88"/>
      <c r="V25" s="211"/>
      <c r="W25" s="58" t="str">
        <f t="shared" si="2"/>
        <v/>
      </c>
      <c r="X25" s="212"/>
      <c r="Y25" s="88"/>
      <c r="Z25" s="65"/>
      <c r="AA25" s="88"/>
      <c r="AB25" s="77">
        <v>52</v>
      </c>
    </row>
    <row r="26" spans="1:28" ht="12" customHeight="1">
      <c r="A26" s="93"/>
      <c r="B26" s="209">
        <v>53</v>
      </c>
      <c r="C26" s="824"/>
      <c r="D26" s="822"/>
      <c r="E26" s="822"/>
      <c r="F26" s="822"/>
      <c r="G26" s="822"/>
      <c r="H26" s="823"/>
      <c r="I26" s="34"/>
      <c r="J26" s="212"/>
      <c r="K26" s="88"/>
      <c r="L26" s="65"/>
      <c r="M26" s="213"/>
      <c r="N26" s="214"/>
      <c r="O26" s="65"/>
      <c r="P26" s="213"/>
      <c r="Q26" s="129"/>
      <c r="R26" s="212"/>
      <c r="S26" s="88"/>
      <c r="T26" s="65"/>
      <c r="U26" s="88"/>
      <c r="V26" s="211"/>
      <c r="W26" s="58" t="str">
        <f t="shared" si="2"/>
        <v/>
      </c>
      <c r="X26" s="212"/>
      <c r="Y26" s="88"/>
      <c r="Z26" s="65"/>
      <c r="AA26" s="88"/>
      <c r="AB26" s="77">
        <v>53</v>
      </c>
    </row>
    <row r="27" spans="1:28" ht="12" customHeight="1">
      <c r="A27" s="93"/>
      <c r="B27" s="209">
        <v>54</v>
      </c>
      <c r="C27" s="824"/>
      <c r="D27" s="822"/>
      <c r="E27" s="822"/>
      <c r="F27" s="822"/>
      <c r="G27" s="822"/>
      <c r="H27" s="823"/>
      <c r="I27" s="34"/>
      <c r="J27" s="212"/>
      <c r="K27" s="88"/>
      <c r="L27" s="65"/>
      <c r="M27" s="213"/>
      <c r="N27" s="214"/>
      <c r="O27" s="65"/>
      <c r="P27" s="213"/>
      <c r="Q27" s="129"/>
      <c r="R27" s="212"/>
      <c r="S27" s="88"/>
      <c r="T27" s="65"/>
      <c r="U27" s="88"/>
      <c r="V27" s="211"/>
      <c r="W27" s="58" t="str">
        <f t="shared" si="2"/>
        <v/>
      </c>
      <c r="X27" s="212"/>
      <c r="Y27" s="88"/>
      <c r="Z27" s="65"/>
      <c r="AA27" s="88"/>
      <c r="AB27" s="77">
        <v>54</v>
      </c>
    </row>
    <row r="28" spans="1:28" ht="12" customHeight="1">
      <c r="A28" s="93"/>
      <c r="B28" s="209">
        <v>55</v>
      </c>
      <c r="C28" s="824"/>
      <c r="D28" s="822"/>
      <c r="E28" s="822"/>
      <c r="F28" s="822"/>
      <c r="G28" s="822"/>
      <c r="H28" s="823"/>
      <c r="I28" s="34"/>
      <c r="J28" s="212"/>
      <c r="K28" s="88"/>
      <c r="L28" s="65"/>
      <c r="M28" s="213"/>
      <c r="N28" s="214"/>
      <c r="O28" s="65"/>
      <c r="P28" s="213"/>
      <c r="Q28" s="129"/>
      <c r="R28" s="212"/>
      <c r="S28" s="88"/>
      <c r="T28" s="65"/>
      <c r="U28" s="88"/>
      <c r="V28" s="211"/>
      <c r="W28" s="58" t="str">
        <f t="shared" si="2"/>
        <v/>
      </c>
      <c r="X28" s="212"/>
      <c r="Y28" s="88"/>
      <c r="Z28" s="65"/>
      <c r="AA28" s="88"/>
      <c r="AB28" s="77">
        <v>55</v>
      </c>
    </row>
    <row r="29" spans="1:28" ht="12" customHeight="1">
      <c r="A29" s="93"/>
      <c r="B29" s="209">
        <v>56</v>
      </c>
      <c r="C29" s="824"/>
      <c r="D29" s="822"/>
      <c r="E29" s="822"/>
      <c r="F29" s="822"/>
      <c r="G29" s="822"/>
      <c r="H29" s="823"/>
      <c r="I29" s="34"/>
      <c r="J29" s="212"/>
      <c r="K29" s="88"/>
      <c r="L29" s="65"/>
      <c r="M29" s="213"/>
      <c r="N29" s="214"/>
      <c r="O29" s="65"/>
      <c r="P29" s="213"/>
      <c r="Q29" s="129"/>
      <c r="R29" s="212"/>
      <c r="S29" s="88"/>
      <c r="T29" s="65"/>
      <c r="U29" s="88"/>
      <c r="V29" s="211"/>
      <c r="W29" s="58" t="str">
        <f t="shared" si="2"/>
        <v/>
      </c>
      <c r="X29" s="212"/>
      <c r="Y29" s="88"/>
      <c r="Z29" s="65"/>
      <c r="AA29" s="88"/>
      <c r="AB29" s="77">
        <v>56</v>
      </c>
    </row>
    <row r="30" spans="1:28" ht="12" customHeight="1">
      <c r="A30" s="93"/>
      <c r="B30" s="209">
        <v>57</v>
      </c>
      <c r="C30" s="824"/>
      <c r="D30" s="822"/>
      <c r="E30" s="822"/>
      <c r="F30" s="822"/>
      <c r="G30" s="822"/>
      <c r="H30" s="823"/>
      <c r="I30" s="34"/>
      <c r="J30" s="212"/>
      <c r="K30" s="88"/>
      <c r="L30" s="65"/>
      <c r="M30" s="213"/>
      <c r="N30" s="214"/>
      <c r="O30" s="65"/>
      <c r="P30" s="213"/>
      <c r="Q30" s="129"/>
      <c r="R30" s="212"/>
      <c r="S30" s="88"/>
      <c r="T30" s="65"/>
      <c r="U30" s="88"/>
      <c r="V30" s="211"/>
      <c r="W30" s="58" t="str">
        <f t="shared" si="2"/>
        <v/>
      </c>
      <c r="X30" s="212"/>
      <c r="Y30" s="88"/>
      <c r="Z30" s="65"/>
      <c r="AA30" s="88"/>
      <c r="AB30" s="77">
        <v>57</v>
      </c>
    </row>
    <row r="31" spans="1:28" ht="12" customHeight="1">
      <c r="A31" s="93"/>
      <c r="B31" s="209">
        <v>58</v>
      </c>
      <c r="C31" s="824"/>
      <c r="D31" s="822"/>
      <c r="E31" s="822"/>
      <c r="F31" s="822"/>
      <c r="G31" s="822"/>
      <c r="H31" s="823"/>
      <c r="I31" s="34"/>
      <c r="J31" s="212"/>
      <c r="K31" s="88"/>
      <c r="L31" s="65"/>
      <c r="M31" s="213"/>
      <c r="N31" s="214"/>
      <c r="O31" s="65"/>
      <c r="P31" s="213"/>
      <c r="Q31" s="129"/>
      <c r="R31" s="212"/>
      <c r="S31" s="88"/>
      <c r="T31" s="65"/>
      <c r="U31" s="88"/>
      <c r="V31" s="211"/>
      <c r="W31" s="58" t="str">
        <f t="shared" si="2"/>
        <v/>
      </c>
      <c r="X31" s="212"/>
      <c r="Y31" s="88"/>
      <c r="Z31" s="65"/>
      <c r="AA31" s="88"/>
      <c r="AB31" s="77">
        <v>58</v>
      </c>
    </row>
    <row r="32" spans="1:28" ht="12" customHeight="1">
      <c r="A32" s="93"/>
      <c r="B32" s="209">
        <v>59</v>
      </c>
      <c r="C32" s="824"/>
      <c r="D32" s="822"/>
      <c r="E32" s="822"/>
      <c r="F32" s="822"/>
      <c r="G32" s="822"/>
      <c r="H32" s="823"/>
      <c r="I32" s="34"/>
      <c r="J32" s="212"/>
      <c r="K32" s="88"/>
      <c r="L32" s="65"/>
      <c r="M32" s="213"/>
      <c r="N32" s="214"/>
      <c r="O32" s="65"/>
      <c r="P32" s="213"/>
      <c r="Q32" s="129"/>
      <c r="R32" s="212"/>
      <c r="S32" s="88"/>
      <c r="T32" s="65"/>
      <c r="U32" s="88"/>
      <c r="V32" s="211"/>
      <c r="W32" s="58" t="str">
        <f t="shared" si="2"/>
        <v/>
      </c>
      <c r="X32" s="212"/>
      <c r="Y32" s="88"/>
      <c r="Z32" s="65"/>
      <c r="AA32" s="88"/>
      <c r="AB32" s="77">
        <v>59</v>
      </c>
    </row>
    <row r="33" spans="1:28" ht="12" customHeight="1">
      <c r="A33" s="93"/>
      <c r="B33" s="209">
        <v>60</v>
      </c>
      <c r="C33" s="824"/>
      <c r="D33" s="822"/>
      <c r="E33" s="822"/>
      <c r="F33" s="822"/>
      <c r="G33" s="822"/>
      <c r="H33" s="823"/>
      <c r="I33" s="140"/>
      <c r="J33" s="224"/>
      <c r="K33" s="72"/>
      <c r="L33" s="63"/>
      <c r="M33" s="227"/>
      <c r="N33" s="228"/>
      <c r="O33" s="63"/>
      <c r="P33" s="227"/>
      <c r="Q33" s="229"/>
      <c r="R33" s="224"/>
      <c r="S33" s="72"/>
      <c r="T33" s="63"/>
      <c r="U33" s="72"/>
      <c r="V33" s="230"/>
      <c r="W33" s="58" t="str">
        <f t="shared" si="2"/>
        <v/>
      </c>
      <c r="X33" s="224"/>
      <c r="Y33" s="72"/>
      <c r="Z33" s="63"/>
      <c r="AA33" s="72"/>
      <c r="AB33" s="85">
        <v>60</v>
      </c>
    </row>
    <row r="34" spans="1:28" ht="12" customHeight="1">
      <c r="A34" s="93"/>
      <c r="B34" s="209">
        <v>61</v>
      </c>
      <c r="C34" s="824"/>
      <c r="D34" s="822"/>
      <c r="E34" s="822"/>
      <c r="F34" s="822"/>
      <c r="G34" s="822"/>
      <c r="H34" s="823"/>
      <c r="I34" s="782"/>
      <c r="J34" s="815"/>
      <c r="K34" s="765"/>
      <c r="L34" s="785"/>
      <c r="M34" s="816"/>
      <c r="N34" s="817"/>
      <c r="O34" s="785"/>
      <c r="P34" s="816"/>
      <c r="Q34" s="783"/>
      <c r="R34" s="815"/>
      <c r="S34" s="765"/>
      <c r="T34" s="785"/>
      <c r="U34" s="765"/>
      <c r="V34" s="766"/>
      <c r="W34" s="58" t="str">
        <f t="shared" si="2"/>
        <v/>
      </c>
      <c r="X34" s="815"/>
      <c r="Y34" s="765"/>
      <c r="Z34" s="785"/>
      <c r="AA34" s="765"/>
      <c r="AB34" s="738">
        <v>61</v>
      </c>
    </row>
    <row r="35" spans="1:28" ht="12" customHeight="1">
      <c r="A35" s="93"/>
      <c r="B35" s="209">
        <v>62</v>
      </c>
      <c r="C35" s="824"/>
      <c r="D35" s="822"/>
      <c r="E35" s="822"/>
      <c r="F35" s="822"/>
      <c r="G35" s="822"/>
      <c r="H35" s="823"/>
      <c r="I35" s="34"/>
      <c r="J35" s="212"/>
      <c r="K35" s="88"/>
      <c r="L35" s="65"/>
      <c r="M35" s="213"/>
      <c r="N35" s="214"/>
      <c r="O35" s="65"/>
      <c r="P35" s="213"/>
      <c r="Q35" s="129"/>
      <c r="R35" s="212"/>
      <c r="S35" s="88"/>
      <c r="T35" s="65"/>
      <c r="U35" s="88"/>
      <c r="V35" s="211"/>
      <c r="W35" s="58" t="str">
        <f t="shared" si="2"/>
        <v/>
      </c>
      <c r="X35" s="212"/>
      <c r="Y35" s="88"/>
      <c r="Z35" s="65"/>
      <c r="AA35" s="88"/>
      <c r="AB35" s="77">
        <v>62</v>
      </c>
    </row>
    <row r="36" spans="1:28" ht="12" customHeight="1">
      <c r="A36" s="93"/>
      <c r="B36" s="209">
        <v>63</v>
      </c>
      <c r="C36" s="824"/>
      <c r="D36" s="822"/>
      <c r="E36" s="822"/>
      <c r="F36" s="822"/>
      <c r="G36" s="822"/>
      <c r="H36" s="823"/>
      <c r="I36" s="34"/>
      <c r="J36" s="212"/>
      <c r="K36" s="88"/>
      <c r="L36" s="65"/>
      <c r="M36" s="213"/>
      <c r="N36" s="214"/>
      <c r="O36" s="65"/>
      <c r="P36" s="213"/>
      <c r="Q36" s="129"/>
      <c r="R36" s="212"/>
      <c r="S36" s="88"/>
      <c r="T36" s="65"/>
      <c r="U36" s="88"/>
      <c r="V36" s="211"/>
      <c r="W36" s="58" t="str">
        <f t="shared" si="2"/>
        <v/>
      </c>
      <c r="X36" s="212"/>
      <c r="Y36" s="88"/>
      <c r="Z36" s="65"/>
      <c r="AA36" s="88"/>
      <c r="AB36" s="77">
        <v>63</v>
      </c>
    </row>
    <row r="37" spans="1:28" ht="12" customHeight="1">
      <c r="A37" s="93"/>
      <c r="B37" s="209">
        <v>64</v>
      </c>
      <c r="C37" s="824"/>
      <c r="D37" s="822"/>
      <c r="E37" s="822"/>
      <c r="F37" s="822"/>
      <c r="G37" s="822"/>
      <c r="H37" s="823"/>
      <c r="I37" s="34"/>
      <c r="J37" s="212"/>
      <c r="K37" s="88"/>
      <c r="L37" s="65"/>
      <c r="M37" s="213"/>
      <c r="N37" s="214"/>
      <c r="O37" s="65"/>
      <c r="P37" s="213"/>
      <c r="Q37" s="129"/>
      <c r="R37" s="212"/>
      <c r="S37" s="88"/>
      <c r="T37" s="65"/>
      <c r="U37" s="88"/>
      <c r="V37" s="211"/>
      <c r="W37" s="58" t="str">
        <f t="shared" si="2"/>
        <v/>
      </c>
      <c r="X37" s="212"/>
      <c r="Y37" s="88"/>
      <c r="Z37" s="65"/>
      <c r="AA37" s="88"/>
      <c r="AB37" s="77">
        <v>64</v>
      </c>
    </row>
    <row r="38" spans="1:28" ht="12" customHeight="1">
      <c r="A38" s="93"/>
      <c r="B38" s="209">
        <v>65</v>
      </c>
      <c r="C38" s="824"/>
      <c r="D38" s="822"/>
      <c r="E38" s="822"/>
      <c r="F38" s="822"/>
      <c r="G38" s="822"/>
      <c r="H38" s="823"/>
      <c r="I38" s="34"/>
      <c r="J38" s="212"/>
      <c r="K38" s="88"/>
      <c r="L38" s="65"/>
      <c r="M38" s="213"/>
      <c r="N38" s="214"/>
      <c r="O38" s="65"/>
      <c r="P38" s="213"/>
      <c r="Q38" s="129"/>
      <c r="R38" s="212"/>
      <c r="S38" s="88"/>
      <c r="T38" s="65"/>
      <c r="U38" s="88"/>
      <c r="V38" s="211"/>
      <c r="W38" s="58" t="str">
        <f t="shared" si="2"/>
        <v/>
      </c>
      <c r="X38" s="212"/>
      <c r="Y38" s="88"/>
      <c r="Z38" s="65"/>
      <c r="AA38" s="88"/>
      <c r="AB38" s="77">
        <v>65</v>
      </c>
    </row>
    <row r="39" spans="1:28" ht="12" customHeight="1">
      <c r="A39" s="93"/>
      <c r="B39" s="209">
        <v>66</v>
      </c>
      <c r="C39" s="824"/>
      <c r="D39" s="822"/>
      <c r="E39" s="822"/>
      <c r="F39" s="822"/>
      <c r="G39" s="822"/>
      <c r="H39" s="823"/>
      <c r="I39" s="782"/>
      <c r="J39" s="815"/>
      <c r="K39" s="765"/>
      <c r="L39" s="785"/>
      <c r="M39" s="816"/>
      <c r="N39" s="817"/>
      <c r="O39" s="785"/>
      <c r="P39" s="816"/>
      <c r="Q39" s="783"/>
      <c r="R39" s="815"/>
      <c r="S39" s="765"/>
      <c r="T39" s="785"/>
      <c r="U39" s="765"/>
      <c r="V39" s="766"/>
      <c r="W39" s="58" t="str">
        <f t="shared" si="2"/>
        <v/>
      </c>
      <c r="X39" s="765"/>
      <c r="Y39" s="766"/>
      <c r="Z39" s="785"/>
      <c r="AA39" s="815"/>
      <c r="AB39" s="738">
        <v>66</v>
      </c>
    </row>
    <row r="40" spans="1:28" ht="12" customHeight="1">
      <c r="A40" s="93"/>
      <c r="B40" s="209">
        <v>67</v>
      </c>
      <c r="C40" s="824"/>
      <c r="D40" s="822"/>
      <c r="E40" s="822"/>
      <c r="F40" s="822"/>
      <c r="G40" s="822"/>
      <c r="H40" s="823"/>
      <c r="I40" s="34"/>
      <c r="J40" s="212"/>
      <c r="K40" s="88"/>
      <c r="L40" s="65"/>
      <c r="M40" s="213"/>
      <c r="N40" s="214"/>
      <c r="O40" s="65"/>
      <c r="P40" s="213"/>
      <c r="Q40" s="129"/>
      <c r="R40" s="212"/>
      <c r="S40" s="88"/>
      <c r="T40" s="65"/>
      <c r="U40" s="88"/>
      <c r="V40" s="211"/>
      <c r="W40" s="58" t="str">
        <f t="shared" si="2"/>
        <v/>
      </c>
      <c r="X40" s="88"/>
      <c r="Y40" s="211"/>
      <c r="Z40" s="65"/>
      <c r="AA40" s="212"/>
      <c r="AB40" s="77">
        <v>67</v>
      </c>
    </row>
    <row r="41" spans="1:28" ht="12" customHeight="1">
      <c r="A41" s="93"/>
      <c r="B41" s="209">
        <v>68</v>
      </c>
      <c r="C41" s="824"/>
      <c r="D41" s="822"/>
      <c r="E41" s="822"/>
      <c r="F41" s="822"/>
      <c r="G41" s="822"/>
      <c r="H41" s="823"/>
      <c r="I41" s="34"/>
      <c r="J41" s="212"/>
      <c r="K41" s="88"/>
      <c r="L41" s="65"/>
      <c r="M41" s="213"/>
      <c r="N41" s="214"/>
      <c r="O41" s="65"/>
      <c r="P41" s="213"/>
      <c r="Q41" s="129"/>
      <c r="R41" s="212"/>
      <c r="S41" s="88"/>
      <c r="T41" s="65"/>
      <c r="U41" s="88"/>
      <c r="V41" s="211"/>
      <c r="W41" s="58" t="str">
        <f t="shared" si="2"/>
        <v/>
      </c>
      <c r="X41" s="88"/>
      <c r="Y41" s="211"/>
      <c r="Z41" s="65"/>
      <c r="AA41" s="212"/>
      <c r="AB41" s="77">
        <v>68</v>
      </c>
    </row>
    <row r="42" spans="1:28" ht="12" customHeight="1">
      <c r="A42" s="93"/>
      <c r="B42" s="209">
        <v>69</v>
      </c>
      <c r="C42" s="824"/>
      <c r="D42" s="822"/>
      <c r="E42" s="822"/>
      <c r="F42" s="822"/>
      <c r="G42" s="822"/>
      <c r="H42" s="823"/>
      <c r="I42" s="34"/>
      <c r="J42" s="212"/>
      <c r="K42" s="88"/>
      <c r="L42" s="65"/>
      <c r="M42" s="213"/>
      <c r="N42" s="214"/>
      <c r="O42" s="65"/>
      <c r="P42" s="213"/>
      <c r="Q42" s="129"/>
      <c r="R42" s="212"/>
      <c r="S42" s="88"/>
      <c r="T42" s="65"/>
      <c r="U42" s="88"/>
      <c r="V42" s="211"/>
      <c r="W42" s="58" t="str">
        <f t="shared" si="2"/>
        <v/>
      </c>
      <c r="X42" s="88"/>
      <c r="Y42" s="211"/>
      <c r="Z42" s="65"/>
      <c r="AA42" s="212"/>
      <c r="AB42" s="77">
        <v>69</v>
      </c>
    </row>
    <row r="43" spans="1:28" ht="12.95" customHeight="1">
      <c r="A43" s="93"/>
      <c r="B43" s="209">
        <v>70</v>
      </c>
      <c r="C43" s="50" t="s">
        <v>860</v>
      </c>
      <c r="D43" s="765"/>
      <c r="E43" s="765"/>
      <c r="F43" s="765"/>
      <c r="G43" s="765"/>
      <c r="H43" s="815"/>
      <c r="I43" s="673"/>
      <c r="J43" s="815"/>
      <c r="K43" s="765" t="s">
        <v>302</v>
      </c>
      <c r="L43" s="707">
        <f ca="1">SUM('PG12'!L10:'PG12'!L14)+SUM('PG12'!L16:'PG12'!L43)+SUM(L10:L42)</f>
        <v>0</v>
      </c>
      <c r="M43" s="816"/>
      <c r="N43" s="817" t="s">
        <v>302</v>
      </c>
      <c r="O43" s="707">
        <f ca="1">SUM('PG12'!O10:'PG12'!O14)+SUM('PG12'!O16:'PG12'!O43)+SUM(O10:O42)</f>
        <v>0</v>
      </c>
      <c r="P43" s="816"/>
      <c r="Q43" s="808"/>
      <c r="R43" s="825"/>
      <c r="S43" s="765" t="s">
        <v>302</v>
      </c>
      <c r="T43" s="707">
        <f ca="1">SUM('PG12'!T10:'PG12'!T14)+SUM('PG12'!T16:'PG12'!T43)+SUM(T10:T42)</f>
        <v>0</v>
      </c>
      <c r="U43" s="765"/>
      <c r="V43" s="766" t="s">
        <v>302</v>
      </c>
      <c r="W43" s="707">
        <f ca="1">SUM('PG12'!W10:'PG12'!W14)+SUM('PG12'!W16:'PG12'!W43)+SUM(W10:W42)</f>
        <v>0</v>
      </c>
      <c r="X43" s="815"/>
      <c r="Y43" s="765" t="s">
        <v>302</v>
      </c>
      <c r="Z43" s="707">
        <f ca="1">SUM('PG12'!Z10:'PG12'!Z14)+SUM('PG12'!Z16:'PG12'!Z43)+SUM(Z10:Z42)</f>
        <v>0</v>
      </c>
      <c r="AA43" s="765"/>
      <c r="AB43" s="77">
        <v>70</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algorithmName="SHA-512" hashValue="NFmCY6BoJENeZXtptUeJC04qjuv0pGJdSs2fzBulaLvbeblFGmxyHi+cDMYISmzA32aVYMYfbTO/WaVI9B5I9w==" saltValue="q8wWDjUJK+YQNnqhSfmyLg==" spinCount="100000"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800-000000000000}">
      <formula1>0</formula1>
    </dataValidation>
    <dataValidation type="whole" operator="greaterThan" allowBlank="1" showInputMessage="1" showErrorMessage="1" errorTitle="Enter Four Digits for Years" error="All years entered must have 4 digits" sqref="I15" xr:uid="{00000000-0002-0000-2800-000001000000}">
      <formula1>1899</formula1>
    </dataValidation>
  </dataValidations>
  <pageMargins left="0.5" right="0.5" top="0.5" bottom="0.5" header="0" footer="0"/>
  <pageSetup paperSize="5" scale="8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8">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852</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861</v>
      </c>
      <c r="D10" s="822"/>
      <c r="E10" s="822"/>
      <c r="F10" s="822"/>
      <c r="G10" s="822"/>
      <c r="H10" s="823"/>
      <c r="I10" s="358"/>
      <c r="J10" s="212"/>
      <c r="K10" s="88" t="s">
        <v>302</v>
      </c>
      <c r="L10" s="437">
        <f ca="1">PG12A!L43</f>
        <v>0</v>
      </c>
      <c r="M10" s="213"/>
      <c r="N10" s="214" t="s">
        <v>302</v>
      </c>
      <c r="O10" s="437">
        <f ca="1">PG12A!O43</f>
        <v>0</v>
      </c>
      <c r="P10" s="213"/>
      <c r="Q10" s="440"/>
      <c r="R10" s="88"/>
      <c r="S10" s="211" t="s">
        <v>302</v>
      </c>
      <c r="T10" s="437">
        <f ca="1">PG12A!T43</f>
        <v>0</v>
      </c>
      <c r="U10" s="88"/>
      <c r="V10" s="211" t="s">
        <v>302</v>
      </c>
      <c r="W10" s="58" t="str">
        <f t="shared" ref="W10:W15" ca="1" si="0">IF(+T10-O10=0,"",+T10-O10)</f>
        <v/>
      </c>
      <c r="X10" s="212"/>
      <c r="Y10" s="88" t="s">
        <v>302</v>
      </c>
      <c r="Z10" s="437">
        <f ca="1">PG12A!Z43</f>
        <v>0</v>
      </c>
      <c r="AA10" s="88"/>
      <c r="AB10" s="425">
        <v>1</v>
      </c>
    </row>
    <row r="11" spans="1:28" ht="12.95" customHeight="1">
      <c r="A11" s="93"/>
      <c r="B11" s="209">
        <v>2</v>
      </c>
      <c r="C11" s="438"/>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ref="W16:W42" si="1">IF(+T16-O16=0,"",+T16-O16)</f>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1"/>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1"/>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1"/>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1"/>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1"/>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1"/>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1"/>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1"/>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1"/>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1"/>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1"/>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1"/>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1"/>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1"/>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1"/>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1"/>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1"/>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1"/>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1"/>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1"/>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1"/>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1"/>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1"/>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1"/>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1"/>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1"/>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900-000000000000}">
      <formula1>0</formula1>
    </dataValidation>
    <dataValidation type="whole" operator="greaterThan" allowBlank="1" showInputMessage="1" showErrorMessage="1" errorTitle="Enter Four Digits for Years" error="All years entered must have 4 digits" sqref="I15" xr:uid="{00000000-0002-0000-2900-000001000000}">
      <formula1>1899</formula1>
    </dataValidation>
  </dataValidations>
  <pageMargins left="0.5" right="0.5" top="0.5" bottom="0.5" header="0" footer="0"/>
  <pageSetup paperSize="5" scale="8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853</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662"/>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5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60"/>
    </row>
    <row r="10" spans="1:28" ht="12.95" customHeight="1">
      <c r="A10" s="93"/>
      <c r="B10" s="209">
        <v>1</v>
      </c>
      <c r="C10" s="827" t="s">
        <v>863</v>
      </c>
      <c r="D10" s="822"/>
      <c r="E10" s="822"/>
      <c r="F10" s="822"/>
      <c r="G10" s="822"/>
      <c r="H10" s="823"/>
      <c r="I10" s="358"/>
      <c r="J10" s="212"/>
      <c r="K10" s="88" t="s">
        <v>302</v>
      </c>
      <c r="L10" s="437">
        <f ca="1">PG12B!L43</f>
        <v>0</v>
      </c>
      <c r="M10" s="213"/>
      <c r="N10" s="214" t="s">
        <v>302</v>
      </c>
      <c r="O10" s="437">
        <f ca="1">PG12B!O43</f>
        <v>0</v>
      </c>
      <c r="P10" s="213"/>
      <c r="Q10" s="440"/>
      <c r="R10" s="88"/>
      <c r="S10" s="211" t="s">
        <v>302</v>
      </c>
      <c r="T10" s="437">
        <f ca="1">PG12B!T43</f>
        <v>0</v>
      </c>
      <c r="U10" s="88"/>
      <c r="V10" s="211" t="s">
        <v>302</v>
      </c>
      <c r="W10" s="58" t="str">
        <f t="shared" ref="W10:W15" ca="1" si="0">IF(+T10-O10=0,"",+T10-O10)</f>
        <v/>
      </c>
      <c r="X10" s="212"/>
      <c r="Y10" s="88" t="s">
        <v>302</v>
      </c>
      <c r="Z10" s="437">
        <f ca="1">PG12B!Z43</f>
        <v>0</v>
      </c>
      <c r="AA10" s="88"/>
      <c r="AB10" s="830">
        <v>1</v>
      </c>
    </row>
    <row r="11" spans="1:28" ht="12.95" customHeight="1">
      <c r="A11" s="93"/>
      <c r="B11" s="209">
        <v>2</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ref="W16:W42" si="1">IF(+T16-O16=0,"",+T16-O16)</f>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1"/>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1"/>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1"/>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1"/>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1"/>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1"/>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1"/>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1"/>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1"/>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1"/>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1"/>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1"/>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1"/>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1"/>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1"/>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1"/>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1"/>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1"/>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1"/>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1"/>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1"/>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1"/>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1"/>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1"/>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1"/>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1"/>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A00-000000000000}">
      <formula1>0</formula1>
    </dataValidation>
    <dataValidation type="whole" operator="greaterThan" allowBlank="1" showInputMessage="1" showErrorMessage="1" errorTitle="Enter Four Digits for Years" error="All years entered must have 4 digits" sqref="I15" xr:uid="{00000000-0002-0000-2A00-000001000000}">
      <formula1>1899</formula1>
    </dataValidation>
  </dataValidations>
  <pageMargins left="0.5" right="0.5" top="0.5" bottom="0.5" header="0" footer="0"/>
  <pageSetup paperSize="5" scale="8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6">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854</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864</v>
      </c>
      <c r="D10" s="822"/>
      <c r="E10" s="822"/>
      <c r="F10" s="822"/>
      <c r="G10" s="822"/>
      <c r="H10" s="823"/>
      <c r="I10" s="358"/>
      <c r="J10" s="212"/>
      <c r="K10" s="88" t="s">
        <v>302</v>
      </c>
      <c r="L10" s="437">
        <f ca="1">PG12C!L43</f>
        <v>0</v>
      </c>
      <c r="M10" s="213"/>
      <c r="N10" s="214" t="s">
        <v>302</v>
      </c>
      <c r="O10" s="437">
        <f ca="1">PG12C!O43</f>
        <v>0</v>
      </c>
      <c r="P10" s="213"/>
      <c r="Q10" s="440"/>
      <c r="R10" s="88"/>
      <c r="S10" s="211" t="s">
        <v>302</v>
      </c>
      <c r="T10" s="437">
        <f ca="1">PG12C!T43</f>
        <v>0</v>
      </c>
      <c r="U10" s="88"/>
      <c r="V10" s="211" t="s">
        <v>302</v>
      </c>
      <c r="W10" s="58" t="str">
        <f t="shared" ref="W10:W15" ca="1" si="0">IF(+T10-O10=0,"",+T10-O10)</f>
        <v/>
      </c>
      <c r="X10" s="212"/>
      <c r="Y10" s="88" t="s">
        <v>302</v>
      </c>
      <c r="Z10" s="437">
        <f ca="1">PG12C!Z43</f>
        <v>0</v>
      </c>
      <c r="AA10" s="88"/>
      <c r="AB10" s="425">
        <v>1</v>
      </c>
    </row>
    <row r="11" spans="1:28" ht="12.95" customHeight="1">
      <c r="A11" s="93"/>
      <c r="B11" s="209">
        <v>2</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ref="W16:W42" si="1">IF(+T16-O16=0,"",+T16-O16)</f>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1"/>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1"/>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1"/>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1"/>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1"/>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1"/>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1"/>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1"/>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1"/>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1"/>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1"/>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1"/>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1"/>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1"/>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1"/>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1"/>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1"/>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1"/>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1"/>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1"/>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1"/>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1"/>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1"/>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1"/>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1"/>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1"/>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B00-000000000000}">
      <formula1>0</formula1>
    </dataValidation>
    <dataValidation type="whole" operator="greaterThan" allowBlank="1" showInputMessage="1" showErrorMessage="1" errorTitle="Enter Four Digits for Years" error="All years entered must have 4 digits" sqref="I15" xr:uid="{00000000-0002-0000-2B00-000001000000}">
      <formula1>1899</formula1>
    </dataValidation>
  </dataValidations>
  <pageMargins left="0.5" right="0.5" top="0.5" bottom="0.5" header="0" footer="0"/>
  <pageSetup paperSize="5" scale="8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0">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855</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865</v>
      </c>
      <c r="D10" s="822"/>
      <c r="E10" s="822"/>
      <c r="F10" s="822"/>
      <c r="G10" s="822"/>
      <c r="H10" s="823"/>
      <c r="I10" s="358"/>
      <c r="J10" s="212"/>
      <c r="K10" s="88" t="s">
        <v>302</v>
      </c>
      <c r="L10" s="437">
        <f ca="1">PG12D!L43</f>
        <v>0</v>
      </c>
      <c r="M10" s="213"/>
      <c r="N10" s="214" t="s">
        <v>302</v>
      </c>
      <c r="O10" s="437">
        <f ca="1">PG12D!O43</f>
        <v>0</v>
      </c>
      <c r="P10" s="213"/>
      <c r="Q10" s="440"/>
      <c r="R10" s="88"/>
      <c r="S10" s="211" t="s">
        <v>302</v>
      </c>
      <c r="T10" s="437">
        <f ca="1">PG12D!T43</f>
        <v>0</v>
      </c>
      <c r="U10" s="88"/>
      <c r="V10" s="211" t="s">
        <v>302</v>
      </c>
      <c r="W10" s="58" t="str">
        <f t="shared" ref="W10:W42" ca="1" si="0">IF(+T10-O10=0,"",+T10-O10)</f>
        <v/>
      </c>
      <c r="X10" s="212"/>
      <c r="Y10" s="88" t="s">
        <v>302</v>
      </c>
      <c r="Z10" s="437">
        <f ca="1">PG12D!Z43</f>
        <v>0</v>
      </c>
      <c r="AA10" s="88"/>
      <c r="AB10" s="425">
        <v>1</v>
      </c>
    </row>
    <row r="11" spans="1:28" ht="12.95" customHeight="1">
      <c r="A11" s="93"/>
      <c r="B11" s="209">
        <v>2</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si="0"/>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0"/>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0"/>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0"/>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0"/>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0"/>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0"/>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0"/>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0"/>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0"/>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0"/>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0"/>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0"/>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0"/>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0"/>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0"/>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0"/>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0"/>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0"/>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0"/>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0"/>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0"/>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0"/>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0"/>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0"/>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0"/>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0"/>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C00-000000000000}">
      <formula1>0</formula1>
    </dataValidation>
    <dataValidation type="whole" operator="greaterThan" allowBlank="1" showInputMessage="1" showErrorMessage="1" errorTitle="Enter Four Digits for Years" error="All years entered must have 4 digits" sqref="I15" xr:uid="{00000000-0002-0000-2C00-000001000000}">
      <formula1>1899</formula1>
    </dataValidation>
  </dataValidations>
  <pageMargins left="0.5" right="0.5" top="0.5" bottom="0.5" header="0" footer="0"/>
  <pageSetup paperSize="5" scale="8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2">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856</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866</v>
      </c>
      <c r="D10" s="822"/>
      <c r="E10" s="822"/>
      <c r="F10" s="822"/>
      <c r="G10" s="822"/>
      <c r="H10" s="823"/>
      <c r="I10" s="358"/>
      <c r="J10" s="212"/>
      <c r="K10" s="88" t="s">
        <v>302</v>
      </c>
      <c r="L10" s="437">
        <f ca="1">PG12E!L43</f>
        <v>0</v>
      </c>
      <c r="M10" s="213"/>
      <c r="N10" s="214" t="s">
        <v>302</v>
      </c>
      <c r="O10" s="437">
        <f ca="1">PG12E!O43</f>
        <v>0</v>
      </c>
      <c r="P10" s="213"/>
      <c r="Q10" s="440"/>
      <c r="R10" s="88"/>
      <c r="S10" s="211" t="s">
        <v>302</v>
      </c>
      <c r="T10" s="437">
        <f ca="1">PG12E!T43</f>
        <v>0</v>
      </c>
      <c r="U10" s="88"/>
      <c r="V10" s="211" t="s">
        <v>302</v>
      </c>
      <c r="W10" s="58" t="str">
        <f t="shared" ref="W10:W42" ca="1" si="0">IF(+T10-O10=0,"",+T10-O10)</f>
        <v/>
      </c>
      <c r="X10" s="212"/>
      <c r="Y10" s="88" t="s">
        <v>302</v>
      </c>
      <c r="Z10" s="437">
        <f ca="1">PG12E!Z43</f>
        <v>0</v>
      </c>
      <c r="AA10" s="88"/>
      <c r="AB10" s="425">
        <v>1</v>
      </c>
    </row>
    <row r="11" spans="1:28" ht="12.95" customHeight="1">
      <c r="A11" s="93"/>
      <c r="B11" s="209">
        <v>2</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si="0"/>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0"/>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0"/>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0"/>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0"/>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0"/>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0"/>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0"/>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0"/>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0"/>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0"/>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0"/>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0"/>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0"/>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0"/>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0"/>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0"/>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0"/>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0"/>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0"/>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0"/>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0"/>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0"/>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0"/>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0"/>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0"/>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0"/>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D00-000000000000}">
      <formula1>0</formula1>
    </dataValidation>
    <dataValidation type="whole" operator="greaterThan" allowBlank="1" showInputMessage="1" showErrorMessage="1" errorTitle="Enter Four Digits for Years" error="All years entered must have 4 digits" sqref="I15" xr:uid="{00000000-0002-0000-2D00-000001000000}">
      <formula1>1899</formula1>
    </dataValidation>
  </dataValidations>
  <pageMargins left="0.5" right="0.5" top="0.5" bottom="0.5" header="0" footer="0"/>
  <pageSetup paperSize="5" scale="8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1">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857</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867</v>
      </c>
      <c r="D10" s="822"/>
      <c r="E10" s="822"/>
      <c r="F10" s="822"/>
      <c r="G10" s="822"/>
      <c r="H10" s="823"/>
      <c r="I10" s="358"/>
      <c r="J10" s="212"/>
      <c r="K10" s="88" t="s">
        <v>302</v>
      </c>
      <c r="L10" s="437">
        <f ca="1">PG12F!L43</f>
        <v>0</v>
      </c>
      <c r="M10" s="213"/>
      <c r="N10" s="214" t="s">
        <v>302</v>
      </c>
      <c r="O10" s="437">
        <f ca="1">PG12F!O43</f>
        <v>0</v>
      </c>
      <c r="P10" s="213"/>
      <c r="Q10" s="440"/>
      <c r="R10" s="88"/>
      <c r="S10" s="211" t="s">
        <v>302</v>
      </c>
      <c r="T10" s="437">
        <f ca="1">PG12F!T43</f>
        <v>0</v>
      </c>
      <c r="U10" s="88"/>
      <c r="V10" s="211" t="s">
        <v>302</v>
      </c>
      <c r="W10" s="58" t="str">
        <f t="shared" ref="W10:W42" ca="1" si="0">IF(+T10-O10=0,"",+T10-O10)</f>
        <v/>
      </c>
      <c r="X10" s="212"/>
      <c r="Y10" s="88" t="s">
        <v>302</v>
      </c>
      <c r="Z10" s="437">
        <f ca="1">PG12F!Z43</f>
        <v>0</v>
      </c>
      <c r="AA10" s="88"/>
      <c r="AB10" s="425">
        <v>1</v>
      </c>
    </row>
    <row r="11" spans="1:28" ht="12.95" customHeight="1">
      <c r="A11" s="93"/>
      <c r="B11" s="209">
        <v>2</v>
      </c>
      <c r="C11" s="831"/>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31"/>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31"/>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31"/>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31"/>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31"/>
      <c r="D16" s="822"/>
      <c r="E16" s="822"/>
      <c r="F16" s="822"/>
      <c r="G16" s="822"/>
      <c r="H16" s="823"/>
      <c r="I16" s="782"/>
      <c r="J16" s="815"/>
      <c r="K16" s="765"/>
      <c r="L16" s="785"/>
      <c r="M16" s="816"/>
      <c r="N16" s="817"/>
      <c r="O16" s="785"/>
      <c r="P16" s="816"/>
      <c r="Q16" s="783"/>
      <c r="R16" s="815"/>
      <c r="S16" s="765"/>
      <c r="T16" s="785"/>
      <c r="U16" s="765"/>
      <c r="V16" s="766"/>
      <c r="W16" s="58" t="str">
        <f t="shared" si="0"/>
        <v/>
      </c>
      <c r="X16" s="815"/>
      <c r="Y16" s="765"/>
      <c r="Z16" s="785"/>
      <c r="AA16" s="765"/>
      <c r="AB16" s="425">
        <v>7</v>
      </c>
    </row>
    <row r="17" spans="1:28" ht="12" customHeight="1">
      <c r="A17" s="93"/>
      <c r="B17" s="209">
        <v>8</v>
      </c>
      <c r="C17" s="831"/>
      <c r="D17" s="822"/>
      <c r="E17" s="822"/>
      <c r="F17" s="822"/>
      <c r="G17" s="822"/>
      <c r="H17" s="823"/>
      <c r="I17" s="34"/>
      <c r="J17" s="212"/>
      <c r="K17" s="88"/>
      <c r="L17" s="65"/>
      <c r="M17" s="213"/>
      <c r="N17" s="214"/>
      <c r="O17" s="65"/>
      <c r="P17" s="213"/>
      <c r="Q17" s="129"/>
      <c r="R17" s="212"/>
      <c r="S17" s="88"/>
      <c r="T17" s="65"/>
      <c r="U17" s="88"/>
      <c r="V17" s="211"/>
      <c r="W17" s="58" t="str">
        <f t="shared" si="0"/>
        <v/>
      </c>
      <c r="X17" s="212"/>
      <c r="Y17" s="88"/>
      <c r="Z17" s="65"/>
      <c r="AA17" s="88"/>
      <c r="AB17" s="425">
        <v>8</v>
      </c>
    </row>
    <row r="18" spans="1:28" ht="12" customHeight="1">
      <c r="A18" s="93"/>
      <c r="B18" s="209">
        <v>9</v>
      </c>
      <c r="C18" s="831"/>
      <c r="D18" s="822"/>
      <c r="E18" s="822"/>
      <c r="F18" s="822"/>
      <c r="G18" s="822"/>
      <c r="H18" s="823"/>
      <c r="I18" s="34"/>
      <c r="J18" s="212"/>
      <c r="K18" s="88"/>
      <c r="L18" s="65"/>
      <c r="M18" s="213"/>
      <c r="N18" s="214"/>
      <c r="O18" s="65"/>
      <c r="P18" s="213"/>
      <c r="Q18" s="129"/>
      <c r="R18" s="212"/>
      <c r="S18" s="88"/>
      <c r="T18" s="65"/>
      <c r="U18" s="88"/>
      <c r="V18" s="211"/>
      <c r="W18" s="58" t="str">
        <f t="shared" si="0"/>
        <v/>
      </c>
      <c r="X18" s="212"/>
      <c r="Y18" s="88"/>
      <c r="Z18" s="65"/>
      <c r="AA18" s="88"/>
      <c r="AB18" s="425">
        <v>9</v>
      </c>
    </row>
    <row r="19" spans="1:28" ht="12" customHeight="1">
      <c r="A19" s="93"/>
      <c r="B19" s="209">
        <v>10</v>
      </c>
      <c r="C19" s="831"/>
      <c r="D19" s="822"/>
      <c r="E19" s="822"/>
      <c r="F19" s="822"/>
      <c r="G19" s="822"/>
      <c r="H19" s="823"/>
      <c r="I19" s="34"/>
      <c r="J19" s="212"/>
      <c r="K19" s="88"/>
      <c r="L19" s="65"/>
      <c r="M19" s="213"/>
      <c r="N19" s="214"/>
      <c r="O19" s="65"/>
      <c r="P19" s="213"/>
      <c r="Q19" s="129"/>
      <c r="R19" s="212"/>
      <c r="S19" s="88"/>
      <c r="T19" s="65"/>
      <c r="U19" s="88"/>
      <c r="V19" s="211"/>
      <c r="W19" s="58" t="str">
        <f t="shared" si="0"/>
        <v/>
      </c>
      <c r="X19" s="212"/>
      <c r="Y19" s="88"/>
      <c r="Z19" s="65"/>
      <c r="AA19" s="88"/>
      <c r="AB19" s="425">
        <v>10</v>
      </c>
    </row>
    <row r="20" spans="1:28" ht="12" customHeight="1">
      <c r="A20" s="93"/>
      <c r="B20" s="209">
        <v>11</v>
      </c>
      <c r="C20" s="831"/>
      <c r="D20" s="822"/>
      <c r="E20" s="822"/>
      <c r="F20" s="822"/>
      <c r="G20" s="822"/>
      <c r="H20" s="823"/>
      <c r="I20" s="34"/>
      <c r="J20" s="212"/>
      <c r="K20" s="88"/>
      <c r="L20" s="65"/>
      <c r="M20" s="213"/>
      <c r="N20" s="214"/>
      <c r="O20" s="65"/>
      <c r="P20" s="213"/>
      <c r="Q20" s="129"/>
      <c r="R20" s="212"/>
      <c r="S20" s="88"/>
      <c r="T20" s="65"/>
      <c r="U20" s="88"/>
      <c r="V20" s="211"/>
      <c r="W20" s="58" t="str">
        <f t="shared" si="0"/>
        <v/>
      </c>
      <c r="X20" s="212"/>
      <c r="Y20" s="88"/>
      <c r="Z20" s="65"/>
      <c r="AA20" s="88"/>
      <c r="AB20" s="425">
        <v>11</v>
      </c>
    </row>
    <row r="21" spans="1:28" ht="12" customHeight="1">
      <c r="A21" s="93"/>
      <c r="B21" s="209">
        <v>12</v>
      </c>
      <c r="C21" s="831"/>
      <c r="D21" s="822"/>
      <c r="E21" s="822"/>
      <c r="F21" s="822"/>
      <c r="G21" s="822"/>
      <c r="H21" s="823"/>
      <c r="I21" s="34"/>
      <c r="J21" s="212"/>
      <c r="K21" s="88"/>
      <c r="L21" s="65"/>
      <c r="M21" s="213"/>
      <c r="N21" s="214"/>
      <c r="O21" s="65"/>
      <c r="P21" s="213"/>
      <c r="Q21" s="129"/>
      <c r="R21" s="212"/>
      <c r="S21" s="88"/>
      <c r="T21" s="65"/>
      <c r="U21" s="88"/>
      <c r="V21" s="211"/>
      <c r="W21" s="58" t="str">
        <f t="shared" si="0"/>
        <v/>
      </c>
      <c r="X21" s="212"/>
      <c r="Y21" s="88"/>
      <c r="Z21" s="65"/>
      <c r="AA21" s="88"/>
      <c r="AB21" s="425">
        <v>12</v>
      </c>
    </row>
    <row r="22" spans="1:28" ht="12" customHeight="1">
      <c r="A22" s="93"/>
      <c r="B22" s="209">
        <v>13</v>
      </c>
      <c r="C22" s="831"/>
      <c r="D22" s="822"/>
      <c r="E22" s="822"/>
      <c r="F22" s="822"/>
      <c r="G22" s="822"/>
      <c r="H22" s="823"/>
      <c r="I22" s="34"/>
      <c r="J22" s="212"/>
      <c r="K22" s="88"/>
      <c r="L22" s="65"/>
      <c r="M22" s="213"/>
      <c r="N22" s="214"/>
      <c r="O22" s="65"/>
      <c r="P22" s="213"/>
      <c r="Q22" s="129"/>
      <c r="R22" s="212"/>
      <c r="S22" s="88"/>
      <c r="T22" s="65"/>
      <c r="U22" s="88"/>
      <c r="V22" s="211"/>
      <c r="W22" s="58" t="str">
        <f t="shared" si="0"/>
        <v/>
      </c>
      <c r="X22" s="212"/>
      <c r="Y22" s="88"/>
      <c r="Z22" s="65"/>
      <c r="AA22" s="88"/>
      <c r="AB22" s="425">
        <v>13</v>
      </c>
    </row>
    <row r="23" spans="1:28" ht="12" customHeight="1">
      <c r="A23" s="93"/>
      <c r="B23" s="209">
        <v>14</v>
      </c>
      <c r="C23" s="831"/>
      <c r="D23" s="822"/>
      <c r="E23" s="822"/>
      <c r="F23" s="822"/>
      <c r="G23" s="822"/>
      <c r="H23" s="823"/>
      <c r="I23" s="34"/>
      <c r="J23" s="212"/>
      <c r="K23" s="88"/>
      <c r="L23" s="65"/>
      <c r="M23" s="213"/>
      <c r="N23" s="214"/>
      <c r="O23" s="65"/>
      <c r="P23" s="213"/>
      <c r="Q23" s="129"/>
      <c r="R23" s="212"/>
      <c r="S23" s="88"/>
      <c r="T23" s="65"/>
      <c r="U23" s="88"/>
      <c r="V23" s="211"/>
      <c r="W23" s="58" t="str">
        <f t="shared" si="0"/>
        <v/>
      </c>
      <c r="X23" s="212"/>
      <c r="Y23" s="88"/>
      <c r="Z23" s="65"/>
      <c r="AA23" s="88"/>
      <c r="AB23" s="425">
        <v>14</v>
      </c>
    </row>
    <row r="24" spans="1:28" ht="12" customHeight="1">
      <c r="A24" s="93"/>
      <c r="B24" s="209">
        <v>15</v>
      </c>
      <c r="C24" s="831"/>
      <c r="D24" s="822"/>
      <c r="E24" s="822"/>
      <c r="F24" s="822"/>
      <c r="G24" s="822"/>
      <c r="H24" s="823"/>
      <c r="I24" s="34"/>
      <c r="J24" s="212"/>
      <c r="K24" s="88"/>
      <c r="L24" s="65"/>
      <c r="M24" s="213"/>
      <c r="N24" s="214"/>
      <c r="O24" s="65"/>
      <c r="P24" s="213"/>
      <c r="Q24" s="129"/>
      <c r="R24" s="212"/>
      <c r="S24" s="88"/>
      <c r="T24" s="65"/>
      <c r="U24" s="88"/>
      <c r="V24" s="211"/>
      <c r="W24" s="58" t="str">
        <f t="shared" si="0"/>
        <v/>
      </c>
      <c r="X24" s="212"/>
      <c r="Y24" s="88"/>
      <c r="Z24" s="65"/>
      <c r="AA24" s="88"/>
      <c r="AB24" s="425">
        <v>15</v>
      </c>
    </row>
    <row r="25" spans="1:28" ht="12" customHeight="1">
      <c r="A25" s="93"/>
      <c r="B25" s="209">
        <v>16</v>
      </c>
      <c r="C25" s="831"/>
      <c r="D25" s="822"/>
      <c r="E25" s="822"/>
      <c r="F25" s="822"/>
      <c r="G25" s="822"/>
      <c r="H25" s="823"/>
      <c r="I25" s="34"/>
      <c r="J25" s="212"/>
      <c r="K25" s="88"/>
      <c r="L25" s="65"/>
      <c r="M25" s="213"/>
      <c r="N25" s="214"/>
      <c r="O25" s="65"/>
      <c r="P25" s="213"/>
      <c r="Q25" s="129"/>
      <c r="R25" s="212"/>
      <c r="S25" s="88"/>
      <c r="T25" s="65"/>
      <c r="U25" s="88"/>
      <c r="V25" s="211"/>
      <c r="W25" s="58" t="str">
        <f t="shared" si="0"/>
        <v/>
      </c>
      <c r="X25" s="212"/>
      <c r="Y25" s="88"/>
      <c r="Z25" s="65"/>
      <c r="AA25" s="88"/>
      <c r="AB25" s="425">
        <v>16</v>
      </c>
    </row>
    <row r="26" spans="1:28" ht="12" customHeight="1">
      <c r="A26" s="93"/>
      <c r="B26" s="209">
        <v>17</v>
      </c>
      <c r="C26" s="831"/>
      <c r="D26" s="822"/>
      <c r="E26" s="822"/>
      <c r="F26" s="822"/>
      <c r="G26" s="822"/>
      <c r="H26" s="823"/>
      <c r="I26" s="34"/>
      <c r="J26" s="212"/>
      <c r="K26" s="88"/>
      <c r="L26" s="65"/>
      <c r="M26" s="213"/>
      <c r="N26" s="214"/>
      <c r="O26" s="65"/>
      <c r="P26" s="213"/>
      <c r="Q26" s="129"/>
      <c r="R26" s="212"/>
      <c r="S26" s="88"/>
      <c r="T26" s="65"/>
      <c r="U26" s="88"/>
      <c r="V26" s="211"/>
      <c r="W26" s="58" t="str">
        <f t="shared" si="0"/>
        <v/>
      </c>
      <c r="X26" s="212"/>
      <c r="Y26" s="88"/>
      <c r="Z26" s="65"/>
      <c r="AA26" s="88"/>
      <c r="AB26" s="425">
        <v>17</v>
      </c>
    </row>
    <row r="27" spans="1:28" ht="12" customHeight="1">
      <c r="A27" s="93"/>
      <c r="B27" s="209">
        <v>18</v>
      </c>
      <c r="C27" s="831"/>
      <c r="D27" s="822"/>
      <c r="E27" s="822"/>
      <c r="F27" s="822"/>
      <c r="G27" s="822"/>
      <c r="H27" s="823"/>
      <c r="I27" s="34"/>
      <c r="J27" s="212"/>
      <c r="K27" s="88"/>
      <c r="L27" s="65"/>
      <c r="M27" s="213"/>
      <c r="N27" s="214"/>
      <c r="O27" s="65"/>
      <c r="P27" s="213"/>
      <c r="Q27" s="129"/>
      <c r="R27" s="212"/>
      <c r="S27" s="88"/>
      <c r="T27" s="65"/>
      <c r="U27" s="88"/>
      <c r="V27" s="211"/>
      <c r="W27" s="58" t="str">
        <f t="shared" si="0"/>
        <v/>
      </c>
      <c r="X27" s="212"/>
      <c r="Y27" s="88"/>
      <c r="Z27" s="65"/>
      <c r="AA27" s="88"/>
      <c r="AB27" s="425">
        <v>18</v>
      </c>
    </row>
    <row r="28" spans="1:28" ht="12" customHeight="1">
      <c r="A28" s="93"/>
      <c r="B28" s="209">
        <v>19</v>
      </c>
      <c r="C28" s="831"/>
      <c r="D28" s="822"/>
      <c r="E28" s="822"/>
      <c r="F28" s="822"/>
      <c r="G28" s="822"/>
      <c r="H28" s="823"/>
      <c r="I28" s="34"/>
      <c r="J28" s="212"/>
      <c r="K28" s="88"/>
      <c r="L28" s="65"/>
      <c r="M28" s="213"/>
      <c r="N28" s="214"/>
      <c r="O28" s="65"/>
      <c r="P28" s="213"/>
      <c r="Q28" s="129"/>
      <c r="R28" s="212"/>
      <c r="S28" s="88"/>
      <c r="T28" s="65"/>
      <c r="U28" s="88"/>
      <c r="V28" s="211"/>
      <c r="W28" s="58" t="str">
        <f t="shared" si="0"/>
        <v/>
      </c>
      <c r="X28" s="212"/>
      <c r="Y28" s="88"/>
      <c r="Z28" s="65"/>
      <c r="AA28" s="88"/>
      <c r="AB28" s="425">
        <v>19</v>
      </c>
    </row>
    <row r="29" spans="1:28" ht="12" customHeight="1">
      <c r="A29" s="93"/>
      <c r="B29" s="209">
        <v>20</v>
      </c>
      <c r="C29" s="831"/>
      <c r="D29" s="822"/>
      <c r="E29" s="822"/>
      <c r="F29" s="822"/>
      <c r="G29" s="822"/>
      <c r="H29" s="823"/>
      <c r="I29" s="34"/>
      <c r="J29" s="212"/>
      <c r="K29" s="88"/>
      <c r="L29" s="65"/>
      <c r="M29" s="213"/>
      <c r="N29" s="214"/>
      <c r="O29" s="65"/>
      <c r="P29" s="213"/>
      <c r="Q29" s="129"/>
      <c r="R29" s="212"/>
      <c r="S29" s="88"/>
      <c r="T29" s="65"/>
      <c r="U29" s="88"/>
      <c r="V29" s="211"/>
      <c r="W29" s="58" t="str">
        <f t="shared" si="0"/>
        <v/>
      </c>
      <c r="X29" s="212"/>
      <c r="Y29" s="88"/>
      <c r="Z29" s="65"/>
      <c r="AA29" s="88"/>
      <c r="AB29" s="425">
        <v>20</v>
      </c>
    </row>
    <row r="30" spans="1:28" ht="12" customHeight="1">
      <c r="A30" s="93"/>
      <c r="B30" s="209">
        <v>21</v>
      </c>
      <c r="C30" s="831"/>
      <c r="D30" s="822"/>
      <c r="E30" s="822"/>
      <c r="F30" s="822"/>
      <c r="G30" s="822"/>
      <c r="H30" s="823"/>
      <c r="I30" s="34"/>
      <c r="J30" s="212"/>
      <c r="K30" s="88"/>
      <c r="L30" s="65"/>
      <c r="M30" s="213"/>
      <c r="N30" s="214"/>
      <c r="O30" s="65"/>
      <c r="P30" s="213"/>
      <c r="Q30" s="129"/>
      <c r="R30" s="212"/>
      <c r="S30" s="88"/>
      <c r="T30" s="65"/>
      <c r="U30" s="88"/>
      <c r="V30" s="211"/>
      <c r="W30" s="58" t="str">
        <f t="shared" si="0"/>
        <v/>
      </c>
      <c r="X30" s="212"/>
      <c r="Y30" s="88"/>
      <c r="Z30" s="65"/>
      <c r="AA30" s="88"/>
      <c r="AB30" s="425">
        <v>21</v>
      </c>
    </row>
    <row r="31" spans="1:28" ht="12" customHeight="1">
      <c r="A31" s="93"/>
      <c r="B31" s="209">
        <v>22</v>
      </c>
      <c r="C31" s="831"/>
      <c r="D31" s="822"/>
      <c r="E31" s="822"/>
      <c r="F31" s="822"/>
      <c r="G31" s="822"/>
      <c r="H31" s="823"/>
      <c r="I31" s="34"/>
      <c r="J31" s="212"/>
      <c r="K31" s="88"/>
      <c r="L31" s="65"/>
      <c r="M31" s="213"/>
      <c r="N31" s="214"/>
      <c r="O31" s="65"/>
      <c r="P31" s="213"/>
      <c r="Q31" s="129"/>
      <c r="R31" s="212"/>
      <c r="S31" s="88"/>
      <c r="T31" s="65"/>
      <c r="U31" s="88"/>
      <c r="V31" s="211"/>
      <c r="W31" s="58" t="str">
        <f t="shared" si="0"/>
        <v/>
      </c>
      <c r="X31" s="212"/>
      <c r="Y31" s="88"/>
      <c r="Z31" s="65"/>
      <c r="AA31" s="88"/>
      <c r="AB31" s="425">
        <v>22</v>
      </c>
    </row>
    <row r="32" spans="1:28" ht="12" customHeight="1">
      <c r="A32" s="93"/>
      <c r="B32" s="209">
        <v>23</v>
      </c>
      <c r="C32" s="831"/>
      <c r="D32" s="822"/>
      <c r="E32" s="822"/>
      <c r="F32" s="822"/>
      <c r="G32" s="822"/>
      <c r="H32" s="823"/>
      <c r="I32" s="34"/>
      <c r="J32" s="212"/>
      <c r="K32" s="88"/>
      <c r="L32" s="65"/>
      <c r="M32" s="213"/>
      <c r="N32" s="214"/>
      <c r="O32" s="65"/>
      <c r="P32" s="213"/>
      <c r="Q32" s="129"/>
      <c r="R32" s="212"/>
      <c r="S32" s="88"/>
      <c r="T32" s="65"/>
      <c r="U32" s="88"/>
      <c r="V32" s="211"/>
      <c r="W32" s="58" t="str">
        <f t="shared" si="0"/>
        <v/>
      </c>
      <c r="X32" s="212"/>
      <c r="Y32" s="88"/>
      <c r="Z32" s="65"/>
      <c r="AA32" s="88"/>
      <c r="AB32" s="425">
        <v>23</v>
      </c>
    </row>
    <row r="33" spans="1:28" ht="12" customHeight="1">
      <c r="A33" s="93"/>
      <c r="B33" s="209">
        <v>24</v>
      </c>
      <c r="C33" s="831"/>
      <c r="D33" s="822"/>
      <c r="E33" s="822"/>
      <c r="F33" s="822"/>
      <c r="G33" s="822"/>
      <c r="H33" s="823"/>
      <c r="I33" s="140"/>
      <c r="J33" s="224"/>
      <c r="K33" s="72"/>
      <c r="L33" s="63"/>
      <c r="M33" s="227"/>
      <c r="N33" s="228"/>
      <c r="O33" s="63"/>
      <c r="P33" s="227"/>
      <c r="Q33" s="229"/>
      <c r="R33" s="224"/>
      <c r="S33" s="72"/>
      <c r="T33" s="63"/>
      <c r="U33" s="72"/>
      <c r="V33" s="230"/>
      <c r="W33" s="58" t="str">
        <f t="shared" si="0"/>
        <v/>
      </c>
      <c r="X33" s="224"/>
      <c r="Y33" s="72"/>
      <c r="Z33" s="63"/>
      <c r="AA33" s="72"/>
      <c r="AB33" s="425">
        <v>24</v>
      </c>
    </row>
    <row r="34" spans="1:28" ht="12" customHeight="1">
      <c r="A34" s="93"/>
      <c r="B34" s="209">
        <v>25</v>
      </c>
      <c r="C34" s="831"/>
      <c r="D34" s="822"/>
      <c r="E34" s="822"/>
      <c r="F34" s="822"/>
      <c r="G34" s="822"/>
      <c r="H34" s="823"/>
      <c r="I34" s="782"/>
      <c r="J34" s="815"/>
      <c r="K34" s="765"/>
      <c r="L34" s="785"/>
      <c r="M34" s="816"/>
      <c r="N34" s="817"/>
      <c r="O34" s="785"/>
      <c r="P34" s="816"/>
      <c r="Q34" s="783"/>
      <c r="R34" s="815"/>
      <c r="S34" s="765"/>
      <c r="T34" s="785"/>
      <c r="U34" s="765"/>
      <c r="V34" s="766"/>
      <c r="W34" s="58" t="str">
        <f t="shared" si="0"/>
        <v/>
      </c>
      <c r="X34" s="815"/>
      <c r="Y34" s="765"/>
      <c r="Z34" s="785"/>
      <c r="AA34" s="765"/>
      <c r="AB34" s="425">
        <v>25</v>
      </c>
    </row>
    <row r="35" spans="1:28" ht="12" customHeight="1">
      <c r="A35" s="93"/>
      <c r="B35" s="209">
        <v>26</v>
      </c>
      <c r="C35" s="831"/>
      <c r="D35" s="822"/>
      <c r="E35" s="822"/>
      <c r="F35" s="822"/>
      <c r="G35" s="822"/>
      <c r="H35" s="823"/>
      <c r="I35" s="34"/>
      <c r="J35" s="212"/>
      <c r="K35" s="88"/>
      <c r="L35" s="65"/>
      <c r="M35" s="213"/>
      <c r="N35" s="214"/>
      <c r="O35" s="65"/>
      <c r="P35" s="213"/>
      <c r="Q35" s="129"/>
      <c r="R35" s="212"/>
      <c r="S35" s="88"/>
      <c r="T35" s="65"/>
      <c r="U35" s="88"/>
      <c r="V35" s="211"/>
      <c r="W35" s="58" t="str">
        <f t="shared" si="0"/>
        <v/>
      </c>
      <c r="X35" s="212"/>
      <c r="Y35" s="88"/>
      <c r="Z35" s="65"/>
      <c r="AA35" s="88"/>
      <c r="AB35" s="425">
        <v>26</v>
      </c>
    </row>
    <row r="36" spans="1:28" ht="12" customHeight="1">
      <c r="A36" s="93"/>
      <c r="B36" s="209">
        <v>27</v>
      </c>
      <c r="C36" s="831"/>
      <c r="D36" s="822"/>
      <c r="E36" s="822"/>
      <c r="F36" s="822"/>
      <c r="G36" s="822"/>
      <c r="H36" s="823"/>
      <c r="I36" s="34"/>
      <c r="J36" s="212"/>
      <c r="K36" s="88"/>
      <c r="L36" s="65"/>
      <c r="M36" s="213"/>
      <c r="N36" s="214"/>
      <c r="O36" s="65"/>
      <c r="P36" s="213"/>
      <c r="Q36" s="129"/>
      <c r="R36" s="212"/>
      <c r="S36" s="88"/>
      <c r="T36" s="65"/>
      <c r="U36" s="88"/>
      <c r="V36" s="211"/>
      <c r="W36" s="58" t="str">
        <f t="shared" si="0"/>
        <v/>
      </c>
      <c r="X36" s="212"/>
      <c r="Y36" s="88"/>
      <c r="Z36" s="65"/>
      <c r="AA36" s="88"/>
      <c r="AB36" s="425">
        <v>27</v>
      </c>
    </row>
    <row r="37" spans="1:28" ht="12" customHeight="1">
      <c r="A37" s="93"/>
      <c r="B37" s="209">
        <v>28</v>
      </c>
      <c r="C37" s="831"/>
      <c r="D37" s="822"/>
      <c r="E37" s="822"/>
      <c r="F37" s="822"/>
      <c r="G37" s="822"/>
      <c r="H37" s="823"/>
      <c r="I37" s="34"/>
      <c r="J37" s="212"/>
      <c r="K37" s="88"/>
      <c r="L37" s="65"/>
      <c r="M37" s="213"/>
      <c r="N37" s="214"/>
      <c r="O37" s="65"/>
      <c r="P37" s="213"/>
      <c r="Q37" s="129"/>
      <c r="R37" s="212"/>
      <c r="S37" s="88"/>
      <c r="T37" s="65"/>
      <c r="U37" s="88"/>
      <c r="V37" s="211"/>
      <c r="W37" s="58" t="str">
        <f t="shared" si="0"/>
        <v/>
      </c>
      <c r="X37" s="212"/>
      <c r="Y37" s="88"/>
      <c r="Z37" s="65"/>
      <c r="AA37" s="88"/>
      <c r="AB37" s="425">
        <v>28</v>
      </c>
    </row>
    <row r="38" spans="1:28" ht="12" customHeight="1">
      <c r="A38" s="93"/>
      <c r="B38" s="209">
        <v>29</v>
      </c>
      <c r="C38" s="831"/>
      <c r="D38" s="822"/>
      <c r="E38" s="822"/>
      <c r="F38" s="822"/>
      <c r="G38" s="822"/>
      <c r="H38" s="823"/>
      <c r="I38" s="34"/>
      <c r="J38" s="212"/>
      <c r="K38" s="88"/>
      <c r="L38" s="65"/>
      <c r="M38" s="213"/>
      <c r="N38" s="214"/>
      <c r="O38" s="65"/>
      <c r="P38" s="213"/>
      <c r="Q38" s="129"/>
      <c r="R38" s="212"/>
      <c r="S38" s="88"/>
      <c r="T38" s="65"/>
      <c r="U38" s="88"/>
      <c r="V38" s="211"/>
      <c r="W38" s="58" t="str">
        <f t="shared" si="0"/>
        <v/>
      </c>
      <c r="X38" s="212"/>
      <c r="Y38" s="88"/>
      <c r="Z38" s="65"/>
      <c r="AA38" s="88"/>
      <c r="AB38" s="425">
        <v>29</v>
      </c>
    </row>
    <row r="39" spans="1:28" ht="12" customHeight="1">
      <c r="A39" s="93"/>
      <c r="B39" s="209">
        <v>30</v>
      </c>
      <c r="C39" s="831"/>
      <c r="D39" s="822"/>
      <c r="E39" s="822"/>
      <c r="F39" s="822"/>
      <c r="G39" s="822"/>
      <c r="H39" s="823"/>
      <c r="I39" s="782"/>
      <c r="J39" s="815"/>
      <c r="K39" s="765"/>
      <c r="L39" s="785"/>
      <c r="M39" s="816"/>
      <c r="N39" s="817"/>
      <c r="O39" s="785"/>
      <c r="P39" s="816"/>
      <c r="Q39" s="783"/>
      <c r="R39" s="815"/>
      <c r="S39" s="765"/>
      <c r="T39" s="785"/>
      <c r="U39" s="765"/>
      <c r="V39" s="766"/>
      <c r="W39" s="58" t="str">
        <f t="shared" si="0"/>
        <v/>
      </c>
      <c r="X39" s="765"/>
      <c r="Y39" s="766"/>
      <c r="Z39" s="785"/>
      <c r="AA39" s="815"/>
      <c r="AB39" s="425">
        <v>30</v>
      </c>
    </row>
    <row r="40" spans="1:28" ht="12" customHeight="1">
      <c r="A40" s="93"/>
      <c r="B40" s="209">
        <v>31</v>
      </c>
      <c r="C40" s="831"/>
      <c r="D40" s="822"/>
      <c r="E40" s="822"/>
      <c r="F40" s="822"/>
      <c r="G40" s="822"/>
      <c r="H40" s="823"/>
      <c r="I40" s="34"/>
      <c r="J40" s="212"/>
      <c r="K40" s="88"/>
      <c r="L40" s="65"/>
      <c r="M40" s="213"/>
      <c r="N40" s="214"/>
      <c r="O40" s="65"/>
      <c r="P40" s="213"/>
      <c r="Q40" s="129"/>
      <c r="R40" s="212"/>
      <c r="S40" s="88"/>
      <c r="T40" s="65"/>
      <c r="U40" s="88"/>
      <c r="V40" s="211"/>
      <c r="W40" s="58" t="str">
        <f t="shared" si="0"/>
        <v/>
      </c>
      <c r="X40" s="88"/>
      <c r="Y40" s="211"/>
      <c r="Z40" s="65"/>
      <c r="AA40" s="212"/>
      <c r="AB40" s="425">
        <v>31</v>
      </c>
    </row>
    <row r="41" spans="1:28" ht="12" customHeight="1">
      <c r="A41" s="93"/>
      <c r="B41" s="209">
        <v>32</v>
      </c>
      <c r="C41" s="831"/>
      <c r="D41" s="822"/>
      <c r="E41" s="822"/>
      <c r="F41" s="822"/>
      <c r="G41" s="822"/>
      <c r="H41" s="823"/>
      <c r="I41" s="34"/>
      <c r="J41" s="212"/>
      <c r="K41" s="88"/>
      <c r="L41" s="65"/>
      <c r="M41" s="213"/>
      <c r="N41" s="214"/>
      <c r="O41" s="65"/>
      <c r="P41" s="213"/>
      <c r="Q41" s="129"/>
      <c r="R41" s="212"/>
      <c r="S41" s="88"/>
      <c r="T41" s="65"/>
      <c r="U41" s="88"/>
      <c r="V41" s="211"/>
      <c r="W41" s="58" t="str">
        <f t="shared" si="0"/>
        <v/>
      </c>
      <c r="X41" s="88"/>
      <c r="Y41" s="211"/>
      <c r="Z41" s="65"/>
      <c r="AA41" s="212"/>
      <c r="AB41" s="425">
        <v>32</v>
      </c>
    </row>
    <row r="42" spans="1:28" ht="12" customHeight="1">
      <c r="A42" s="93"/>
      <c r="B42" s="209">
        <v>33</v>
      </c>
      <c r="C42" s="831"/>
      <c r="D42" s="822"/>
      <c r="E42" s="822"/>
      <c r="F42" s="822"/>
      <c r="G42" s="822"/>
      <c r="H42" s="823"/>
      <c r="I42" s="34"/>
      <c r="J42" s="212"/>
      <c r="K42" s="88"/>
      <c r="L42" s="65"/>
      <c r="M42" s="213"/>
      <c r="N42" s="214"/>
      <c r="O42" s="65"/>
      <c r="P42" s="213"/>
      <c r="Q42" s="129"/>
      <c r="R42" s="212"/>
      <c r="S42" s="88"/>
      <c r="T42" s="65"/>
      <c r="U42" s="88"/>
      <c r="V42" s="211"/>
      <c r="W42" s="58" t="str">
        <f t="shared" si="0"/>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E00-000000000000}">
      <formula1>0</formula1>
    </dataValidation>
    <dataValidation type="whole" operator="greaterThan" allowBlank="1" showInputMessage="1" showErrorMessage="1" errorTitle="Enter Four Digits for Years" error="All years entered must have 4 digits" sqref="I15" xr:uid="{00000000-0002-0000-2E00-000001000000}">
      <formula1>1899</formula1>
    </dataValidation>
  </dataValidations>
  <pageMargins left="0.5" right="0.5" top="0.5" bottom="0.5" header="0" footer="0"/>
  <pageSetup paperSize="5"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autoPageBreaks="0" fitToPage="1"/>
  </sheetPr>
  <dimension ref="B1:AG54"/>
  <sheetViews>
    <sheetView zoomScale="85" zoomScaleNormal="85" workbookViewId="0">
      <selection activeCell="L7" sqref="L7"/>
    </sheetView>
  </sheetViews>
  <sheetFormatPr defaultRowHeight="15"/>
  <cols>
    <col min="1" max="1" width="9.77734375" customWidth="1"/>
    <col min="2" max="2" width="3.77734375" customWidth="1"/>
    <col min="3" max="3" width="4.77734375" customWidth="1"/>
    <col min="4" max="4" width="9.77734375" customWidth="1"/>
    <col min="5" max="5" width="7.6640625" customWidth="1"/>
    <col min="6" max="6" width="7.77734375" customWidth="1"/>
    <col min="7" max="11" width="7.6640625" customWidth="1"/>
    <col min="12" max="12" width="8.6640625" customWidth="1"/>
    <col min="13" max="13" width="1.77734375" customWidth="1"/>
    <col min="14" max="14" width="3.77734375" customWidth="1"/>
    <col min="15" max="16" width="2.77734375" customWidth="1"/>
    <col min="17" max="17" width="7.77734375" customWidth="1"/>
    <col min="18" max="18" width="3.77734375" customWidth="1"/>
    <col min="19" max="19" width="4.77734375" customWidth="1"/>
    <col min="20" max="20" width="6.77734375" customWidth="1"/>
    <col min="21" max="21" width="3.77734375" customWidth="1"/>
    <col min="22" max="22" width="4.77734375" customWidth="1"/>
    <col min="23" max="23" width="3.77734375" customWidth="1"/>
    <col min="24" max="24" width="6.77734375" customWidth="1"/>
    <col min="25" max="25" width="3.77734375" customWidth="1"/>
    <col min="26" max="26" width="4.6640625" customWidth="1"/>
    <col min="27" max="27" width="3.77734375" customWidth="1"/>
    <col min="28" max="29" width="1.77734375" customWidth="1"/>
    <col min="30" max="30" width="11.77734375" customWidth="1"/>
    <col min="31" max="31" width="3.77734375" customWidth="1"/>
    <col min="32" max="32" width="1.77734375" customWidth="1"/>
  </cols>
  <sheetData>
    <row r="1" spans="2:33" ht="15.75" customHeight="1"/>
    <row r="2" spans="2:33" ht="15.75" customHeight="1"/>
    <row r="3" spans="2:33" ht="15.75" customHeight="1">
      <c r="B3" s="43"/>
      <c r="C3" s="43"/>
      <c r="D3" s="43"/>
      <c r="E3" s="43"/>
      <c r="F3" s="43"/>
      <c r="G3" s="43"/>
      <c r="H3" s="43"/>
      <c r="I3" s="43"/>
      <c r="J3" s="43"/>
      <c r="K3" s="43"/>
      <c r="L3" s="43" t="s">
        <v>40</v>
      </c>
      <c r="M3" s="43"/>
      <c r="N3" s="43"/>
      <c r="O3" s="43"/>
      <c r="P3" s="43"/>
      <c r="Q3" s="43"/>
      <c r="R3" s="43"/>
      <c r="S3" s="43"/>
      <c r="T3" s="43"/>
      <c r="U3" s="43"/>
      <c r="V3" s="43"/>
      <c r="W3" s="43"/>
      <c r="X3" s="44"/>
      <c r="Y3" s="43" t="s">
        <v>115</v>
      </c>
      <c r="Z3" s="44"/>
      <c r="AA3" s="43"/>
      <c r="AB3" s="43"/>
      <c r="AC3" s="43"/>
    </row>
    <row r="4" spans="2:33" ht="15.75" customHeight="1">
      <c r="B4" s="24" t="s">
        <v>116</v>
      </c>
      <c r="C4" s="24"/>
      <c r="D4" s="24"/>
      <c r="E4" s="24"/>
      <c r="F4" s="45" t="str">
        <f>T(Facility)</f>
        <v/>
      </c>
      <c r="G4" s="24"/>
      <c r="H4" s="24"/>
      <c r="I4" s="24"/>
      <c r="J4" s="24"/>
      <c r="K4" s="501" t="s">
        <v>117</v>
      </c>
      <c r="L4" s="590" t="str">
        <f>T(ID)</f>
        <v/>
      </c>
      <c r="M4" s="24"/>
      <c r="N4" s="24"/>
      <c r="O4" s="24" t="s">
        <v>118</v>
      </c>
      <c r="P4" s="24"/>
      <c r="Q4" s="494"/>
      <c r="R4" s="24"/>
      <c r="S4" s="24"/>
      <c r="T4" s="46" t="str">
        <f>T(Beg_Date)</f>
        <v/>
      </c>
      <c r="U4" s="24"/>
      <c r="V4" s="24" t="s">
        <v>119</v>
      </c>
      <c r="W4" s="24"/>
      <c r="X4" s="46" t="str">
        <f>T(End_Date)</f>
        <v/>
      </c>
      <c r="Y4" s="24"/>
      <c r="Z4" s="24"/>
      <c r="AA4" s="24"/>
      <c r="AB4" s="46"/>
      <c r="AC4" s="285"/>
    </row>
    <row r="5" spans="2:33" ht="15.75" customHeight="1">
      <c r="B5" s="648"/>
      <c r="C5" s="649" t="s">
        <v>120</v>
      </c>
      <c r="D5" s="650" t="s">
        <v>121</v>
      </c>
      <c r="E5" s="649"/>
      <c r="F5" s="43"/>
      <c r="G5" s="649"/>
      <c r="H5" s="649"/>
      <c r="I5" s="649"/>
      <c r="J5" s="649"/>
      <c r="K5" s="649"/>
      <c r="L5" s="285"/>
      <c r="M5" s="649"/>
      <c r="N5" s="649"/>
      <c r="O5" s="649"/>
      <c r="P5" s="43" t="s">
        <v>122</v>
      </c>
      <c r="Q5" s="43"/>
      <c r="R5" s="43"/>
      <c r="S5" s="43"/>
      <c r="T5" s="43"/>
      <c r="U5" s="43"/>
      <c r="V5" s="43"/>
      <c r="W5" s="43"/>
      <c r="X5" s="43"/>
      <c r="Y5" s="43"/>
      <c r="Z5" s="43"/>
      <c r="AA5" s="43"/>
      <c r="AB5" s="651"/>
      <c r="AC5" s="47"/>
      <c r="AG5" s="282"/>
    </row>
    <row r="6" spans="2:33" ht="15.75" customHeight="1">
      <c r="B6" s="47"/>
      <c r="C6" s="43"/>
      <c r="D6" s="345" t="s">
        <v>123</v>
      </c>
      <c r="E6" s="43"/>
      <c r="F6" s="43"/>
      <c r="G6" s="43"/>
      <c r="H6" s="43"/>
      <c r="I6" s="43"/>
      <c r="J6" s="43"/>
      <c r="K6" s="43"/>
      <c r="L6" s="43"/>
      <c r="M6" s="43"/>
      <c r="N6" s="43"/>
      <c r="O6" s="43"/>
      <c r="P6" s="24"/>
      <c r="Q6" s="48"/>
      <c r="R6" s="24"/>
      <c r="S6" s="43"/>
      <c r="T6" s="43"/>
      <c r="U6" s="43"/>
      <c r="V6" s="43"/>
      <c r="W6" s="43"/>
      <c r="X6" s="43"/>
      <c r="Y6" s="43"/>
      <c r="Z6" s="43"/>
      <c r="AA6" s="43"/>
      <c r="AB6" s="49"/>
      <c r="AC6" s="47"/>
    </row>
    <row r="7" spans="2:33" ht="15.75" customHeight="1">
      <c r="B7" s="47"/>
      <c r="C7" s="43"/>
      <c r="D7" s="345" t="s">
        <v>124</v>
      </c>
      <c r="E7" s="43"/>
      <c r="F7" s="43"/>
      <c r="G7" s="43"/>
      <c r="H7" s="43"/>
      <c r="I7" s="43"/>
      <c r="J7" s="43"/>
      <c r="K7" s="285"/>
      <c r="L7" s="586"/>
      <c r="M7" s="24"/>
      <c r="N7" s="43"/>
      <c r="O7" s="43"/>
      <c r="P7" s="43" t="s">
        <v>125</v>
      </c>
      <c r="Q7" s="43"/>
      <c r="R7" s="43"/>
      <c r="S7" s="43"/>
      <c r="T7" s="43"/>
      <c r="U7" s="43"/>
      <c r="V7" s="43"/>
      <c r="W7" s="43"/>
      <c r="X7" s="43"/>
      <c r="Y7" s="43"/>
      <c r="Z7" s="43"/>
      <c r="AA7" s="43"/>
      <c r="AB7" s="49"/>
      <c r="AC7" s="47"/>
    </row>
    <row r="8" spans="2:33" ht="15.75" customHeight="1">
      <c r="B8" s="47"/>
      <c r="C8" s="43"/>
      <c r="D8" s="43"/>
      <c r="E8" s="43"/>
      <c r="F8" s="43"/>
      <c r="G8" s="43"/>
      <c r="H8" s="43"/>
      <c r="I8" s="43"/>
      <c r="J8" s="43"/>
      <c r="K8" s="43"/>
      <c r="L8" s="43"/>
      <c r="M8" s="43"/>
      <c r="N8" s="43"/>
      <c r="O8" s="43"/>
      <c r="P8" s="24"/>
      <c r="Q8" s="48"/>
      <c r="R8" s="24"/>
      <c r="S8" s="580" t="s">
        <v>126</v>
      </c>
      <c r="T8" s="43"/>
      <c r="U8" s="43"/>
      <c r="V8" s="43"/>
      <c r="W8" s="43"/>
      <c r="X8" s="43"/>
      <c r="Y8" s="43"/>
      <c r="AB8" s="49"/>
      <c r="AC8" s="47"/>
    </row>
    <row r="9" spans="2:33" ht="15.75" customHeight="1">
      <c r="B9" s="50"/>
      <c r="C9" s="24"/>
      <c r="D9" s="52" t="s">
        <v>127</v>
      </c>
      <c r="E9" s="24"/>
      <c r="F9" s="51" t="s">
        <v>128</v>
      </c>
      <c r="G9" s="51"/>
      <c r="H9" s="24"/>
      <c r="I9" s="24"/>
      <c r="J9" s="52"/>
      <c r="K9" s="52" t="s">
        <v>129</v>
      </c>
      <c r="L9" s="52" t="s">
        <v>130</v>
      </c>
      <c r="M9" s="24"/>
      <c r="N9" s="24"/>
      <c r="O9" s="43"/>
      <c r="AB9" s="49"/>
      <c r="AC9" s="47"/>
    </row>
    <row r="10" spans="2:33" ht="15.75" customHeight="1">
      <c r="B10" s="53"/>
      <c r="C10" s="43"/>
      <c r="D10" s="49"/>
      <c r="E10" s="43"/>
      <c r="F10" s="43"/>
      <c r="G10" s="43"/>
      <c r="H10" s="43"/>
      <c r="I10" s="285"/>
      <c r="J10" s="645"/>
      <c r="K10" s="49"/>
      <c r="L10" s="54"/>
      <c r="M10" s="49"/>
      <c r="N10" s="49"/>
      <c r="O10" s="43"/>
      <c r="P10" s="43" t="s">
        <v>131</v>
      </c>
      <c r="Q10" s="43"/>
      <c r="R10" s="43"/>
      <c r="S10" s="43"/>
      <c r="T10" s="43"/>
      <c r="U10" s="43"/>
      <c r="V10" s="43"/>
      <c r="W10" s="43"/>
      <c r="X10" s="43"/>
      <c r="Y10" s="43"/>
      <c r="Z10" s="43"/>
      <c r="AA10" s="43"/>
      <c r="AB10" s="49"/>
      <c r="AC10" s="47"/>
    </row>
    <row r="11" spans="2:33" ht="15.75" customHeight="1">
      <c r="B11" s="53"/>
      <c r="C11" s="345" t="s">
        <v>132</v>
      </c>
      <c r="D11" s="49"/>
      <c r="E11" s="43"/>
      <c r="F11" s="43"/>
      <c r="G11" s="43"/>
      <c r="H11" s="43"/>
      <c r="I11" s="285"/>
      <c r="J11" s="27"/>
      <c r="K11" s="592" t="s">
        <v>133</v>
      </c>
      <c r="L11" s="591" t="s">
        <v>134</v>
      </c>
      <c r="M11" s="49"/>
      <c r="N11" s="49"/>
      <c r="O11" s="43"/>
      <c r="P11" s="43" t="s">
        <v>135</v>
      </c>
      <c r="Q11" s="43"/>
      <c r="R11" s="43"/>
      <c r="S11" s="43"/>
      <c r="T11" s="43"/>
      <c r="U11" s="43"/>
      <c r="V11" s="43"/>
      <c r="W11" s="43"/>
      <c r="X11" s="43"/>
      <c r="Y11" s="43"/>
      <c r="Z11" s="43"/>
      <c r="AA11" s="43"/>
      <c r="AB11" s="49"/>
      <c r="AC11" s="47"/>
    </row>
    <row r="12" spans="2:33" ht="15.75" customHeight="1">
      <c r="B12" s="53"/>
      <c r="C12" s="345" t="s">
        <v>136</v>
      </c>
      <c r="D12" s="49"/>
      <c r="E12" s="43"/>
      <c r="F12" s="43"/>
      <c r="G12" s="23"/>
      <c r="H12" s="43"/>
      <c r="I12" s="285"/>
      <c r="J12" s="27"/>
      <c r="K12" s="592" t="s">
        <v>137</v>
      </c>
      <c r="L12" s="591" t="s">
        <v>138</v>
      </c>
      <c r="M12" s="49"/>
      <c r="N12" s="49"/>
      <c r="O12" s="43"/>
      <c r="P12" s="43"/>
      <c r="Q12" s="43" t="s">
        <v>139</v>
      </c>
      <c r="R12" s="646"/>
      <c r="S12" s="43"/>
      <c r="T12" s="43" t="s">
        <v>140</v>
      </c>
      <c r="U12" s="646"/>
      <c r="V12" s="43"/>
      <c r="W12" s="43"/>
      <c r="X12" s="43"/>
      <c r="Y12" s="43"/>
      <c r="Z12" s="43"/>
      <c r="AA12" s="43"/>
      <c r="AB12" s="195"/>
      <c r="AC12" s="47"/>
    </row>
    <row r="13" spans="2:33" ht="15.75" customHeight="1">
      <c r="B13" s="53"/>
      <c r="C13" s="345" t="s">
        <v>141</v>
      </c>
      <c r="D13" s="49"/>
      <c r="E13" s="43"/>
      <c r="F13" s="43" t="s">
        <v>142</v>
      </c>
      <c r="G13" s="23"/>
      <c r="H13" s="43"/>
      <c r="I13" s="285"/>
      <c r="J13" s="27"/>
      <c r="K13" s="592" t="s">
        <v>143</v>
      </c>
      <c r="L13" s="591" t="s">
        <v>144</v>
      </c>
      <c r="M13" s="49"/>
      <c r="N13" s="49"/>
      <c r="O13" s="43"/>
      <c r="P13" s="43"/>
      <c r="Q13" s="43"/>
      <c r="R13" s="43"/>
      <c r="S13" s="43"/>
      <c r="T13" s="43"/>
      <c r="U13" s="43"/>
      <c r="V13" s="43"/>
      <c r="W13" s="43"/>
      <c r="X13" s="43"/>
      <c r="Y13" s="43"/>
      <c r="Z13" s="43"/>
      <c r="AA13" s="43"/>
      <c r="AB13" s="49"/>
      <c r="AC13" s="47"/>
    </row>
    <row r="14" spans="2:33" ht="15.75" customHeight="1">
      <c r="B14" s="53"/>
      <c r="C14" s="43"/>
      <c r="D14" s="49"/>
      <c r="E14" s="43"/>
      <c r="F14" s="43"/>
      <c r="G14" s="43"/>
      <c r="H14" s="43"/>
      <c r="I14" s="285"/>
      <c r="J14" s="27"/>
      <c r="K14" s="592" t="s">
        <v>145</v>
      </c>
      <c r="L14" s="591" t="s">
        <v>146</v>
      </c>
      <c r="M14" s="49"/>
      <c r="N14" s="49"/>
      <c r="O14" s="43"/>
      <c r="P14" s="43" t="s">
        <v>147</v>
      </c>
      <c r="Q14" s="43"/>
      <c r="R14" s="43"/>
      <c r="S14" s="43"/>
      <c r="T14" s="43"/>
      <c r="U14" s="43"/>
      <c r="V14" s="43"/>
      <c r="W14" s="43"/>
      <c r="X14" s="43"/>
      <c r="Y14" s="43"/>
      <c r="Z14" s="43"/>
      <c r="AA14" s="43"/>
      <c r="AB14" s="49"/>
      <c r="AC14" s="47"/>
    </row>
    <row r="15" spans="2:33" ht="15.75" customHeight="1">
      <c r="B15" s="652" t="s">
        <v>148</v>
      </c>
      <c r="C15" s="649"/>
      <c r="D15" s="588"/>
      <c r="E15" s="649"/>
      <c r="F15" s="650" t="s">
        <v>149</v>
      </c>
      <c r="G15" s="649"/>
      <c r="H15" s="649"/>
      <c r="I15" s="649"/>
      <c r="J15" s="653"/>
      <c r="K15" s="654"/>
      <c r="L15" s="655"/>
      <c r="M15" s="645"/>
      <c r="N15" s="656" t="s">
        <v>148</v>
      </c>
      <c r="O15" s="43"/>
      <c r="P15" s="43"/>
      <c r="Q15" s="43" t="s">
        <v>139</v>
      </c>
      <c r="R15" s="646"/>
      <c r="S15" s="43"/>
      <c r="T15" s="43" t="s">
        <v>140</v>
      </c>
      <c r="U15" s="646"/>
      <c r="V15" s="43"/>
      <c r="W15" s="43"/>
      <c r="X15" s="43"/>
      <c r="Y15" s="43"/>
      <c r="Z15" s="43"/>
      <c r="AA15" s="43"/>
      <c r="AB15" s="49"/>
      <c r="AC15" s="47"/>
    </row>
    <row r="16" spans="2:33" ht="14.1" customHeight="1">
      <c r="B16" s="652" t="s">
        <v>128</v>
      </c>
      <c r="C16" s="649"/>
      <c r="D16" s="589"/>
      <c r="E16" s="649"/>
      <c r="F16" s="650" t="s">
        <v>150</v>
      </c>
      <c r="G16" s="649"/>
      <c r="H16" s="649"/>
      <c r="I16" s="649"/>
      <c r="J16" s="653"/>
      <c r="K16" s="654"/>
      <c r="L16" s="655"/>
      <c r="M16" s="645"/>
      <c r="N16" s="656" t="s">
        <v>128</v>
      </c>
      <c r="O16" s="43"/>
      <c r="P16" s="43"/>
      <c r="Q16" s="43"/>
      <c r="R16" s="43"/>
      <c r="S16" s="43"/>
      <c r="T16" s="43"/>
      <c r="U16" s="43"/>
      <c r="V16" s="43"/>
      <c r="W16" s="43"/>
      <c r="X16" s="43"/>
      <c r="Y16" s="43"/>
      <c r="Z16" s="43"/>
      <c r="AA16" s="43"/>
      <c r="AB16" s="49"/>
      <c r="AC16" s="47"/>
    </row>
    <row r="17" spans="2:29" ht="15.75" customHeight="1">
      <c r="B17" s="652" t="s">
        <v>129</v>
      </c>
      <c r="C17" s="649"/>
      <c r="D17" s="587"/>
      <c r="E17" s="649"/>
      <c r="F17" s="650" t="s">
        <v>151</v>
      </c>
      <c r="G17" s="649"/>
      <c r="H17" s="649"/>
      <c r="I17" s="649"/>
      <c r="J17" s="653"/>
      <c r="K17" s="654"/>
      <c r="L17" s="655"/>
      <c r="M17" s="645"/>
      <c r="N17" s="656" t="s">
        <v>129</v>
      </c>
      <c r="O17" s="43"/>
      <c r="P17" s="43" t="s">
        <v>152</v>
      </c>
      <c r="Q17" s="43"/>
      <c r="R17" s="43"/>
      <c r="S17" s="43"/>
      <c r="T17" s="43"/>
      <c r="U17" s="43"/>
      <c r="V17" s="43"/>
      <c r="W17" s="43"/>
      <c r="X17" s="43"/>
      <c r="Y17" s="43"/>
      <c r="Z17" s="43"/>
      <c r="AB17" s="49"/>
      <c r="AC17" s="47"/>
    </row>
    <row r="18" spans="2:29" ht="15.75" customHeight="1">
      <c r="B18" s="652" t="s">
        <v>130</v>
      </c>
      <c r="C18" s="649"/>
      <c r="D18" s="657"/>
      <c r="E18" s="658"/>
      <c r="F18" s="659" t="s">
        <v>153</v>
      </c>
      <c r="G18" s="658"/>
      <c r="H18" s="658"/>
      <c r="I18" s="658"/>
      <c r="J18" s="660"/>
      <c r="K18" s="654"/>
      <c r="L18" s="661"/>
      <c r="M18" s="645"/>
      <c r="N18" s="656" t="s">
        <v>130</v>
      </c>
      <c r="O18" s="43"/>
      <c r="P18" s="43" t="s">
        <v>154</v>
      </c>
      <c r="Q18" s="43"/>
      <c r="R18" s="43"/>
      <c r="S18" s="43"/>
      <c r="T18" s="43"/>
      <c r="U18" s="43"/>
      <c r="V18" s="43"/>
      <c r="W18" s="43"/>
      <c r="X18" s="43"/>
      <c r="Y18" s="43"/>
      <c r="Z18" s="43"/>
      <c r="AA18" s="43"/>
      <c r="AB18" s="49"/>
      <c r="AC18" s="47"/>
    </row>
    <row r="19" spans="2:29" ht="14.1" customHeight="1">
      <c r="B19" s="652" t="s">
        <v>155</v>
      </c>
      <c r="C19" s="649"/>
      <c r="D19" s="657"/>
      <c r="E19" s="658"/>
      <c r="F19" s="659" t="s">
        <v>93</v>
      </c>
      <c r="G19" s="658"/>
      <c r="H19" s="658"/>
      <c r="I19" s="658"/>
      <c r="J19" s="660"/>
      <c r="K19" s="654"/>
      <c r="L19" s="661"/>
      <c r="M19" s="645"/>
      <c r="N19" s="656" t="s">
        <v>155</v>
      </c>
      <c r="O19" s="43"/>
      <c r="P19" s="25"/>
      <c r="Q19" s="24"/>
      <c r="R19" s="24"/>
      <c r="S19" s="24"/>
      <c r="T19" s="24"/>
      <c r="U19" s="24"/>
      <c r="V19" s="24"/>
      <c r="W19" s="24"/>
      <c r="X19" s="24"/>
      <c r="Y19" s="24"/>
      <c r="Z19" s="24"/>
      <c r="AA19" s="43"/>
      <c r="AB19" s="49"/>
      <c r="AC19" s="47"/>
    </row>
    <row r="20" spans="2:29" ht="15.75" customHeight="1">
      <c r="B20" s="652" t="s">
        <v>156</v>
      </c>
      <c r="C20" s="649"/>
      <c r="D20" s="657"/>
      <c r="E20" s="658"/>
      <c r="F20" s="658"/>
      <c r="G20" s="658"/>
      <c r="H20" s="658"/>
      <c r="I20" s="658"/>
      <c r="J20" s="660"/>
      <c r="K20" s="654"/>
      <c r="L20" s="661"/>
      <c r="M20" s="645"/>
      <c r="N20" s="656" t="s">
        <v>156</v>
      </c>
      <c r="O20" s="43"/>
      <c r="P20" s="581"/>
      <c r="Q20" s="285"/>
      <c r="R20" s="285"/>
      <c r="S20" s="285"/>
      <c r="T20" s="285"/>
      <c r="U20" s="285"/>
      <c r="V20" s="285"/>
      <c r="W20" s="285"/>
      <c r="X20" s="285"/>
      <c r="Y20" s="285"/>
      <c r="Z20" s="285"/>
      <c r="AA20" s="285"/>
      <c r="AB20" s="49"/>
      <c r="AC20" s="47"/>
    </row>
    <row r="21" spans="2:29" ht="12" customHeight="1">
      <c r="B21" s="662"/>
      <c r="C21" s="649"/>
      <c r="D21" s="651"/>
      <c r="E21" s="649"/>
      <c r="F21" s="649"/>
      <c r="G21" s="649"/>
      <c r="H21" s="649"/>
      <c r="I21" s="649"/>
      <c r="J21" s="645"/>
      <c r="K21" s="651"/>
      <c r="L21" s="663"/>
      <c r="M21" s="645"/>
      <c r="N21" s="651"/>
      <c r="O21" s="43"/>
      <c r="P21" s="43" t="s">
        <v>157</v>
      </c>
      <c r="AA21" s="43"/>
      <c r="AB21" s="49"/>
      <c r="AC21" s="47"/>
    </row>
    <row r="22" spans="2:29" ht="15.75" customHeight="1">
      <c r="B22" s="55" t="s">
        <v>158</v>
      </c>
      <c r="C22" s="24"/>
      <c r="D22" s="56" t="str">
        <f>IF(SUM(D15:D20)&gt;0,SUM(D15:D20),"")</f>
        <v/>
      </c>
      <c r="E22" s="24"/>
      <c r="F22" s="24" t="s">
        <v>159</v>
      </c>
      <c r="G22" s="24"/>
      <c r="H22" s="24"/>
      <c r="I22" s="24"/>
      <c r="J22" s="36"/>
      <c r="K22" s="56" t="str">
        <f>IF(SUM(K15:K20)&gt;0,SUM(K15:K20),"")</f>
        <v/>
      </c>
      <c r="L22" s="58" t="str">
        <f>IF(SUM(L15:L20)&gt;0,SUM(L15:L20),"")</f>
        <v/>
      </c>
      <c r="M22" s="36"/>
      <c r="N22" s="59" t="s">
        <v>158</v>
      </c>
      <c r="O22" s="43"/>
      <c r="P22" s="43"/>
      <c r="Q22" s="43"/>
      <c r="R22" s="43"/>
      <c r="S22" s="43"/>
      <c r="T22" s="43" t="s">
        <v>160</v>
      </c>
      <c r="U22" s="43"/>
      <c r="V22" s="43"/>
      <c r="W22" s="43"/>
      <c r="X22" s="43"/>
      <c r="Y22" s="43"/>
      <c r="Z22" s="43"/>
      <c r="AA22" s="551"/>
      <c r="AB22" s="49"/>
      <c r="AC22" s="47"/>
    </row>
    <row r="23" spans="2:29" ht="15.75" customHeight="1">
      <c r="B23" s="47"/>
      <c r="C23" s="43"/>
      <c r="D23" s="43"/>
      <c r="E23" s="43"/>
      <c r="F23" s="23"/>
      <c r="G23" s="43"/>
      <c r="H23" s="43"/>
      <c r="I23" s="43"/>
      <c r="J23" s="43"/>
      <c r="K23" s="43"/>
      <c r="L23" s="43"/>
      <c r="M23" s="23"/>
      <c r="N23" s="43"/>
      <c r="O23" s="43"/>
      <c r="P23" s="43" t="s">
        <v>161</v>
      </c>
      <c r="Q23" s="43"/>
      <c r="R23" s="646"/>
      <c r="S23" s="44"/>
      <c r="T23" s="43" t="s">
        <v>162</v>
      </c>
      <c r="U23" s="43"/>
      <c r="V23" s="646"/>
      <c r="W23" s="550"/>
      <c r="X23" s="43" t="s">
        <v>162</v>
      </c>
      <c r="Y23" s="646"/>
      <c r="Z23" s="43"/>
      <c r="AA23" s="43"/>
      <c r="AB23" s="49"/>
      <c r="AC23" s="47"/>
    </row>
    <row r="24" spans="2:29" ht="15.75" customHeight="1">
      <c r="B24" s="47"/>
      <c r="C24" s="43"/>
      <c r="D24" s="43" t="s">
        <v>163</v>
      </c>
      <c r="E24" s="43"/>
      <c r="F24" s="23"/>
      <c r="G24" s="43"/>
      <c r="H24" s="43"/>
      <c r="I24" s="43"/>
      <c r="J24" s="43"/>
      <c r="K24" s="43"/>
      <c r="L24" s="43"/>
      <c r="M24" s="43"/>
      <c r="N24" s="43"/>
      <c r="O24" s="43"/>
      <c r="Q24" s="43"/>
      <c r="R24" s="43"/>
      <c r="S24" s="43"/>
      <c r="T24" s="43"/>
      <c r="U24" s="43"/>
      <c r="V24" s="43"/>
      <c r="W24" s="43"/>
      <c r="X24" s="43"/>
      <c r="Y24" s="43"/>
      <c r="Z24" s="43"/>
      <c r="AA24" s="43"/>
      <c r="AB24" s="49"/>
      <c r="AC24" s="47"/>
    </row>
    <row r="25" spans="2:29" ht="14.1" customHeight="1">
      <c r="B25" s="47"/>
      <c r="C25" s="43"/>
      <c r="D25" s="54">
        <v>1</v>
      </c>
      <c r="E25" s="54">
        <v>2</v>
      </c>
      <c r="F25" s="54">
        <v>3</v>
      </c>
      <c r="G25" s="54">
        <v>4</v>
      </c>
      <c r="H25" s="54">
        <v>5</v>
      </c>
      <c r="I25" s="54">
        <v>6</v>
      </c>
      <c r="J25" s="54">
        <v>7</v>
      </c>
      <c r="K25" s="54">
        <v>8</v>
      </c>
      <c r="L25" s="54">
        <v>9</v>
      </c>
      <c r="M25" s="43"/>
      <c r="N25" s="43"/>
      <c r="O25" s="43"/>
      <c r="P25" s="43" t="s">
        <v>164</v>
      </c>
      <c r="Q25" s="43"/>
      <c r="R25" s="43"/>
      <c r="S25" s="43"/>
      <c r="T25" s="43"/>
      <c r="U25" s="43"/>
      <c r="X25" s="54" t="s">
        <v>139</v>
      </c>
      <c r="Y25" s="646"/>
      <c r="Z25" s="54" t="s">
        <v>165</v>
      </c>
      <c r="AA25" s="646"/>
      <c r="AB25" s="49"/>
      <c r="AC25" s="47"/>
    </row>
    <row r="26" spans="2:29" ht="18" customHeight="1">
      <c r="B26" s="664"/>
      <c r="C26" s="665"/>
      <c r="D26" s="666"/>
      <c r="E26" s="667" t="s">
        <v>166</v>
      </c>
      <c r="F26" s="668"/>
      <c r="G26" s="668"/>
      <c r="H26" s="668"/>
      <c r="I26" s="668"/>
      <c r="J26" s="668"/>
      <c r="K26" s="668"/>
      <c r="L26" s="668"/>
      <c r="M26" s="669"/>
      <c r="N26" s="666"/>
      <c r="O26" s="43"/>
      <c r="P26" s="43" t="s">
        <v>167</v>
      </c>
      <c r="Q26" s="43"/>
      <c r="R26" s="43"/>
      <c r="S26" s="281"/>
      <c r="T26" s="24"/>
      <c r="U26" s="43" t="s">
        <v>168</v>
      </c>
      <c r="V26" s="43"/>
      <c r="W26" s="43"/>
      <c r="X26" s="281"/>
      <c r="Y26" s="24"/>
      <c r="Z26" s="24"/>
      <c r="AA26" s="43"/>
      <c r="AB26" s="49"/>
      <c r="AC26" s="47"/>
    </row>
    <row r="27" spans="2:29" ht="15.75" customHeight="1">
      <c r="B27" s="53"/>
      <c r="C27" s="43" t="s">
        <v>169</v>
      </c>
      <c r="D27" s="49"/>
      <c r="E27" s="652" t="s">
        <v>170</v>
      </c>
      <c r="F27" s="652" t="s">
        <v>170</v>
      </c>
      <c r="G27" s="670"/>
      <c r="H27" s="669"/>
      <c r="I27" s="662"/>
      <c r="J27" s="652" t="s">
        <v>93</v>
      </c>
      <c r="K27" s="652" t="s">
        <v>93</v>
      </c>
      <c r="L27" s="644"/>
      <c r="M27" s="651"/>
      <c r="N27" s="49"/>
      <c r="O27" s="43"/>
      <c r="P27" s="43" t="s">
        <v>171</v>
      </c>
      <c r="Q27" s="43"/>
      <c r="R27" s="43"/>
      <c r="S27" s="43"/>
      <c r="T27" s="43"/>
      <c r="U27" s="43"/>
      <c r="V27" s="43"/>
      <c r="W27" s="43"/>
      <c r="X27" s="43"/>
      <c r="Y27" s="43"/>
      <c r="Z27" s="43"/>
      <c r="AA27" s="43"/>
      <c r="AB27" s="49"/>
      <c r="AC27" s="47"/>
    </row>
    <row r="28" spans="2:29" ht="14.1" customHeight="1">
      <c r="B28" s="53"/>
      <c r="C28" s="43"/>
      <c r="D28" s="49"/>
      <c r="E28" s="62" t="s">
        <v>172</v>
      </c>
      <c r="F28" s="62" t="s">
        <v>173</v>
      </c>
      <c r="G28" s="66"/>
      <c r="H28" s="62"/>
      <c r="I28" s="62" t="s">
        <v>174</v>
      </c>
      <c r="J28" s="66" t="s">
        <v>175</v>
      </c>
      <c r="K28" s="62" t="s">
        <v>175</v>
      </c>
      <c r="L28" s="360"/>
      <c r="M28" s="49"/>
      <c r="N28" s="49"/>
      <c r="O28" s="43"/>
      <c r="P28" s="43"/>
      <c r="Q28" s="43"/>
      <c r="R28" s="43"/>
      <c r="S28" s="43"/>
      <c r="T28" s="43"/>
      <c r="U28" s="43"/>
      <c r="V28" s="43"/>
      <c r="W28" s="43"/>
      <c r="X28" s="43"/>
      <c r="Y28" s="43"/>
      <c r="Z28" s="43"/>
      <c r="AA28" s="43"/>
      <c r="AB28" s="49"/>
      <c r="AC28" s="47"/>
    </row>
    <row r="29" spans="2:29" ht="15.75" customHeight="1">
      <c r="B29" s="60"/>
      <c r="C29" s="24"/>
      <c r="D29" s="57"/>
      <c r="E29" s="55" t="s">
        <v>176</v>
      </c>
      <c r="F29" s="55" t="s">
        <v>177</v>
      </c>
      <c r="G29" s="59"/>
      <c r="H29" s="59"/>
      <c r="I29" s="55" t="s">
        <v>178</v>
      </c>
      <c r="J29" s="622"/>
      <c r="K29" s="622"/>
      <c r="L29" s="52" t="s">
        <v>179</v>
      </c>
      <c r="M29" s="57"/>
      <c r="N29" s="57"/>
      <c r="O29" s="43"/>
      <c r="P29" s="43" t="s">
        <v>180</v>
      </c>
      <c r="Q29" s="43"/>
      <c r="R29" s="43"/>
      <c r="S29" s="43"/>
      <c r="T29" s="43"/>
      <c r="U29" s="43"/>
      <c r="V29" s="43"/>
      <c r="W29" s="43"/>
      <c r="X29" s="43"/>
      <c r="Y29" s="43"/>
      <c r="Z29" s="43"/>
      <c r="AA29" s="43"/>
      <c r="AB29" s="549"/>
      <c r="AC29" s="47"/>
    </row>
    <row r="30" spans="2:29" ht="15.75" customHeight="1">
      <c r="B30" s="62" t="s">
        <v>181</v>
      </c>
      <c r="C30" s="43" t="s">
        <v>182</v>
      </c>
      <c r="D30" s="49"/>
      <c r="E30" s="671"/>
      <c r="F30" s="489"/>
      <c r="G30" s="623"/>
      <c r="H30" s="623"/>
      <c r="I30" s="489"/>
      <c r="J30" s="492"/>
      <c r="K30" s="489"/>
      <c r="L30" s="65" t="str">
        <f t="shared" ref="L30:L35" si="0">IF(SUM(E30:K30)&gt;0,SUM(E30:K30),"")</f>
        <v/>
      </c>
      <c r="M30" s="49"/>
      <c r="N30" s="66" t="s">
        <v>183</v>
      </c>
      <c r="O30" s="43"/>
      <c r="P30" s="43" t="s">
        <v>184</v>
      </c>
      <c r="R30" s="625"/>
      <c r="S30" s="113" t="s">
        <v>185</v>
      </c>
      <c r="T30" s="584"/>
      <c r="U30" s="285"/>
      <c r="V30" s="285"/>
      <c r="W30" s="44"/>
      <c r="X30" s="43"/>
      <c r="Y30" s="582"/>
      <c r="Z30" s="43"/>
      <c r="AA30" s="43"/>
      <c r="AB30" s="49"/>
      <c r="AC30" s="47"/>
    </row>
    <row r="31" spans="2:29" ht="15.75" customHeight="1">
      <c r="B31" s="672" t="s">
        <v>186</v>
      </c>
      <c r="C31" s="673" t="s">
        <v>187</v>
      </c>
      <c r="D31" s="674"/>
      <c r="E31" s="671"/>
      <c r="F31" s="671"/>
      <c r="G31" s="675"/>
      <c r="H31" s="675"/>
      <c r="I31" s="671"/>
      <c r="J31" s="676"/>
      <c r="K31" s="671"/>
      <c r="L31" s="65" t="str">
        <f t="shared" si="0"/>
        <v/>
      </c>
      <c r="M31" s="674"/>
      <c r="N31" s="677" t="s">
        <v>188</v>
      </c>
      <c r="O31" s="43"/>
      <c r="P31" s="43" t="s">
        <v>189</v>
      </c>
      <c r="Q31" s="43"/>
      <c r="R31" s="43"/>
      <c r="S31" s="43"/>
      <c r="T31" s="625"/>
      <c r="U31" s="43" t="s">
        <v>190</v>
      </c>
      <c r="V31" s="43"/>
      <c r="W31" s="43"/>
      <c r="X31" s="286"/>
      <c r="Y31" s="284"/>
      <c r="Z31" s="284"/>
      <c r="AA31" s="43"/>
      <c r="AB31" s="49"/>
      <c r="AC31" s="47"/>
    </row>
    <row r="32" spans="2:29" ht="15.75" customHeight="1">
      <c r="B32" s="62" t="s">
        <v>191</v>
      </c>
      <c r="C32" s="43" t="s">
        <v>151</v>
      </c>
      <c r="D32" s="49"/>
      <c r="E32" s="671"/>
      <c r="F32" s="489"/>
      <c r="G32" s="623"/>
      <c r="H32" s="623"/>
      <c r="I32" s="489"/>
      <c r="J32" s="492"/>
      <c r="K32" s="489"/>
      <c r="L32" s="65" t="str">
        <f t="shared" si="0"/>
        <v/>
      </c>
      <c r="M32" s="49"/>
      <c r="N32" s="66" t="s">
        <v>191</v>
      </c>
      <c r="O32" s="43"/>
      <c r="P32" s="43"/>
      <c r="Q32" s="43"/>
      <c r="R32" s="43"/>
      <c r="S32" s="43"/>
      <c r="T32" s="43"/>
      <c r="U32" s="43"/>
      <c r="V32" s="43"/>
      <c r="W32" s="43"/>
      <c r="X32" s="43"/>
      <c r="Y32" s="43"/>
      <c r="Z32" s="43"/>
      <c r="AA32" s="43"/>
      <c r="AB32" s="49"/>
      <c r="AC32" s="47"/>
    </row>
    <row r="33" spans="2:29" ht="15.75" customHeight="1">
      <c r="B33" s="652" t="s">
        <v>192</v>
      </c>
      <c r="C33" s="649" t="s">
        <v>193</v>
      </c>
      <c r="D33" s="651"/>
      <c r="E33" s="671"/>
      <c r="F33" s="678"/>
      <c r="G33" s="679"/>
      <c r="H33" s="679"/>
      <c r="I33" s="678"/>
      <c r="J33" s="680"/>
      <c r="K33" s="678"/>
      <c r="L33" s="65" t="str">
        <f t="shared" si="0"/>
        <v/>
      </c>
      <c r="M33" s="651"/>
      <c r="N33" s="656" t="s">
        <v>192</v>
      </c>
      <c r="O33" s="43"/>
      <c r="P33" s="43" t="s">
        <v>194</v>
      </c>
      <c r="Q33" s="43"/>
      <c r="R33" s="43"/>
      <c r="S33" s="43"/>
      <c r="T33" s="43"/>
      <c r="U33" s="43"/>
      <c r="V33" s="43"/>
      <c r="W33" s="43"/>
      <c r="X33" s="43"/>
      <c r="Y33" s="43"/>
      <c r="Z33" s="43"/>
      <c r="AA33" s="43"/>
      <c r="AB33" s="49"/>
      <c r="AC33" s="47"/>
    </row>
    <row r="34" spans="2:29" ht="15.75" customHeight="1">
      <c r="B34" s="652" t="s">
        <v>195</v>
      </c>
      <c r="C34" s="673" t="s">
        <v>93</v>
      </c>
      <c r="D34" s="674"/>
      <c r="E34" s="671"/>
      <c r="F34" s="671"/>
      <c r="G34" s="675"/>
      <c r="H34" s="675"/>
      <c r="I34" s="671"/>
      <c r="J34" s="676"/>
      <c r="K34" s="671"/>
      <c r="L34" s="65" t="str">
        <f t="shared" si="0"/>
        <v/>
      </c>
      <c r="M34" s="674"/>
      <c r="N34" s="656" t="s">
        <v>195</v>
      </c>
      <c r="O34" s="43"/>
      <c r="P34" s="281"/>
      <c r="Q34" s="583"/>
      <c r="R34" s="585" t="s">
        <v>185</v>
      </c>
      <c r="S34" s="285"/>
      <c r="T34" s="285"/>
      <c r="U34" s="582"/>
      <c r="V34" s="285"/>
      <c r="W34" s="43"/>
      <c r="X34" s="43"/>
      <c r="Y34" s="43"/>
      <c r="Z34" s="43"/>
      <c r="AA34" s="285"/>
      <c r="AB34" s="49"/>
      <c r="AC34" s="47"/>
    </row>
    <row r="35" spans="2:29" ht="15.75" customHeight="1">
      <c r="B35" s="672" t="s">
        <v>196</v>
      </c>
      <c r="C35" s="50"/>
      <c r="D35" s="57"/>
      <c r="E35" s="671"/>
      <c r="F35" s="128"/>
      <c r="G35" s="624"/>
      <c r="H35" s="624"/>
      <c r="I35" s="128"/>
      <c r="J35" s="493"/>
      <c r="K35" s="128"/>
      <c r="L35" s="65" t="str">
        <f t="shared" si="0"/>
        <v/>
      </c>
      <c r="M35" s="57"/>
      <c r="N35" s="677" t="s">
        <v>196</v>
      </c>
      <c r="O35" s="43"/>
      <c r="P35" s="43" t="s">
        <v>189</v>
      </c>
      <c r="Q35" s="43"/>
      <c r="R35" s="43"/>
      <c r="S35" s="43"/>
      <c r="T35" s="625"/>
      <c r="U35" s="43" t="s">
        <v>190</v>
      </c>
      <c r="V35" s="43"/>
      <c r="W35" s="43"/>
      <c r="X35" s="286"/>
      <c r="Y35" s="284"/>
      <c r="Z35" s="284"/>
      <c r="AA35" s="43"/>
      <c r="AB35" s="49"/>
      <c r="AC35" s="47"/>
    </row>
    <row r="36" spans="2:29" ht="12.95" customHeight="1">
      <c r="B36" s="47"/>
      <c r="C36" s="47"/>
      <c r="D36" s="49"/>
      <c r="E36" s="662"/>
      <c r="F36" s="490"/>
      <c r="G36" s="64"/>
      <c r="H36" s="681"/>
      <c r="I36" s="681"/>
      <c r="J36" s="682"/>
      <c r="K36" s="681"/>
      <c r="L36" s="68"/>
      <c r="M36" s="49"/>
      <c r="N36" s="27"/>
      <c r="O36" s="43"/>
      <c r="P36" s="285"/>
      <c r="Q36" s="285"/>
      <c r="R36" s="285"/>
      <c r="S36" s="285"/>
      <c r="T36" s="285"/>
      <c r="U36" s="285"/>
      <c r="V36" s="285"/>
      <c r="W36" s="285"/>
      <c r="X36" s="285"/>
      <c r="Y36" s="285"/>
      <c r="Z36" s="285"/>
      <c r="AA36" s="43"/>
      <c r="AB36" s="49"/>
      <c r="AC36" s="47"/>
    </row>
    <row r="37" spans="2:29" ht="12.95" customHeight="1">
      <c r="B37" s="55" t="s">
        <v>197</v>
      </c>
      <c r="C37" s="50" t="s">
        <v>159</v>
      </c>
      <c r="D37" s="57"/>
      <c r="E37" s="491" t="str">
        <f t="shared" ref="E37:K37" si="1">IF(SUM(E30:E35)&gt;0,SUM(E30:E35),"")</f>
        <v/>
      </c>
      <c r="F37" s="491" t="str">
        <f t="shared" si="1"/>
        <v/>
      </c>
      <c r="G37" s="491" t="str">
        <f t="shared" si="1"/>
        <v/>
      </c>
      <c r="H37" s="491" t="str">
        <f t="shared" si="1"/>
        <v/>
      </c>
      <c r="I37" s="491" t="str">
        <f t="shared" si="1"/>
        <v/>
      </c>
      <c r="J37" s="263" t="str">
        <f t="shared" si="1"/>
        <v/>
      </c>
      <c r="K37" s="491" t="str">
        <f t="shared" si="1"/>
        <v/>
      </c>
      <c r="L37" s="58" t="str">
        <f>IF(SUM(L30:L35)&gt;0,SUM(L30:L35),"")</f>
        <v/>
      </c>
      <c r="M37" s="57"/>
      <c r="N37" s="55" t="s">
        <v>197</v>
      </c>
      <c r="O37" s="43"/>
      <c r="P37" s="43" t="s">
        <v>198</v>
      </c>
      <c r="Q37" s="43"/>
      <c r="R37" s="43"/>
      <c r="S37" s="43"/>
      <c r="T37" s="43"/>
      <c r="U37" s="43"/>
      <c r="V37" s="43"/>
      <c r="W37" s="43"/>
      <c r="X37" s="43"/>
      <c r="Y37" s="581"/>
      <c r="Z37" s="285"/>
      <c r="AA37" s="360"/>
      <c r="AB37" s="49"/>
      <c r="AC37" s="47"/>
    </row>
    <row r="38" spans="2:29" ht="12.95" customHeight="1">
      <c r="B38" s="47"/>
      <c r="C38" s="43"/>
      <c r="D38" s="43"/>
      <c r="E38" s="43"/>
      <c r="F38" s="23"/>
      <c r="G38" s="43"/>
      <c r="H38" s="43"/>
      <c r="I38" s="43"/>
      <c r="J38" s="43"/>
      <c r="K38" s="43"/>
      <c r="L38" s="43"/>
      <c r="M38" s="43"/>
      <c r="N38" s="43"/>
      <c r="O38" s="43"/>
      <c r="P38" s="43" t="s">
        <v>199</v>
      </c>
      <c r="T38" s="625"/>
      <c r="U38" s="113" t="s">
        <v>200</v>
      </c>
      <c r="AB38" s="49"/>
      <c r="AC38" s="47"/>
    </row>
    <row r="39" spans="2:29" ht="12.95" customHeight="1">
      <c r="B39" s="47"/>
      <c r="C39" s="43"/>
      <c r="D39" s="43" t="s">
        <v>201</v>
      </c>
      <c r="E39" s="43"/>
      <c r="F39" s="23"/>
      <c r="G39" s="43"/>
      <c r="H39" s="43"/>
      <c r="I39" s="43"/>
      <c r="J39" s="43"/>
      <c r="K39" s="43"/>
      <c r="L39" s="43"/>
      <c r="M39" s="43"/>
      <c r="N39" s="43"/>
      <c r="O39" s="43"/>
      <c r="P39" s="43" t="s">
        <v>202</v>
      </c>
      <c r="Q39" s="43"/>
      <c r="R39" s="43"/>
      <c r="S39" s="43"/>
      <c r="T39" s="43"/>
      <c r="U39" s="625"/>
      <c r="V39" s="43" t="s">
        <v>190</v>
      </c>
      <c r="W39" s="43"/>
      <c r="X39" s="286"/>
      <c r="Y39" s="286"/>
      <c r="Z39" s="286"/>
      <c r="AA39" s="285"/>
      <c r="AB39" s="49"/>
      <c r="AC39" s="47"/>
    </row>
    <row r="40" spans="2:29" ht="12.95" customHeight="1">
      <c r="B40" s="47"/>
      <c r="C40" s="43"/>
      <c r="D40" s="43" t="s">
        <v>203</v>
      </c>
      <c r="E40" s="43"/>
      <c r="F40" s="23"/>
      <c r="G40" s="43"/>
      <c r="H40" s="70" t="str">
        <f>IF(ISERR(L37/L22),"",L37/L22)</f>
        <v/>
      </c>
      <c r="I40" s="71"/>
      <c r="J40" s="71"/>
      <c r="K40" s="43"/>
      <c r="L40" s="43"/>
      <c r="M40" s="43"/>
      <c r="N40" s="43"/>
      <c r="O40" s="43"/>
      <c r="P40" s="285"/>
      <c r="Q40" s="329"/>
      <c r="R40" s="285"/>
      <c r="S40" s="285"/>
      <c r="T40" s="332"/>
      <c r="U40" s="285"/>
      <c r="V40" s="285"/>
      <c r="W40" s="285"/>
      <c r="X40" s="285"/>
      <c r="Y40" s="285"/>
      <c r="Z40" s="285"/>
      <c r="AA40" s="329"/>
      <c r="AB40" s="27"/>
      <c r="AC40" s="47"/>
    </row>
    <row r="41" spans="2:29" ht="11.1" customHeight="1">
      <c r="B41" s="50"/>
      <c r="C41" s="24"/>
      <c r="D41" s="24"/>
      <c r="E41" s="24"/>
      <c r="F41" s="26"/>
      <c r="G41" s="24"/>
      <c r="H41" s="24"/>
      <c r="I41" s="24"/>
      <c r="J41" s="24"/>
      <c r="K41" s="24"/>
      <c r="L41" s="24" t="str">
        <f>'PG1'!Q46</f>
        <v/>
      </c>
      <c r="M41" s="24"/>
      <c r="N41" s="24"/>
      <c r="O41" s="24"/>
      <c r="P41" s="24"/>
      <c r="Q41" s="24"/>
      <c r="R41" s="24"/>
      <c r="S41" s="24"/>
      <c r="T41" s="24"/>
      <c r="U41" s="26"/>
      <c r="V41" s="26"/>
      <c r="W41" s="26"/>
      <c r="X41" s="26"/>
      <c r="Y41" s="26"/>
      <c r="Z41" s="26"/>
      <c r="AA41" s="26"/>
      <c r="AB41" s="36"/>
      <c r="AC41" s="47"/>
    </row>
    <row r="42" spans="2:29" ht="15.75" customHeight="1"/>
    <row r="43" spans="2:29">
      <c r="C43" s="533" t="s">
        <v>204</v>
      </c>
      <c r="D43" s="534"/>
      <c r="E43" s="534"/>
      <c r="F43" s="534"/>
      <c r="G43" s="534"/>
      <c r="H43" s="534"/>
      <c r="I43" s="534"/>
    </row>
    <row r="44" spans="2:29">
      <c r="B44" t="s">
        <v>205</v>
      </c>
    </row>
    <row r="45" spans="2:29" ht="16.5">
      <c r="B45" s="406">
        <v>2</v>
      </c>
      <c r="C45" s="402" t="s">
        <v>206</v>
      </c>
    </row>
    <row r="46" spans="2:29" ht="16.5">
      <c r="B46" s="406">
        <v>3</v>
      </c>
      <c r="C46" s="402" t="s">
        <v>207</v>
      </c>
    </row>
    <row r="47" spans="2:29" ht="15.75">
      <c r="B47" s="593">
        <v>6</v>
      </c>
      <c r="C47" s="401" t="s">
        <v>208</v>
      </c>
    </row>
    <row r="48" spans="2:29" ht="16.5">
      <c r="B48" s="593">
        <v>7</v>
      </c>
      <c r="C48" s="402" t="s">
        <v>209</v>
      </c>
    </row>
    <row r="49" spans="2:3" ht="16.5">
      <c r="B49" s="593">
        <v>8</v>
      </c>
      <c r="C49" s="402" t="s">
        <v>210</v>
      </c>
    </row>
    <row r="50" spans="2:3" ht="15.75">
      <c r="B50" s="593"/>
      <c r="C50" s="401"/>
    </row>
    <row r="54" spans="2:3">
      <c r="B54" s="315"/>
    </row>
  </sheetData>
  <sheetProtection algorithmName="SHA-512" hashValue="J0Rxu9kMHIS8GcInUe6+J2K5U5yLX72q/9RCcvWCEL+6996FtLoPvrgabHwPzeFHxJmHCAigeGaVTG5KKI7h8g==" saltValue="tqVx3XazhqFGm0y12EOy2g==" spinCount="100000" sheet="1" objects="1" scenarios="1"/>
  <phoneticPr fontId="0" type="noConversion"/>
  <dataValidations count="1">
    <dataValidation type="whole" operator="lessThan" allowBlank="1" showErrorMessage="1" error="Only certified Medicare beds should be reported here" prompt="Only certified Medicare beds should be reported here" sqref="T36:T37" xr:uid="{00000000-0002-0000-0400-000000000000}">
      <formula1>500</formula1>
    </dataValidation>
  </dataValidations>
  <pageMargins left="0.5" right="0.5" top="0.5" bottom="0.5" header="0" footer="0"/>
  <pageSetup paperSize="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4">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858</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868</v>
      </c>
      <c r="D10" s="822"/>
      <c r="E10" s="822"/>
      <c r="F10" s="822"/>
      <c r="G10" s="822"/>
      <c r="H10" s="823"/>
      <c r="I10" s="358"/>
      <c r="J10" s="212"/>
      <c r="K10" s="88" t="s">
        <v>302</v>
      </c>
      <c r="L10" s="437">
        <f ca="1">PG12G!L43</f>
        <v>0</v>
      </c>
      <c r="M10" s="213"/>
      <c r="N10" s="214" t="s">
        <v>302</v>
      </c>
      <c r="O10" s="437">
        <f ca="1">PG12G!O43</f>
        <v>0</v>
      </c>
      <c r="P10" s="213"/>
      <c r="Q10" s="440"/>
      <c r="R10" s="88"/>
      <c r="S10" s="211" t="s">
        <v>302</v>
      </c>
      <c r="T10" s="437">
        <f ca="1">PG12G!T43</f>
        <v>0</v>
      </c>
      <c r="U10" s="88"/>
      <c r="V10" s="211" t="s">
        <v>302</v>
      </c>
      <c r="W10" s="58" t="str">
        <f t="shared" ref="W10:W42" ca="1" si="0">IF(+T10-O10=0,"",+T10-O10)</f>
        <v/>
      </c>
      <c r="X10" s="212"/>
      <c r="Y10" s="88" t="s">
        <v>302</v>
      </c>
      <c r="Z10" s="437">
        <f ca="1">PG12G!Z43</f>
        <v>0</v>
      </c>
      <c r="AA10" s="88"/>
      <c r="AB10" s="425">
        <v>1</v>
      </c>
    </row>
    <row r="11" spans="1:28" ht="12.95" customHeight="1">
      <c r="A11" s="93"/>
      <c r="B11" s="209">
        <v>2</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si="0"/>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0"/>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0"/>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0"/>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0"/>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0"/>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0"/>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0"/>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0"/>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0"/>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0"/>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0"/>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0"/>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0"/>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0"/>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0"/>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0"/>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0"/>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0"/>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0"/>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0"/>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0"/>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0"/>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0"/>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0"/>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0"/>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0"/>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2F00-000000000000}">
      <formula1>0</formula1>
    </dataValidation>
    <dataValidation type="whole" operator="greaterThan" allowBlank="1" showInputMessage="1" showErrorMessage="1" errorTitle="Enter Four Digits for Years" error="All years entered must have 4 digits" sqref="I15" xr:uid="{00000000-0002-0000-2F00-000001000000}">
      <formula1>1899</formula1>
    </dataValidation>
  </dataValidations>
  <pageMargins left="0.5" right="0.5" top="0.5" bottom="0.5" header="0" footer="0"/>
  <pageSetup paperSize="5" scale="8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3">
    <pageSetUpPr fitToPage="1"/>
  </sheetPr>
  <dimension ref="A1:AB46"/>
  <sheetViews>
    <sheetView showZeros="0" topLeftCell="B1" zoomScale="75" zoomScaleNormal="87" workbookViewId="0">
      <selection activeCell="C11" sqref="C11"/>
    </sheetView>
  </sheetViews>
  <sheetFormatPr defaultRowHeight="15"/>
  <cols>
    <col min="1" max="1" width="7.77734375" customWidth="1"/>
    <col min="2" max="2" width="3.77734375" customWidth="1"/>
    <col min="3" max="3" width="8.77734375" customWidth="1"/>
    <col min="4" max="4" width="10.77734375" customWidth="1"/>
    <col min="5" max="5" width="17.77734375" customWidth="1"/>
    <col min="6" max="6" width="1.77734375" customWidth="1"/>
    <col min="7" max="7" width="6.77734375" customWidth="1"/>
    <col min="8" max="8" width="1.77734375" customWidth="1"/>
    <col min="9" max="9" width="8.77734375" customWidth="1"/>
    <col min="10" max="10" width="1.77734375" customWidth="1"/>
    <col min="11" max="11" width="2.77734375" customWidth="1"/>
    <col min="12" max="12" width="10.77734375" customWidth="1"/>
    <col min="13" max="13" width="1.77734375" customWidth="1"/>
    <col min="14" max="14" width="2.77734375" customWidth="1"/>
    <col min="15" max="15" width="8.77734375" customWidth="1"/>
    <col min="16" max="16" width="1.77734375" customWidth="1"/>
    <col min="17" max="17" width="7.77734375" customWidth="1"/>
    <col min="18" max="19" width="1.77734375" customWidth="1"/>
    <col min="20" max="20" width="9.77734375" customWidth="1"/>
    <col min="21" max="22" width="1.77734375" customWidth="1"/>
    <col min="23" max="23" width="9.77734375" customWidth="1"/>
    <col min="24" max="24" width="1.77734375" customWidth="1"/>
    <col min="25" max="25" width="5.77734375" customWidth="1"/>
    <col min="26" max="26" width="9.77734375" customWidth="1"/>
    <col min="27" max="27" width="1.77734375" customWidth="1"/>
    <col min="28" max="28" width="3.77734375" customWidth="1"/>
  </cols>
  <sheetData>
    <row r="1" spans="1:28" ht="15.75" customHeight="1"/>
    <row r="2" spans="1:28" ht="15.75" customHeight="1"/>
    <row r="3" spans="1:28" ht="12" customHeight="1">
      <c r="A3" s="93"/>
      <c r="B3" s="43"/>
      <c r="C3" s="43"/>
      <c r="D3" s="43"/>
      <c r="E3" s="43"/>
      <c r="F3" s="43"/>
      <c r="G3" s="43"/>
      <c r="H3" s="43"/>
      <c r="I3" s="43"/>
      <c r="J3" s="43"/>
      <c r="K3" s="43"/>
      <c r="L3" s="43" t="s">
        <v>40</v>
      </c>
      <c r="M3" s="43"/>
      <c r="N3" s="43"/>
      <c r="O3" s="44"/>
      <c r="P3" s="43"/>
      <c r="Q3" s="43"/>
      <c r="R3" s="43"/>
      <c r="S3" s="43"/>
      <c r="T3" s="43"/>
      <c r="U3" s="43"/>
      <c r="V3" s="43"/>
      <c r="W3" s="43"/>
      <c r="X3" s="43"/>
      <c r="Y3" s="43"/>
      <c r="Z3" s="43" t="s">
        <v>859</v>
      </c>
      <c r="AA3" s="43"/>
      <c r="AB3" s="43"/>
    </row>
    <row r="4" spans="1:28" ht="12" customHeight="1">
      <c r="A4" s="93"/>
      <c r="B4" s="24" t="s">
        <v>540</v>
      </c>
      <c r="C4" s="24"/>
      <c r="D4" s="24"/>
      <c r="E4" s="45" t="str">
        <f>T(Facility)</f>
        <v/>
      </c>
      <c r="F4" s="24"/>
      <c r="G4" s="24"/>
      <c r="H4" s="24"/>
      <c r="I4" s="26"/>
      <c r="J4" s="24"/>
      <c r="K4" s="24"/>
      <c r="L4" s="52"/>
      <c r="M4" s="24"/>
      <c r="N4" s="24" t="s">
        <v>117</v>
      </c>
      <c r="O4" s="46" t="str">
        <f>T(ID)</f>
        <v/>
      </c>
      <c r="P4" s="24"/>
      <c r="Q4" s="24" t="s">
        <v>118</v>
      </c>
      <c r="R4" s="24"/>
      <c r="S4" s="24"/>
      <c r="T4" s="24"/>
      <c r="U4" s="24"/>
      <c r="V4" s="24"/>
      <c r="W4" s="73" t="str">
        <f>T(Beg_Date)</f>
        <v/>
      </c>
      <c r="X4" s="24" t="s">
        <v>831</v>
      </c>
      <c r="Y4" s="24"/>
      <c r="Z4" s="73" t="str">
        <f>T(End_Date)</f>
        <v/>
      </c>
      <c r="AA4" s="24"/>
      <c r="AB4" s="24"/>
    </row>
    <row r="5" spans="1:28" ht="12" customHeight="1">
      <c r="A5" s="93"/>
      <c r="B5" s="43"/>
      <c r="C5" s="43" t="s">
        <v>832</v>
      </c>
      <c r="D5" s="43"/>
      <c r="E5" s="43"/>
      <c r="F5" s="43"/>
      <c r="G5" s="43"/>
      <c r="H5" s="43"/>
      <c r="I5" s="43"/>
      <c r="J5" s="43"/>
      <c r="K5" s="43"/>
      <c r="L5" s="43"/>
      <c r="M5" s="43"/>
      <c r="N5" s="43"/>
      <c r="O5" s="43"/>
      <c r="P5" s="43"/>
      <c r="Q5" s="43"/>
      <c r="R5" s="43"/>
      <c r="S5" s="43"/>
      <c r="T5" s="43"/>
      <c r="U5" s="43"/>
      <c r="V5" s="43"/>
      <c r="W5" s="43"/>
      <c r="X5" s="43"/>
      <c r="Y5" s="43"/>
      <c r="Z5" s="43"/>
      <c r="AA5" s="43"/>
      <c r="AB5" s="43"/>
    </row>
    <row r="6" spans="1:28" ht="12" customHeight="1">
      <c r="A6" s="93"/>
      <c r="B6" s="43"/>
      <c r="C6" s="43" t="s">
        <v>833</v>
      </c>
      <c r="D6" s="43"/>
      <c r="E6" s="43"/>
      <c r="F6" s="43"/>
      <c r="G6" s="43"/>
      <c r="H6" s="43"/>
      <c r="I6" s="43"/>
      <c r="J6" s="43"/>
      <c r="K6" s="43"/>
      <c r="L6" s="43"/>
      <c r="M6" s="43"/>
      <c r="N6" s="43"/>
      <c r="O6" s="43"/>
      <c r="P6" s="43"/>
      <c r="Q6" s="43"/>
      <c r="R6" s="43"/>
      <c r="S6" s="43"/>
      <c r="T6" s="43"/>
      <c r="U6" s="43"/>
      <c r="V6" s="43"/>
      <c r="W6" s="43"/>
      <c r="X6" s="43"/>
      <c r="Y6" s="43"/>
      <c r="Z6" s="43"/>
      <c r="AA6" s="43"/>
      <c r="AB6" s="43"/>
    </row>
    <row r="7" spans="1:28" ht="12" customHeight="1">
      <c r="A7" s="93"/>
      <c r="B7" s="648"/>
      <c r="C7" s="696"/>
      <c r="D7" s="649" t="s">
        <v>148</v>
      </c>
      <c r="E7" s="820"/>
      <c r="F7" s="668"/>
      <c r="G7" s="668"/>
      <c r="H7" s="780"/>
      <c r="I7" s="668" t="s">
        <v>129</v>
      </c>
      <c r="J7" s="780"/>
      <c r="K7" s="649"/>
      <c r="L7" s="696" t="s">
        <v>130</v>
      </c>
      <c r="M7" s="649"/>
      <c r="N7" s="779" t="s">
        <v>155</v>
      </c>
      <c r="O7" s="668"/>
      <c r="P7" s="668"/>
      <c r="Q7" s="779" t="s">
        <v>156</v>
      </c>
      <c r="R7" s="668"/>
      <c r="S7" s="779" t="s">
        <v>158</v>
      </c>
      <c r="T7" s="668"/>
      <c r="U7" s="668"/>
      <c r="V7" s="648"/>
      <c r="W7" s="696" t="s">
        <v>183</v>
      </c>
      <c r="X7" s="651"/>
      <c r="Y7" s="668" t="s">
        <v>188</v>
      </c>
      <c r="Z7" s="668"/>
      <c r="AA7" s="668"/>
      <c r="AB7" s="826"/>
    </row>
    <row r="8" spans="1:28" ht="12" customHeight="1">
      <c r="A8" s="93"/>
      <c r="B8" s="47"/>
      <c r="C8" s="285"/>
      <c r="D8" s="203"/>
      <c r="E8" s="285"/>
      <c r="F8" s="419"/>
      <c r="G8" s="143"/>
      <c r="H8" s="146"/>
      <c r="I8" s="143" t="s">
        <v>835</v>
      </c>
      <c r="J8" s="146"/>
      <c r="K8" s="43"/>
      <c r="L8" s="43"/>
      <c r="M8" s="43"/>
      <c r="N8" s="144" t="s">
        <v>836</v>
      </c>
      <c r="O8" s="143"/>
      <c r="P8" s="143"/>
      <c r="Q8" s="144" t="s">
        <v>837</v>
      </c>
      <c r="R8" s="143"/>
      <c r="S8" s="144" t="s">
        <v>838</v>
      </c>
      <c r="T8" s="143"/>
      <c r="U8" s="143"/>
      <c r="V8" s="47"/>
      <c r="W8" s="43"/>
      <c r="X8" s="49"/>
      <c r="Y8" s="143" t="s">
        <v>839</v>
      </c>
      <c r="Z8" s="143"/>
      <c r="AA8" s="143"/>
      <c r="AB8" s="423"/>
    </row>
    <row r="9" spans="1:28" ht="12" customHeight="1">
      <c r="A9" s="93"/>
      <c r="B9" s="50"/>
      <c r="C9" s="422" t="s">
        <v>847</v>
      </c>
      <c r="D9" s="43"/>
      <c r="E9" s="284"/>
      <c r="F9" s="207"/>
      <c r="G9" s="207"/>
      <c r="H9" s="208"/>
      <c r="I9" s="207" t="s">
        <v>842</v>
      </c>
      <c r="J9" s="208"/>
      <c r="K9" s="24"/>
      <c r="L9" s="52" t="s">
        <v>843</v>
      </c>
      <c r="M9" s="24"/>
      <c r="N9" s="206" t="s">
        <v>844</v>
      </c>
      <c r="O9" s="207"/>
      <c r="P9" s="207"/>
      <c r="Q9" s="206" t="s">
        <v>845</v>
      </c>
      <c r="R9" s="207"/>
      <c r="S9" s="206" t="s">
        <v>844</v>
      </c>
      <c r="T9" s="207"/>
      <c r="U9" s="207"/>
      <c r="V9" s="50"/>
      <c r="W9" s="52" t="s">
        <v>846</v>
      </c>
      <c r="X9" s="57"/>
      <c r="Y9" s="207" t="s">
        <v>844</v>
      </c>
      <c r="Z9" s="207"/>
      <c r="AA9" s="207"/>
      <c r="AB9" s="424"/>
    </row>
    <row r="10" spans="1:28" ht="12.95" customHeight="1">
      <c r="A10" s="93"/>
      <c r="B10" s="209">
        <v>1</v>
      </c>
      <c r="C10" s="827" t="s">
        <v>869</v>
      </c>
      <c r="D10" s="822"/>
      <c r="E10" s="822"/>
      <c r="F10" s="822"/>
      <c r="G10" s="822"/>
      <c r="H10" s="823"/>
      <c r="I10" s="358"/>
      <c r="J10" s="212"/>
      <c r="K10" s="88" t="s">
        <v>302</v>
      </c>
      <c r="L10" s="437">
        <f ca="1">PG12H!L43</f>
        <v>0</v>
      </c>
      <c r="M10" s="213"/>
      <c r="N10" s="214" t="s">
        <v>302</v>
      </c>
      <c r="O10" s="437">
        <f ca="1">PG12H!O43</f>
        <v>0</v>
      </c>
      <c r="P10" s="213"/>
      <c r="Q10" s="440"/>
      <c r="R10" s="88"/>
      <c r="S10" s="211" t="s">
        <v>302</v>
      </c>
      <c r="T10" s="437">
        <f ca="1">PG12H!T43</f>
        <v>0</v>
      </c>
      <c r="U10" s="88"/>
      <c r="V10" s="211" t="s">
        <v>302</v>
      </c>
      <c r="W10" s="58" t="str">
        <f t="shared" ref="W10:W42" ca="1" si="0">IF(+T10-O10=0,"",+T10-O10)</f>
        <v/>
      </c>
      <c r="X10" s="212"/>
      <c r="Y10" s="88" t="s">
        <v>302</v>
      </c>
      <c r="Z10" s="437">
        <f ca="1">PG12H!Z43</f>
        <v>0</v>
      </c>
      <c r="AA10" s="88"/>
      <c r="AB10" s="425">
        <v>1</v>
      </c>
    </row>
    <row r="11" spans="1:28" ht="12.95" customHeight="1">
      <c r="A11" s="93"/>
      <c r="B11" s="209">
        <v>2</v>
      </c>
      <c r="C11" s="824"/>
      <c r="D11" s="822"/>
      <c r="E11" s="822"/>
      <c r="F11" s="822"/>
      <c r="G11" s="822"/>
      <c r="H11" s="823"/>
      <c r="I11" s="34"/>
      <c r="J11" s="212"/>
      <c r="K11" s="88"/>
      <c r="L11" s="65"/>
      <c r="M11" s="213"/>
      <c r="N11" s="214"/>
      <c r="O11" s="65"/>
      <c r="P11" s="213"/>
      <c r="Q11" s="129"/>
      <c r="R11" s="88"/>
      <c r="S11" s="211"/>
      <c r="T11" s="65"/>
      <c r="U11" s="88"/>
      <c r="V11" s="211"/>
      <c r="W11" s="58" t="str">
        <f t="shared" si="0"/>
        <v/>
      </c>
      <c r="X11" s="212"/>
      <c r="Y11" s="88"/>
      <c r="Z11" s="215"/>
      <c r="AA11" s="88"/>
      <c r="AB11" s="425">
        <v>2</v>
      </c>
    </row>
    <row r="12" spans="1:28" ht="12.95" customHeight="1">
      <c r="A12" s="93"/>
      <c r="B12" s="209">
        <v>3</v>
      </c>
      <c r="C12" s="824"/>
      <c r="D12" s="822"/>
      <c r="E12" s="822"/>
      <c r="F12" s="822"/>
      <c r="G12" s="822"/>
      <c r="H12" s="823"/>
      <c r="I12" s="34"/>
      <c r="J12" s="212"/>
      <c r="K12" s="88"/>
      <c r="L12" s="65"/>
      <c r="M12" s="213"/>
      <c r="N12" s="214"/>
      <c r="O12" s="65"/>
      <c r="P12" s="213"/>
      <c r="Q12" s="129"/>
      <c r="R12" s="88"/>
      <c r="S12" s="211"/>
      <c r="T12" s="65"/>
      <c r="U12" s="88"/>
      <c r="V12" s="211"/>
      <c r="W12" s="58" t="str">
        <f t="shared" si="0"/>
        <v/>
      </c>
      <c r="X12" s="212"/>
      <c r="Y12" s="88"/>
      <c r="Z12" s="215"/>
      <c r="AA12" s="88"/>
      <c r="AB12" s="425">
        <v>3</v>
      </c>
    </row>
    <row r="13" spans="1:28" ht="12.95" customHeight="1">
      <c r="A13" s="93"/>
      <c r="B13" s="209">
        <v>4</v>
      </c>
      <c r="C13" s="824"/>
      <c r="D13" s="822"/>
      <c r="E13" s="822"/>
      <c r="F13" s="822"/>
      <c r="G13" s="822"/>
      <c r="H13" s="823"/>
      <c r="I13" s="34"/>
      <c r="J13" s="212"/>
      <c r="K13" s="88"/>
      <c r="L13" s="65"/>
      <c r="M13" s="213"/>
      <c r="N13" s="214"/>
      <c r="O13" s="65"/>
      <c r="P13" s="213"/>
      <c r="Q13" s="129"/>
      <c r="R13" s="88"/>
      <c r="S13" s="211"/>
      <c r="T13" s="65"/>
      <c r="U13" s="88"/>
      <c r="V13" s="211"/>
      <c r="W13" s="58" t="str">
        <f t="shared" si="0"/>
        <v/>
      </c>
      <c r="X13" s="212"/>
      <c r="Y13" s="88"/>
      <c r="Z13" s="215"/>
      <c r="AA13" s="88"/>
      <c r="AB13" s="425">
        <v>4</v>
      </c>
    </row>
    <row r="14" spans="1:28" ht="12.95" customHeight="1">
      <c r="A14" s="93"/>
      <c r="B14" s="209">
        <v>5</v>
      </c>
      <c r="C14" s="824"/>
      <c r="D14" s="822"/>
      <c r="E14" s="822"/>
      <c r="F14" s="822"/>
      <c r="G14" s="822"/>
      <c r="H14" s="823"/>
      <c r="I14" s="34"/>
      <c r="J14" s="212"/>
      <c r="K14" s="88"/>
      <c r="L14" s="65"/>
      <c r="M14" s="213"/>
      <c r="N14" s="214"/>
      <c r="O14" s="65"/>
      <c r="P14" s="213"/>
      <c r="Q14" s="129"/>
      <c r="R14" s="88"/>
      <c r="S14" s="211"/>
      <c r="T14" s="65"/>
      <c r="U14" s="88"/>
      <c r="V14" s="211"/>
      <c r="W14" s="58" t="str">
        <f t="shared" si="0"/>
        <v/>
      </c>
      <c r="X14" s="212"/>
      <c r="Y14" s="88"/>
      <c r="Z14" s="215"/>
      <c r="AA14" s="88"/>
      <c r="AB14" s="425">
        <v>5</v>
      </c>
    </row>
    <row r="15" spans="1:28" ht="12" customHeight="1">
      <c r="A15" s="93"/>
      <c r="B15" s="209">
        <v>6</v>
      </c>
      <c r="C15" s="824"/>
      <c r="D15" s="822"/>
      <c r="E15" s="822"/>
      <c r="F15" s="822"/>
      <c r="G15" s="822"/>
      <c r="H15" s="823"/>
      <c r="I15" s="432"/>
      <c r="J15" s="420"/>
      <c r="K15" s="421"/>
      <c r="L15" s="433"/>
      <c r="M15" s="213"/>
      <c r="N15" s="214"/>
      <c r="O15" s="65"/>
      <c r="P15" s="213"/>
      <c r="Q15" s="129"/>
      <c r="R15" s="88"/>
      <c r="S15" s="211"/>
      <c r="T15" s="65"/>
      <c r="U15" s="88"/>
      <c r="V15" s="211"/>
      <c r="W15" s="58" t="str">
        <f t="shared" si="0"/>
        <v/>
      </c>
      <c r="X15" s="212"/>
      <c r="Y15" s="88"/>
      <c r="Z15" s="215"/>
      <c r="AA15" s="88"/>
      <c r="AB15" s="425">
        <v>6</v>
      </c>
    </row>
    <row r="16" spans="1:28" ht="12" customHeight="1">
      <c r="A16" s="93"/>
      <c r="B16" s="209">
        <v>7</v>
      </c>
      <c r="C16" s="824"/>
      <c r="D16" s="822"/>
      <c r="E16" s="822"/>
      <c r="F16" s="822"/>
      <c r="G16" s="822"/>
      <c r="H16" s="823"/>
      <c r="I16" s="782"/>
      <c r="J16" s="815"/>
      <c r="K16" s="765"/>
      <c r="L16" s="785"/>
      <c r="M16" s="816"/>
      <c r="N16" s="817"/>
      <c r="O16" s="785"/>
      <c r="P16" s="816"/>
      <c r="Q16" s="783"/>
      <c r="R16" s="815"/>
      <c r="S16" s="765"/>
      <c r="T16" s="785"/>
      <c r="U16" s="765"/>
      <c r="V16" s="766"/>
      <c r="W16" s="58" t="str">
        <f t="shared" si="0"/>
        <v/>
      </c>
      <c r="X16" s="815"/>
      <c r="Y16" s="765"/>
      <c r="Z16" s="785"/>
      <c r="AA16" s="765"/>
      <c r="AB16" s="425">
        <v>7</v>
      </c>
    </row>
    <row r="17" spans="1:28" ht="12" customHeight="1">
      <c r="A17" s="93"/>
      <c r="B17" s="209">
        <v>8</v>
      </c>
      <c r="C17" s="824"/>
      <c r="D17" s="822"/>
      <c r="E17" s="822"/>
      <c r="F17" s="822"/>
      <c r="G17" s="822"/>
      <c r="H17" s="823"/>
      <c r="I17" s="34"/>
      <c r="J17" s="212"/>
      <c r="K17" s="88"/>
      <c r="L17" s="65"/>
      <c r="M17" s="213"/>
      <c r="N17" s="214"/>
      <c r="O17" s="65"/>
      <c r="P17" s="213"/>
      <c r="Q17" s="129"/>
      <c r="R17" s="212"/>
      <c r="S17" s="88"/>
      <c r="T17" s="65"/>
      <c r="U17" s="88"/>
      <c r="V17" s="211"/>
      <c r="W17" s="58" t="str">
        <f t="shared" si="0"/>
        <v/>
      </c>
      <c r="X17" s="212"/>
      <c r="Y17" s="88"/>
      <c r="Z17" s="65"/>
      <c r="AA17" s="88"/>
      <c r="AB17" s="425">
        <v>8</v>
      </c>
    </row>
    <row r="18" spans="1:28" ht="12" customHeight="1">
      <c r="A18" s="93"/>
      <c r="B18" s="209">
        <v>9</v>
      </c>
      <c r="C18" s="824"/>
      <c r="D18" s="822"/>
      <c r="E18" s="822"/>
      <c r="F18" s="822"/>
      <c r="G18" s="822"/>
      <c r="H18" s="823"/>
      <c r="I18" s="34"/>
      <c r="J18" s="212"/>
      <c r="K18" s="88"/>
      <c r="L18" s="65"/>
      <c r="M18" s="213"/>
      <c r="N18" s="214"/>
      <c r="O18" s="65"/>
      <c r="P18" s="213"/>
      <c r="Q18" s="129"/>
      <c r="R18" s="212"/>
      <c r="S18" s="88"/>
      <c r="T18" s="65"/>
      <c r="U18" s="88"/>
      <c r="V18" s="211"/>
      <c r="W18" s="58" t="str">
        <f t="shared" si="0"/>
        <v/>
      </c>
      <c r="X18" s="212"/>
      <c r="Y18" s="88"/>
      <c r="Z18" s="65"/>
      <c r="AA18" s="88"/>
      <c r="AB18" s="425">
        <v>9</v>
      </c>
    </row>
    <row r="19" spans="1:28" ht="12" customHeight="1">
      <c r="A19" s="93"/>
      <c r="B19" s="209">
        <v>10</v>
      </c>
      <c r="C19" s="824"/>
      <c r="D19" s="822"/>
      <c r="E19" s="822"/>
      <c r="F19" s="822"/>
      <c r="G19" s="822"/>
      <c r="H19" s="823"/>
      <c r="I19" s="34"/>
      <c r="J19" s="212"/>
      <c r="K19" s="88"/>
      <c r="L19" s="65"/>
      <c r="M19" s="213"/>
      <c r="N19" s="214"/>
      <c r="O19" s="65"/>
      <c r="P19" s="213"/>
      <c r="Q19" s="129"/>
      <c r="R19" s="212"/>
      <c r="S19" s="88"/>
      <c r="T19" s="65"/>
      <c r="U19" s="88"/>
      <c r="V19" s="211"/>
      <c r="W19" s="58" t="str">
        <f t="shared" si="0"/>
        <v/>
      </c>
      <c r="X19" s="212"/>
      <c r="Y19" s="88"/>
      <c r="Z19" s="65"/>
      <c r="AA19" s="88"/>
      <c r="AB19" s="425">
        <v>10</v>
      </c>
    </row>
    <row r="20" spans="1:28" ht="12" customHeight="1">
      <c r="A20" s="93"/>
      <c r="B20" s="209">
        <v>11</v>
      </c>
      <c r="C20" s="824"/>
      <c r="D20" s="822"/>
      <c r="E20" s="822"/>
      <c r="F20" s="822"/>
      <c r="G20" s="822"/>
      <c r="H20" s="823"/>
      <c r="I20" s="34"/>
      <c r="J20" s="212"/>
      <c r="K20" s="88"/>
      <c r="L20" s="65"/>
      <c r="M20" s="213"/>
      <c r="N20" s="214"/>
      <c r="O20" s="65"/>
      <c r="P20" s="213"/>
      <c r="Q20" s="129"/>
      <c r="R20" s="212"/>
      <c r="S20" s="88"/>
      <c r="T20" s="65"/>
      <c r="U20" s="88"/>
      <c r="V20" s="211"/>
      <c r="W20" s="58" t="str">
        <f t="shared" si="0"/>
        <v/>
      </c>
      <c r="X20" s="212"/>
      <c r="Y20" s="88"/>
      <c r="Z20" s="65"/>
      <c r="AA20" s="88"/>
      <c r="AB20" s="425">
        <v>11</v>
      </c>
    </row>
    <row r="21" spans="1:28" ht="12" customHeight="1">
      <c r="A21" s="93"/>
      <c r="B21" s="209">
        <v>12</v>
      </c>
      <c r="C21" s="824"/>
      <c r="D21" s="822"/>
      <c r="E21" s="822"/>
      <c r="F21" s="822"/>
      <c r="G21" s="822"/>
      <c r="H21" s="823"/>
      <c r="I21" s="34"/>
      <c r="J21" s="212"/>
      <c r="K21" s="88"/>
      <c r="L21" s="65"/>
      <c r="M21" s="213"/>
      <c r="N21" s="214"/>
      <c r="O21" s="65"/>
      <c r="P21" s="213"/>
      <c r="Q21" s="129"/>
      <c r="R21" s="212"/>
      <c r="S21" s="88"/>
      <c r="T21" s="65"/>
      <c r="U21" s="88"/>
      <c r="V21" s="211"/>
      <c r="W21" s="58" t="str">
        <f t="shared" si="0"/>
        <v/>
      </c>
      <c r="X21" s="212"/>
      <c r="Y21" s="88"/>
      <c r="Z21" s="65"/>
      <c r="AA21" s="88"/>
      <c r="AB21" s="425">
        <v>12</v>
      </c>
    </row>
    <row r="22" spans="1:28" ht="12" customHeight="1">
      <c r="A22" s="93"/>
      <c r="B22" s="209">
        <v>13</v>
      </c>
      <c r="C22" s="824"/>
      <c r="D22" s="822"/>
      <c r="E22" s="822"/>
      <c r="F22" s="822"/>
      <c r="G22" s="822"/>
      <c r="H22" s="823"/>
      <c r="I22" s="34"/>
      <c r="J22" s="212"/>
      <c r="K22" s="88"/>
      <c r="L22" s="65"/>
      <c r="M22" s="213"/>
      <c r="N22" s="214"/>
      <c r="O22" s="65"/>
      <c r="P22" s="213"/>
      <c r="Q22" s="129"/>
      <c r="R22" s="212"/>
      <c r="S22" s="88"/>
      <c r="T22" s="65"/>
      <c r="U22" s="88"/>
      <c r="V22" s="211"/>
      <c r="W22" s="58" t="str">
        <f t="shared" si="0"/>
        <v/>
      </c>
      <c r="X22" s="212"/>
      <c r="Y22" s="88"/>
      <c r="Z22" s="65"/>
      <c r="AA22" s="88"/>
      <c r="AB22" s="425">
        <v>13</v>
      </c>
    </row>
    <row r="23" spans="1:28" ht="12" customHeight="1">
      <c r="A23" s="93"/>
      <c r="B23" s="209">
        <v>14</v>
      </c>
      <c r="C23" s="824"/>
      <c r="D23" s="822"/>
      <c r="E23" s="822"/>
      <c r="F23" s="822"/>
      <c r="G23" s="822"/>
      <c r="H23" s="823"/>
      <c r="I23" s="34"/>
      <c r="J23" s="212"/>
      <c r="K23" s="88"/>
      <c r="L23" s="65"/>
      <c r="M23" s="213"/>
      <c r="N23" s="214"/>
      <c r="O23" s="65"/>
      <c r="P23" s="213"/>
      <c r="Q23" s="129"/>
      <c r="R23" s="212"/>
      <c r="S23" s="88"/>
      <c r="T23" s="65"/>
      <c r="U23" s="88"/>
      <c r="V23" s="211"/>
      <c r="W23" s="58" t="str">
        <f t="shared" si="0"/>
        <v/>
      </c>
      <c r="X23" s="212"/>
      <c r="Y23" s="88"/>
      <c r="Z23" s="65"/>
      <c r="AA23" s="88"/>
      <c r="AB23" s="425">
        <v>14</v>
      </c>
    </row>
    <row r="24" spans="1:28" ht="12" customHeight="1">
      <c r="A24" s="93"/>
      <c r="B24" s="209">
        <v>15</v>
      </c>
      <c r="C24" s="824"/>
      <c r="D24" s="822"/>
      <c r="E24" s="822"/>
      <c r="F24" s="822"/>
      <c r="G24" s="822"/>
      <c r="H24" s="823"/>
      <c r="I24" s="34"/>
      <c r="J24" s="212"/>
      <c r="K24" s="88"/>
      <c r="L24" s="65"/>
      <c r="M24" s="213"/>
      <c r="N24" s="214"/>
      <c r="O24" s="65"/>
      <c r="P24" s="213"/>
      <c r="Q24" s="129"/>
      <c r="R24" s="212"/>
      <c r="S24" s="88"/>
      <c r="T24" s="65"/>
      <c r="U24" s="88"/>
      <c r="V24" s="211"/>
      <c r="W24" s="58" t="str">
        <f t="shared" si="0"/>
        <v/>
      </c>
      <c r="X24" s="212"/>
      <c r="Y24" s="88"/>
      <c r="Z24" s="65"/>
      <c r="AA24" s="88"/>
      <c r="AB24" s="425">
        <v>15</v>
      </c>
    </row>
    <row r="25" spans="1:28" ht="12" customHeight="1">
      <c r="A25" s="93"/>
      <c r="B25" s="209">
        <v>16</v>
      </c>
      <c r="C25" s="824"/>
      <c r="D25" s="822"/>
      <c r="E25" s="822"/>
      <c r="F25" s="822"/>
      <c r="G25" s="822"/>
      <c r="H25" s="823"/>
      <c r="I25" s="34"/>
      <c r="J25" s="212"/>
      <c r="K25" s="88"/>
      <c r="L25" s="65"/>
      <c r="M25" s="213"/>
      <c r="N25" s="214"/>
      <c r="O25" s="65"/>
      <c r="P25" s="213"/>
      <c r="Q25" s="129"/>
      <c r="R25" s="212"/>
      <c r="S25" s="88"/>
      <c r="T25" s="65"/>
      <c r="U25" s="88"/>
      <c r="V25" s="211"/>
      <c r="W25" s="58" t="str">
        <f t="shared" si="0"/>
        <v/>
      </c>
      <c r="X25" s="212"/>
      <c r="Y25" s="88"/>
      <c r="Z25" s="65"/>
      <c r="AA25" s="88"/>
      <c r="AB25" s="425">
        <v>16</v>
      </c>
    </row>
    <row r="26" spans="1:28" ht="12" customHeight="1">
      <c r="A26" s="93"/>
      <c r="B26" s="209">
        <v>17</v>
      </c>
      <c r="C26" s="824"/>
      <c r="D26" s="822"/>
      <c r="E26" s="822"/>
      <c r="F26" s="822"/>
      <c r="G26" s="822"/>
      <c r="H26" s="823"/>
      <c r="I26" s="34"/>
      <c r="J26" s="212"/>
      <c r="K26" s="88"/>
      <c r="L26" s="65"/>
      <c r="M26" s="213"/>
      <c r="N26" s="214"/>
      <c r="O26" s="65"/>
      <c r="P26" s="213"/>
      <c r="Q26" s="129"/>
      <c r="R26" s="212"/>
      <c r="S26" s="88"/>
      <c r="T26" s="65"/>
      <c r="U26" s="88"/>
      <c r="V26" s="211"/>
      <c r="W26" s="58" t="str">
        <f t="shared" si="0"/>
        <v/>
      </c>
      <c r="X26" s="212"/>
      <c r="Y26" s="88"/>
      <c r="Z26" s="65"/>
      <c r="AA26" s="88"/>
      <c r="AB26" s="425">
        <v>17</v>
      </c>
    </row>
    <row r="27" spans="1:28" ht="12" customHeight="1">
      <c r="A27" s="93"/>
      <c r="B27" s="209">
        <v>18</v>
      </c>
      <c r="C27" s="824"/>
      <c r="D27" s="822"/>
      <c r="E27" s="822"/>
      <c r="F27" s="822"/>
      <c r="G27" s="822"/>
      <c r="H27" s="823"/>
      <c r="I27" s="34"/>
      <c r="J27" s="212"/>
      <c r="K27" s="88"/>
      <c r="L27" s="65"/>
      <c r="M27" s="213"/>
      <c r="N27" s="214"/>
      <c r="O27" s="65"/>
      <c r="P27" s="213"/>
      <c r="Q27" s="129"/>
      <c r="R27" s="212"/>
      <c r="S27" s="88"/>
      <c r="T27" s="65"/>
      <c r="U27" s="88"/>
      <c r="V27" s="211"/>
      <c r="W27" s="58" t="str">
        <f t="shared" si="0"/>
        <v/>
      </c>
      <c r="X27" s="212"/>
      <c r="Y27" s="88"/>
      <c r="Z27" s="65"/>
      <c r="AA27" s="88"/>
      <c r="AB27" s="425">
        <v>18</v>
      </c>
    </row>
    <row r="28" spans="1:28" ht="12" customHeight="1">
      <c r="A28" s="93"/>
      <c r="B28" s="209">
        <v>19</v>
      </c>
      <c r="C28" s="824"/>
      <c r="D28" s="822"/>
      <c r="E28" s="822"/>
      <c r="F28" s="822"/>
      <c r="G28" s="822"/>
      <c r="H28" s="823"/>
      <c r="I28" s="34"/>
      <c r="J28" s="212"/>
      <c r="K28" s="88"/>
      <c r="L28" s="65"/>
      <c r="M28" s="213"/>
      <c r="N28" s="214"/>
      <c r="O28" s="65"/>
      <c r="P28" s="213"/>
      <c r="Q28" s="129"/>
      <c r="R28" s="212"/>
      <c r="S28" s="88"/>
      <c r="T28" s="65"/>
      <c r="U28" s="88"/>
      <c r="V28" s="211"/>
      <c r="W28" s="58" t="str">
        <f t="shared" si="0"/>
        <v/>
      </c>
      <c r="X28" s="212"/>
      <c r="Y28" s="88"/>
      <c r="Z28" s="65"/>
      <c r="AA28" s="88"/>
      <c r="AB28" s="425">
        <v>19</v>
      </c>
    </row>
    <row r="29" spans="1:28" ht="12" customHeight="1">
      <c r="A29" s="93"/>
      <c r="B29" s="209">
        <v>20</v>
      </c>
      <c r="C29" s="824"/>
      <c r="D29" s="822"/>
      <c r="E29" s="822"/>
      <c r="F29" s="822"/>
      <c r="G29" s="822"/>
      <c r="H29" s="823"/>
      <c r="I29" s="34"/>
      <c r="J29" s="212"/>
      <c r="K29" s="88"/>
      <c r="L29" s="65"/>
      <c r="M29" s="213"/>
      <c r="N29" s="214"/>
      <c r="O29" s="65"/>
      <c r="P29" s="213"/>
      <c r="Q29" s="129"/>
      <c r="R29" s="212"/>
      <c r="S29" s="88"/>
      <c r="T29" s="65"/>
      <c r="U29" s="88"/>
      <c r="V29" s="211"/>
      <c r="W29" s="58" t="str">
        <f t="shared" si="0"/>
        <v/>
      </c>
      <c r="X29" s="212"/>
      <c r="Y29" s="88"/>
      <c r="Z29" s="65"/>
      <c r="AA29" s="88"/>
      <c r="AB29" s="425">
        <v>20</v>
      </c>
    </row>
    <row r="30" spans="1:28" ht="12" customHeight="1">
      <c r="A30" s="93"/>
      <c r="B30" s="209">
        <v>21</v>
      </c>
      <c r="C30" s="824"/>
      <c r="D30" s="822"/>
      <c r="E30" s="822"/>
      <c r="F30" s="822"/>
      <c r="G30" s="822"/>
      <c r="H30" s="823"/>
      <c r="I30" s="34"/>
      <c r="J30" s="212"/>
      <c r="K30" s="88"/>
      <c r="L30" s="65"/>
      <c r="M30" s="213"/>
      <c r="N30" s="214"/>
      <c r="O30" s="65"/>
      <c r="P30" s="213"/>
      <c r="Q30" s="129"/>
      <c r="R30" s="212"/>
      <c r="S30" s="88"/>
      <c r="T30" s="65"/>
      <c r="U30" s="88"/>
      <c r="V30" s="211"/>
      <c r="W30" s="58" t="str">
        <f t="shared" si="0"/>
        <v/>
      </c>
      <c r="X30" s="212"/>
      <c r="Y30" s="88"/>
      <c r="Z30" s="65"/>
      <c r="AA30" s="88"/>
      <c r="AB30" s="425">
        <v>21</v>
      </c>
    </row>
    <row r="31" spans="1:28" ht="12" customHeight="1">
      <c r="A31" s="93"/>
      <c r="B31" s="209">
        <v>22</v>
      </c>
      <c r="C31" s="824"/>
      <c r="D31" s="822"/>
      <c r="E31" s="822"/>
      <c r="F31" s="822"/>
      <c r="G31" s="822"/>
      <c r="H31" s="823"/>
      <c r="I31" s="34"/>
      <c r="J31" s="212"/>
      <c r="K31" s="88"/>
      <c r="L31" s="65"/>
      <c r="M31" s="213"/>
      <c r="N31" s="214"/>
      <c r="O31" s="65"/>
      <c r="P31" s="213"/>
      <c r="Q31" s="129"/>
      <c r="R31" s="212"/>
      <c r="S31" s="88"/>
      <c r="T31" s="65"/>
      <c r="U31" s="88"/>
      <c r="V31" s="211"/>
      <c r="W31" s="58" t="str">
        <f t="shared" si="0"/>
        <v/>
      </c>
      <c r="X31" s="212"/>
      <c r="Y31" s="88"/>
      <c r="Z31" s="65"/>
      <c r="AA31" s="88"/>
      <c r="AB31" s="425">
        <v>22</v>
      </c>
    </row>
    <row r="32" spans="1:28" ht="12" customHeight="1">
      <c r="A32" s="93"/>
      <c r="B32" s="209">
        <v>23</v>
      </c>
      <c r="C32" s="824"/>
      <c r="D32" s="822"/>
      <c r="E32" s="822"/>
      <c r="F32" s="822"/>
      <c r="G32" s="822"/>
      <c r="H32" s="823"/>
      <c r="I32" s="34"/>
      <c r="J32" s="212"/>
      <c r="K32" s="88"/>
      <c r="L32" s="65"/>
      <c r="M32" s="213"/>
      <c r="N32" s="214"/>
      <c r="O32" s="65"/>
      <c r="P32" s="213"/>
      <c r="Q32" s="129"/>
      <c r="R32" s="212"/>
      <c r="S32" s="88"/>
      <c r="T32" s="65"/>
      <c r="U32" s="88"/>
      <c r="V32" s="211"/>
      <c r="W32" s="58" t="str">
        <f t="shared" si="0"/>
        <v/>
      </c>
      <c r="X32" s="212"/>
      <c r="Y32" s="88"/>
      <c r="Z32" s="65"/>
      <c r="AA32" s="88"/>
      <c r="AB32" s="425">
        <v>23</v>
      </c>
    </row>
    <row r="33" spans="1:28" ht="12" customHeight="1">
      <c r="A33" s="93"/>
      <c r="B33" s="209">
        <v>24</v>
      </c>
      <c r="C33" s="824"/>
      <c r="D33" s="822"/>
      <c r="E33" s="822"/>
      <c r="F33" s="822"/>
      <c r="G33" s="822"/>
      <c r="H33" s="823"/>
      <c r="I33" s="140"/>
      <c r="J33" s="224"/>
      <c r="K33" s="72"/>
      <c r="L33" s="63"/>
      <c r="M33" s="227"/>
      <c r="N33" s="228"/>
      <c r="O33" s="63"/>
      <c r="P33" s="227"/>
      <c r="Q33" s="229"/>
      <c r="R33" s="224"/>
      <c r="S33" s="72"/>
      <c r="T33" s="63"/>
      <c r="U33" s="72"/>
      <c r="V33" s="230"/>
      <c r="W33" s="58" t="str">
        <f t="shared" si="0"/>
        <v/>
      </c>
      <c r="X33" s="224"/>
      <c r="Y33" s="72"/>
      <c r="Z33" s="63"/>
      <c r="AA33" s="72"/>
      <c r="AB33" s="425">
        <v>24</v>
      </c>
    </row>
    <row r="34" spans="1:28" ht="12" customHeight="1">
      <c r="A34" s="93"/>
      <c r="B34" s="209">
        <v>25</v>
      </c>
      <c r="C34" s="824"/>
      <c r="D34" s="822"/>
      <c r="E34" s="822"/>
      <c r="F34" s="822"/>
      <c r="G34" s="822"/>
      <c r="H34" s="823"/>
      <c r="I34" s="782"/>
      <c r="J34" s="815"/>
      <c r="K34" s="765"/>
      <c r="L34" s="785"/>
      <c r="M34" s="816"/>
      <c r="N34" s="817"/>
      <c r="O34" s="785"/>
      <c r="P34" s="816"/>
      <c r="Q34" s="783"/>
      <c r="R34" s="815"/>
      <c r="S34" s="765"/>
      <c r="T34" s="785"/>
      <c r="U34" s="765"/>
      <c r="V34" s="766"/>
      <c r="W34" s="58" t="str">
        <f t="shared" si="0"/>
        <v/>
      </c>
      <c r="X34" s="815"/>
      <c r="Y34" s="765"/>
      <c r="Z34" s="785"/>
      <c r="AA34" s="765"/>
      <c r="AB34" s="425">
        <v>25</v>
      </c>
    </row>
    <row r="35" spans="1:28" ht="12" customHeight="1">
      <c r="A35" s="93"/>
      <c r="B35" s="209">
        <v>26</v>
      </c>
      <c r="C35" s="824"/>
      <c r="D35" s="822"/>
      <c r="E35" s="822"/>
      <c r="F35" s="822"/>
      <c r="G35" s="822"/>
      <c r="H35" s="823"/>
      <c r="I35" s="34"/>
      <c r="J35" s="212"/>
      <c r="K35" s="88"/>
      <c r="L35" s="65"/>
      <c r="M35" s="213"/>
      <c r="N35" s="214"/>
      <c r="O35" s="65"/>
      <c r="P35" s="213"/>
      <c r="Q35" s="129"/>
      <c r="R35" s="212"/>
      <c r="S35" s="88"/>
      <c r="T35" s="65"/>
      <c r="U35" s="88"/>
      <c r="V35" s="211"/>
      <c r="W35" s="58" t="str">
        <f t="shared" si="0"/>
        <v/>
      </c>
      <c r="X35" s="212"/>
      <c r="Y35" s="88"/>
      <c r="Z35" s="65"/>
      <c r="AA35" s="88"/>
      <c r="AB35" s="425">
        <v>26</v>
      </c>
    </row>
    <row r="36" spans="1:28" ht="12" customHeight="1">
      <c r="A36" s="93"/>
      <c r="B36" s="209">
        <v>27</v>
      </c>
      <c r="C36" s="824"/>
      <c r="D36" s="822"/>
      <c r="E36" s="822"/>
      <c r="F36" s="822"/>
      <c r="G36" s="822"/>
      <c r="H36" s="823"/>
      <c r="I36" s="34"/>
      <c r="J36" s="212"/>
      <c r="K36" s="88"/>
      <c r="L36" s="65"/>
      <c r="M36" s="213"/>
      <c r="N36" s="214"/>
      <c r="O36" s="65"/>
      <c r="P36" s="213"/>
      <c r="Q36" s="129"/>
      <c r="R36" s="212"/>
      <c r="S36" s="88"/>
      <c r="T36" s="65"/>
      <c r="U36" s="88"/>
      <c r="V36" s="211"/>
      <c r="W36" s="58" t="str">
        <f t="shared" si="0"/>
        <v/>
      </c>
      <c r="X36" s="212"/>
      <c r="Y36" s="88"/>
      <c r="Z36" s="65"/>
      <c r="AA36" s="88"/>
      <c r="AB36" s="425">
        <v>27</v>
      </c>
    </row>
    <row r="37" spans="1:28" ht="12" customHeight="1">
      <c r="A37" s="93"/>
      <c r="B37" s="209">
        <v>28</v>
      </c>
      <c r="C37" s="824"/>
      <c r="D37" s="822"/>
      <c r="E37" s="822"/>
      <c r="F37" s="822"/>
      <c r="G37" s="822"/>
      <c r="H37" s="823"/>
      <c r="I37" s="34"/>
      <c r="J37" s="212"/>
      <c r="K37" s="88"/>
      <c r="L37" s="65"/>
      <c r="M37" s="213"/>
      <c r="N37" s="214"/>
      <c r="O37" s="65"/>
      <c r="P37" s="213"/>
      <c r="Q37" s="129"/>
      <c r="R37" s="212"/>
      <c r="S37" s="88"/>
      <c r="T37" s="65"/>
      <c r="U37" s="88"/>
      <c r="V37" s="211"/>
      <c r="W37" s="58" t="str">
        <f t="shared" si="0"/>
        <v/>
      </c>
      <c r="X37" s="212"/>
      <c r="Y37" s="88"/>
      <c r="Z37" s="65"/>
      <c r="AA37" s="88"/>
      <c r="AB37" s="425">
        <v>28</v>
      </c>
    </row>
    <row r="38" spans="1:28" ht="12" customHeight="1">
      <c r="A38" s="93"/>
      <c r="B38" s="209">
        <v>29</v>
      </c>
      <c r="C38" s="824"/>
      <c r="D38" s="822"/>
      <c r="E38" s="822"/>
      <c r="F38" s="822"/>
      <c r="G38" s="822"/>
      <c r="H38" s="823"/>
      <c r="I38" s="34"/>
      <c r="J38" s="212"/>
      <c r="K38" s="88"/>
      <c r="L38" s="65"/>
      <c r="M38" s="213"/>
      <c r="N38" s="214"/>
      <c r="O38" s="65"/>
      <c r="P38" s="213"/>
      <c r="Q38" s="129"/>
      <c r="R38" s="212"/>
      <c r="S38" s="88"/>
      <c r="T38" s="65"/>
      <c r="U38" s="88"/>
      <c r="V38" s="211"/>
      <c r="W38" s="58" t="str">
        <f t="shared" si="0"/>
        <v/>
      </c>
      <c r="X38" s="212"/>
      <c r="Y38" s="88"/>
      <c r="Z38" s="65"/>
      <c r="AA38" s="88"/>
      <c r="AB38" s="425">
        <v>29</v>
      </c>
    </row>
    <row r="39" spans="1:28" ht="12" customHeight="1">
      <c r="A39" s="93"/>
      <c r="B39" s="209">
        <v>30</v>
      </c>
      <c r="C39" s="824"/>
      <c r="D39" s="822"/>
      <c r="E39" s="822"/>
      <c r="F39" s="822"/>
      <c r="G39" s="822"/>
      <c r="H39" s="823"/>
      <c r="I39" s="782"/>
      <c r="J39" s="815"/>
      <c r="K39" s="765"/>
      <c r="L39" s="785"/>
      <c r="M39" s="816"/>
      <c r="N39" s="817"/>
      <c r="O39" s="785"/>
      <c r="P39" s="816"/>
      <c r="Q39" s="783"/>
      <c r="R39" s="815"/>
      <c r="S39" s="765"/>
      <c r="T39" s="785"/>
      <c r="U39" s="765"/>
      <c r="V39" s="766"/>
      <c r="W39" s="58" t="str">
        <f t="shared" si="0"/>
        <v/>
      </c>
      <c r="X39" s="765"/>
      <c r="Y39" s="766"/>
      <c r="Z39" s="785"/>
      <c r="AA39" s="815"/>
      <c r="AB39" s="425">
        <v>30</v>
      </c>
    </row>
    <row r="40" spans="1:28" ht="12" customHeight="1">
      <c r="A40" s="93"/>
      <c r="B40" s="209">
        <v>31</v>
      </c>
      <c r="C40" s="824"/>
      <c r="D40" s="822"/>
      <c r="E40" s="822"/>
      <c r="F40" s="822"/>
      <c r="G40" s="822"/>
      <c r="H40" s="823"/>
      <c r="I40" s="34"/>
      <c r="J40" s="212"/>
      <c r="K40" s="88"/>
      <c r="L40" s="65"/>
      <c r="M40" s="213"/>
      <c r="N40" s="214"/>
      <c r="O40" s="65"/>
      <c r="P40" s="213"/>
      <c r="Q40" s="129"/>
      <c r="R40" s="212"/>
      <c r="S40" s="88"/>
      <c r="T40" s="65"/>
      <c r="U40" s="88"/>
      <c r="V40" s="211"/>
      <c r="W40" s="58" t="str">
        <f t="shared" si="0"/>
        <v/>
      </c>
      <c r="X40" s="88"/>
      <c r="Y40" s="211"/>
      <c r="Z40" s="65"/>
      <c r="AA40" s="212"/>
      <c r="AB40" s="425">
        <v>31</v>
      </c>
    </row>
    <row r="41" spans="1:28" ht="12" customHeight="1">
      <c r="A41" s="93"/>
      <c r="B41" s="209">
        <v>32</v>
      </c>
      <c r="C41" s="824"/>
      <c r="D41" s="822"/>
      <c r="E41" s="822"/>
      <c r="F41" s="822"/>
      <c r="G41" s="822"/>
      <c r="H41" s="823"/>
      <c r="I41" s="34"/>
      <c r="J41" s="212"/>
      <c r="K41" s="88"/>
      <c r="L41" s="65"/>
      <c r="M41" s="213"/>
      <c r="N41" s="214"/>
      <c r="O41" s="65"/>
      <c r="P41" s="213"/>
      <c r="Q41" s="129"/>
      <c r="R41" s="212"/>
      <c r="S41" s="88"/>
      <c r="T41" s="65"/>
      <c r="U41" s="88"/>
      <c r="V41" s="211"/>
      <c r="W41" s="58" t="str">
        <f t="shared" si="0"/>
        <v/>
      </c>
      <c r="X41" s="88"/>
      <c r="Y41" s="211"/>
      <c r="Z41" s="65"/>
      <c r="AA41" s="212"/>
      <c r="AB41" s="425">
        <v>32</v>
      </c>
    </row>
    <row r="42" spans="1:28" ht="12" customHeight="1">
      <c r="A42" s="93"/>
      <c r="B42" s="209">
        <v>33</v>
      </c>
      <c r="C42" s="824"/>
      <c r="D42" s="822"/>
      <c r="E42" s="822"/>
      <c r="F42" s="822"/>
      <c r="G42" s="822"/>
      <c r="H42" s="823"/>
      <c r="I42" s="34"/>
      <c r="J42" s="212"/>
      <c r="K42" s="88"/>
      <c r="L42" s="65"/>
      <c r="M42" s="213"/>
      <c r="N42" s="214"/>
      <c r="O42" s="65"/>
      <c r="P42" s="213"/>
      <c r="Q42" s="129"/>
      <c r="R42" s="212"/>
      <c r="S42" s="88"/>
      <c r="T42" s="65"/>
      <c r="U42" s="88"/>
      <c r="V42" s="211"/>
      <c r="W42" s="58" t="str">
        <f t="shared" si="0"/>
        <v/>
      </c>
      <c r="X42" s="88"/>
      <c r="Y42" s="211"/>
      <c r="Z42" s="65"/>
      <c r="AA42" s="212"/>
      <c r="AB42" s="425">
        <v>33</v>
      </c>
    </row>
    <row r="43" spans="1:28" ht="12.95" customHeight="1">
      <c r="A43" s="93"/>
      <c r="B43" s="209">
        <v>34</v>
      </c>
      <c r="C43" s="50" t="s">
        <v>862</v>
      </c>
      <c r="D43" s="765"/>
      <c r="E43" s="765"/>
      <c r="F43" s="765"/>
      <c r="G43" s="765"/>
      <c r="H43" s="815"/>
      <c r="I43" s="673"/>
      <c r="J43" s="815"/>
      <c r="K43" s="765" t="s">
        <v>302</v>
      </c>
      <c r="L43" s="707">
        <f ca="1">SUM(L10:L42)</f>
        <v>0</v>
      </c>
      <c r="M43" s="816"/>
      <c r="N43" s="817" t="s">
        <v>302</v>
      </c>
      <c r="O43" s="707">
        <f ca="1">SUM(O10:O42)</f>
        <v>0</v>
      </c>
      <c r="P43" s="816"/>
      <c r="Q43" s="828"/>
      <c r="R43" s="829"/>
      <c r="S43" s="765" t="s">
        <v>302</v>
      </c>
      <c r="T43" s="707">
        <f ca="1">SUM(T10:T42)</f>
        <v>0</v>
      </c>
      <c r="U43" s="765"/>
      <c r="V43" s="766" t="s">
        <v>302</v>
      </c>
      <c r="W43" s="707">
        <f ca="1">SUM(W10:W42)</f>
        <v>0</v>
      </c>
      <c r="X43" s="815"/>
      <c r="Y43" s="765" t="s">
        <v>302</v>
      </c>
      <c r="Z43" s="707">
        <f ca="1">SUM(Z10:Z42)</f>
        <v>0</v>
      </c>
      <c r="AA43" s="765"/>
      <c r="AB43" s="425">
        <v>34</v>
      </c>
    </row>
    <row r="44" spans="1:28" ht="3.95" customHeight="1">
      <c r="A44" s="93"/>
      <c r="B44" s="72"/>
      <c r="C44" s="93"/>
      <c r="D44" s="93"/>
      <c r="E44" s="93"/>
      <c r="F44" s="72"/>
      <c r="G44" s="72"/>
      <c r="H44" s="72"/>
      <c r="I44" s="72"/>
      <c r="J44" s="72"/>
      <c r="K44" s="72"/>
      <c r="L44" s="72"/>
      <c r="M44" s="72"/>
      <c r="N44" s="72"/>
      <c r="O44" s="72"/>
      <c r="P44" s="72"/>
      <c r="Q44" s="72"/>
      <c r="R44" s="72"/>
      <c r="S44" s="72"/>
      <c r="T44" s="72"/>
      <c r="U44" s="72"/>
      <c r="V44" s="72"/>
      <c r="W44" s="72"/>
      <c r="X44" s="72"/>
      <c r="Y44" s="72"/>
      <c r="Z44" s="72"/>
      <c r="AA44" s="72"/>
      <c r="AB44" s="72"/>
    </row>
    <row r="45" spans="1:28" ht="12" customHeight="1">
      <c r="A45" s="93"/>
      <c r="B45" s="93"/>
      <c r="C45" s="72"/>
      <c r="D45" s="72"/>
      <c r="E45" s="72"/>
      <c r="F45" s="93"/>
      <c r="G45" s="93"/>
      <c r="H45" s="93"/>
      <c r="I45" s="93"/>
      <c r="J45" s="93"/>
      <c r="K45" s="93"/>
      <c r="L45" s="72" t="str">
        <f>'PG1'!Q46</f>
        <v/>
      </c>
      <c r="M45" s="93"/>
      <c r="N45" s="93"/>
      <c r="O45" s="93"/>
      <c r="P45" s="93"/>
      <c r="Q45" s="93"/>
      <c r="R45" s="93"/>
      <c r="S45" s="93"/>
      <c r="T45" s="93"/>
      <c r="U45" s="93"/>
      <c r="V45" s="93"/>
      <c r="W45" s="362"/>
      <c r="X45" s="362"/>
      <c r="Y45" s="362"/>
      <c r="Z45" s="362"/>
      <c r="AA45" s="93"/>
      <c r="AB45" s="93"/>
    </row>
    <row r="46" spans="1:28" ht="12" customHeight="1">
      <c r="A46" s="93"/>
      <c r="B46" s="93"/>
      <c r="C46" s="72" t="s">
        <v>850</v>
      </c>
      <c r="D46" s="93"/>
      <c r="E46" s="93"/>
      <c r="F46" s="93"/>
      <c r="G46" s="93"/>
      <c r="H46" s="93"/>
      <c r="I46" s="93"/>
      <c r="J46" s="93"/>
      <c r="K46" s="93"/>
      <c r="L46" s="93"/>
      <c r="M46" s="93"/>
      <c r="N46" s="93"/>
      <c r="O46" s="93"/>
      <c r="P46" s="93"/>
      <c r="Q46" s="93"/>
      <c r="R46" s="93"/>
      <c r="S46" s="93"/>
      <c r="T46" s="93"/>
      <c r="U46" s="93"/>
      <c r="V46" s="93"/>
      <c r="W46" s="362"/>
      <c r="X46" s="362"/>
      <c r="Y46" s="362"/>
      <c r="Z46" s="362"/>
      <c r="AA46" s="93"/>
      <c r="AB46" s="93"/>
    </row>
  </sheetData>
  <sheetProtection password="EC06" sheet="1" objects="1" scenarios="1"/>
  <phoneticPr fontId="0" type="noConversion"/>
  <dataValidations count="2">
    <dataValidation type="whole" operator="notEqual" allowBlank="1" showInputMessage="1" showErrorMessage="1" error="Only whole numbers are allowed to be entered.  Do not enter text or decimals." sqref="I16:I42 I10:I14" xr:uid="{00000000-0002-0000-3000-000000000000}">
      <formula1>0</formula1>
    </dataValidation>
    <dataValidation type="whole" operator="greaterThan" allowBlank="1" showInputMessage="1" showErrorMessage="1" errorTitle="Enter Four Digits for Years" error="All years entered must have 4 digits" sqref="I15" xr:uid="{00000000-0002-0000-3000-000001000000}">
      <formula1>1899</formula1>
    </dataValidation>
  </dataValidations>
  <pageMargins left="0.5" right="0.5" top="0.5" bottom="0.5" header="0" footer="0"/>
  <pageSetup paperSize="5" scale="8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5">
    <pageSetUpPr fitToPage="1"/>
  </sheetPr>
  <dimension ref="B3:AB43"/>
  <sheetViews>
    <sheetView showZeros="0" zoomScale="80" zoomScaleNormal="80" workbookViewId="0">
      <selection activeCell="L9" sqref="L9"/>
    </sheetView>
  </sheetViews>
  <sheetFormatPr defaultRowHeight="15"/>
  <cols>
    <col min="1" max="1" width="9.77734375" customWidth="1"/>
    <col min="2" max="2" width="3.77734375" customWidth="1"/>
    <col min="3" max="3" width="4.77734375" customWidth="1"/>
    <col min="4" max="4" width="6.77734375" customWidth="1"/>
    <col min="5" max="6" width="4.77734375" customWidth="1"/>
    <col min="7" max="7" width="6.77734375" customWidth="1"/>
    <col min="8" max="8" width="1.77734375" customWidth="1"/>
    <col min="9" max="9" width="10.77734375" customWidth="1"/>
    <col min="10" max="10" width="1.77734375" customWidth="1"/>
    <col min="11" max="11" width="2.77734375" customWidth="1"/>
    <col min="12" max="12" width="11.77734375" customWidth="1"/>
    <col min="13" max="14" width="1.77734375" customWidth="1"/>
    <col min="15" max="15" width="9.77734375" customWidth="1"/>
    <col min="16" max="16" width="1.77734375" customWidth="1"/>
    <col min="17" max="17" width="3.77734375" customWidth="1"/>
    <col min="18" max="18" width="10.77734375" customWidth="1"/>
    <col min="19" max="19" width="3.77734375" customWidth="1"/>
    <col min="20" max="20" width="10.77734375" customWidth="1"/>
    <col min="21" max="21" width="1.77734375" customWidth="1"/>
    <col min="22" max="22" width="9.77734375" customWidth="1"/>
    <col min="23" max="23" width="8.77734375" customWidth="1"/>
    <col min="24" max="24" width="1.77734375" customWidth="1"/>
    <col min="25" max="25" width="11.77734375" customWidth="1"/>
    <col min="26" max="26" width="1.77734375" customWidth="1"/>
    <col min="27" max="28" width="3.77734375" customWidth="1"/>
    <col min="29" max="29" width="9.77734375" customWidth="1"/>
  </cols>
  <sheetData>
    <row r="3" spans="2:28" ht="12.95" customHeight="1">
      <c r="B3" s="43"/>
      <c r="C3" s="43"/>
      <c r="D3" s="43"/>
      <c r="E3" s="43"/>
      <c r="F3" s="43"/>
      <c r="G3" s="43"/>
      <c r="H3" s="43"/>
      <c r="I3" s="43"/>
      <c r="J3" s="43"/>
      <c r="K3" s="43"/>
      <c r="L3" s="43"/>
      <c r="M3" s="43"/>
      <c r="N3" s="43"/>
      <c r="O3" s="43" t="s">
        <v>40</v>
      </c>
      <c r="P3" s="43"/>
      <c r="Q3" s="43"/>
      <c r="R3" s="43"/>
      <c r="S3" s="43"/>
      <c r="T3" s="43"/>
      <c r="U3" s="43"/>
      <c r="V3" s="43"/>
      <c r="W3" s="43"/>
      <c r="X3" s="43"/>
      <c r="Y3" s="43" t="s">
        <v>870</v>
      </c>
      <c r="Z3" s="43"/>
      <c r="AA3" s="43"/>
      <c r="AB3" s="43"/>
    </row>
    <row r="4" spans="2:28" ht="12.95" customHeight="1">
      <c r="B4" s="24" t="s">
        <v>116</v>
      </c>
      <c r="C4" s="24"/>
      <c r="D4" s="24"/>
      <c r="E4" s="24"/>
      <c r="F4" s="24"/>
      <c r="G4" s="45" t="str">
        <f>T(Facility)</f>
        <v/>
      </c>
      <c r="H4" s="353"/>
      <c r="I4" s="26"/>
      <c r="J4" s="26"/>
      <c r="K4" s="26"/>
      <c r="L4" s="26"/>
      <c r="M4" s="24"/>
      <c r="N4" s="24" t="s">
        <v>117</v>
      </c>
      <c r="O4" s="46" t="str">
        <f>T(ID)</f>
        <v/>
      </c>
      <c r="P4" s="24"/>
      <c r="Q4" s="24" t="s">
        <v>871</v>
      </c>
      <c r="R4" s="24"/>
      <c r="S4" s="26"/>
      <c r="T4" s="24"/>
      <c r="U4" s="24"/>
      <c r="V4" s="73" t="str">
        <f>T(Beg_Date)</f>
        <v/>
      </c>
      <c r="W4" s="52" t="s">
        <v>25</v>
      </c>
      <c r="X4" s="24"/>
      <c r="Y4" s="73" t="str">
        <f>T(End_Date)</f>
        <v/>
      </c>
      <c r="Z4" s="24"/>
      <c r="AA4" s="24"/>
      <c r="AB4" s="43"/>
    </row>
    <row r="5" spans="2:28" ht="12.95" customHeight="1">
      <c r="B5" s="43" t="s">
        <v>832</v>
      </c>
      <c r="C5" s="43"/>
      <c r="D5" s="43"/>
      <c r="E5" s="43"/>
      <c r="F5" s="43"/>
      <c r="G5" s="43"/>
      <c r="H5" s="43"/>
      <c r="I5" s="43"/>
      <c r="J5" s="43"/>
      <c r="K5" s="43"/>
      <c r="L5" s="43"/>
      <c r="M5" s="43"/>
      <c r="N5" s="43"/>
      <c r="O5" s="43"/>
      <c r="P5" s="43"/>
      <c r="Q5" s="43"/>
      <c r="R5" s="43"/>
      <c r="S5" s="43"/>
      <c r="T5" s="43"/>
      <c r="U5" s="43"/>
      <c r="V5" s="43"/>
      <c r="W5" s="43"/>
      <c r="X5" s="43"/>
      <c r="Y5" s="43"/>
      <c r="Z5" s="43"/>
      <c r="AA5" s="43"/>
      <c r="AB5" s="43"/>
    </row>
    <row r="6" spans="2:28" ht="12.95" customHeight="1">
      <c r="B6" s="43"/>
      <c r="C6" s="43" t="s">
        <v>872</v>
      </c>
      <c r="D6" s="43"/>
      <c r="E6" s="43"/>
      <c r="F6" s="43"/>
      <c r="G6" s="43"/>
      <c r="H6" s="43"/>
      <c r="I6" s="43"/>
      <c r="J6" s="43"/>
      <c r="K6" s="43"/>
      <c r="L6" s="43"/>
      <c r="M6" s="43"/>
      <c r="N6" s="43"/>
      <c r="O6" s="43"/>
      <c r="P6" s="43"/>
      <c r="Q6" s="43"/>
      <c r="R6" s="43"/>
      <c r="S6" s="43"/>
      <c r="T6" s="43"/>
      <c r="U6" s="43"/>
      <c r="V6" s="43"/>
      <c r="W6" s="43"/>
      <c r="X6" s="43"/>
      <c r="Y6" s="43"/>
      <c r="Z6" s="43"/>
      <c r="AA6" s="43"/>
      <c r="AB6" s="43"/>
    </row>
    <row r="7" spans="2:28" ht="12.95" customHeight="1">
      <c r="B7" s="648"/>
      <c r="C7" s="648"/>
      <c r="D7" s="649" t="s">
        <v>873</v>
      </c>
      <c r="E7" s="649"/>
      <c r="F7" s="649"/>
      <c r="G7" s="649"/>
      <c r="H7" s="648"/>
      <c r="I7" s="649"/>
      <c r="J7" s="649"/>
      <c r="K7" s="649"/>
      <c r="L7" s="696" t="s">
        <v>148</v>
      </c>
      <c r="M7" s="649"/>
      <c r="N7" s="649"/>
      <c r="O7" s="649"/>
      <c r="P7" s="648" t="s">
        <v>874</v>
      </c>
      <c r="Q7" s="649"/>
      <c r="R7" s="649"/>
      <c r="S7" s="648" t="s">
        <v>875</v>
      </c>
      <c r="T7" s="649"/>
      <c r="U7" s="648"/>
      <c r="V7" s="696" t="s">
        <v>130</v>
      </c>
      <c r="W7" s="648" t="s">
        <v>876</v>
      </c>
      <c r="X7" s="648" t="s">
        <v>877</v>
      </c>
      <c r="Y7" s="649"/>
      <c r="Z7" s="651"/>
      <c r="AA7" s="651"/>
      <c r="AB7" s="43"/>
    </row>
    <row r="8" spans="2:28" ht="12.95" customHeight="1">
      <c r="B8" s="50"/>
      <c r="C8" s="50"/>
      <c r="D8" s="24" t="s">
        <v>878</v>
      </c>
      <c r="E8" s="24"/>
      <c r="F8" s="24"/>
      <c r="G8" s="24"/>
      <c r="H8" s="50"/>
      <c r="I8" s="24"/>
      <c r="J8" s="24"/>
      <c r="K8" s="24"/>
      <c r="L8" s="52" t="s">
        <v>843</v>
      </c>
      <c r="M8" s="24"/>
      <c r="N8" s="24"/>
      <c r="O8" s="24"/>
      <c r="P8" s="50" t="s">
        <v>879</v>
      </c>
      <c r="Q8" s="24"/>
      <c r="R8" s="24"/>
      <c r="S8" s="50" t="s">
        <v>880</v>
      </c>
      <c r="T8" s="24"/>
      <c r="U8" s="50" t="s">
        <v>881</v>
      </c>
      <c r="V8" s="24"/>
      <c r="W8" s="231" t="s">
        <v>882</v>
      </c>
      <c r="X8" s="50" t="s">
        <v>883</v>
      </c>
      <c r="Y8" s="24"/>
      <c r="Z8" s="36"/>
      <c r="AA8" s="57"/>
      <c r="AB8" s="43"/>
    </row>
    <row r="9" spans="2:28" ht="14.1" customHeight="1">
      <c r="B9" s="231">
        <v>71</v>
      </c>
      <c r="C9" s="50" t="s">
        <v>884</v>
      </c>
      <c r="D9" s="24"/>
      <c r="E9" s="24"/>
      <c r="F9" s="24"/>
      <c r="G9" s="24"/>
      <c r="H9" s="832" t="s">
        <v>302</v>
      </c>
      <c r="I9" s="24"/>
      <c r="J9" s="24"/>
      <c r="K9" s="24"/>
      <c r="L9" s="48"/>
      <c r="M9" s="24"/>
      <c r="N9" s="24"/>
      <c r="O9" s="24"/>
      <c r="P9" s="832" t="s">
        <v>302</v>
      </c>
      <c r="Q9" s="24"/>
      <c r="R9" s="65"/>
      <c r="S9" s="832" t="s">
        <v>302</v>
      </c>
      <c r="T9" s="65"/>
      <c r="U9" s="832" t="s">
        <v>302</v>
      </c>
      <c r="V9" s="97">
        <f>T9-R9</f>
        <v>0</v>
      </c>
      <c r="W9" s="156"/>
      <c r="X9" s="832" t="s">
        <v>302</v>
      </c>
      <c r="Y9" s="65"/>
      <c r="Z9" s="57"/>
      <c r="AA9" s="59">
        <v>71</v>
      </c>
      <c r="AB9" s="43"/>
    </row>
    <row r="10" spans="2:28" ht="14.1" customHeight="1">
      <c r="B10" s="231">
        <v>72</v>
      </c>
      <c r="C10" s="50" t="s">
        <v>885</v>
      </c>
      <c r="D10" s="24"/>
      <c r="E10" s="24"/>
      <c r="F10" s="24"/>
      <c r="G10" s="24"/>
      <c r="H10" s="50"/>
      <c r="I10" s="24"/>
      <c r="J10" s="24"/>
      <c r="K10" s="24"/>
      <c r="L10" s="48"/>
      <c r="M10" s="24"/>
      <c r="N10" s="24"/>
      <c r="O10" s="24"/>
      <c r="P10" s="50"/>
      <c r="Q10" s="24"/>
      <c r="R10" s="65"/>
      <c r="S10" s="50"/>
      <c r="T10" s="65"/>
      <c r="U10" s="50"/>
      <c r="V10" s="97">
        <f>T10-R10</f>
        <v>0</v>
      </c>
      <c r="W10" s="156"/>
      <c r="X10" s="50"/>
      <c r="Y10" s="65"/>
      <c r="Z10" s="57"/>
      <c r="AA10" s="59">
        <v>72</v>
      </c>
      <c r="AB10" s="43"/>
    </row>
    <row r="11" spans="2:28" ht="14.1" customHeight="1">
      <c r="B11" s="231">
        <v>73</v>
      </c>
      <c r="C11" s="50" t="s">
        <v>886</v>
      </c>
      <c r="D11" s="24"/>
      <c r="E11" s="24"/>
      <c r="F11" s="24"/>
      <c r="G11" s="24"/>
      <c r="H11" s="50"/>
      <c r="I11" s="24"/>
      <c r="J11" s="24"/>
      <c r="K11" s="24"/>
      <c r="L11" s="48"/>
      <c r="M11" s="24"/>
      <c r="N11" s="24"/>
      <c r="O11" s="24"/>
      <c r="P11" s="50"/>
      <c r="Q11" s="24"/>
      <c r="R11" s="65"/>
      <c r="S11" s="50"/>
      <c r="T11" s="65"/>
      <c r="U11" s="50"/>
      <c r="V11" s="97">
        <f>T11-R11</f>
        <v>0</v>
      </c>
      <c r="W11" s="156"/>
      <c r="X11" s="50"/>
      <c r="Y11" s="65"/>
      <c r="Z11" s="57"/>
      <c r="AA11" s="59">
        <v>73</v>
      </c>
      <c r="AB11" s="43"/>
    </row>
    <row r="12" spans="2:28" ht="14.1" customHeight="1">
      <c r="B12" s="231">
        <v>74</v>
      </c>
      <c r="C12" s="50"/>
      <c r="D12" s="25"/>
      <c r="E12" s="24"/>
      <c r="F12" s="24"/>
      <c r="G12" s="24"/>
      <c r="H12" s="50"/>
      <c r="I12" s="24"/>
      <c r="J12" s="24"/>
      <c r="K12" s="24"/>
      <c r="L12" s="48"/>
      <c r="M12" s="24"/>
      <c r="N12" s="24"/>
      <c r="O12" s="24"/>
      <c r="P12" s="50"/>
      <c r="Q12" s="24"/>
      <c r="R12" s="65"/>
      <c r="S12" s="50"/>
      <c r="T12" s="65"/>
      <c r="U12" s="50"/>
      <c r="V12" s="97">
        <f>T12-R12</f>
        <v>0</v>
      </c>
      <c r="W12" s="156"/>
      <c r="X12" s="50"/>
      <c r="Y12" s="65"/>
      <c r="Z12" s="57"/>
      <c r="AA12" s="59">
        <v>74</v>
      </c>
      <c r="AB12" s="43"/>
    </row>
    <row r="13" spans="2:28" ht="14.1" customHeight="1">
      <c r="B13" s="231">
        <v>75</v>
      </c>
      <c r="C13" s="50" t="s">
        <v>887</v>
      </c>
      <c r="D13" s="24"/>
      <c r="E13" s="24"/>
      <c r="F13" s="24"/>
      <c r="G13" s="24"/>
      <c r="H13" s="832" t="s">
        <v>302</v>
      </c>
      <c r="I13" s="24"/>
      <c r="J13" s="24"/>
      <c r="K13" s="24"/>
      <c r="L13" s="58">
        <f>SUM(L9:L12)</f>
        <v>0</v>
      </c>
      <c r="M13" s="24"/>
      <c r="N13" s="24"/>
      <c r="O13" s="24"/>
      <c r="P13" s="832" t="s">
        <v>302</v>
      </c>
      <c r="Q13" s="24"/>
      <c r="R13" s="58">
        <f>SUM(R9:R12)</f>
        <v>0</v>
      </c>
      <c r="S13" s="832" t="s">
        <v>302</v>
      </c>
      <c r="T13" s="58">
        <f>SUM(T9:T12)</f>
        <v>0</v>
      </c>
      <c r="U13" s="832" t="s">
        <v>302</v>
      </c>
      <c r="V13" s="58">
        <f>SUM(V9:V12)</f>
        <v>0</v>
      </c>
      <c r="W13" s="92"/>
      <c r="X13" s="832" t="s">
        <v>302</v>
      </c>
      <c r="Y13" s="58">
        <f>SUM(Y9:Y12)</f>
        <v>0</v>
      </c>
      <c r="Z13" s="57"/>
      <c r="AA13" s="59">
        <v>75</v>
      </c>
      <c r="AB13" s="43"/>
    </row>
    <row r="14" spans="2:28">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row>
    <row r="15" spans="2:28">
      <c r="B15" s="43"/>
      <c r="C15" s="43" t="s">
        <v>888</v>
      </c>
      <c r="D15" s="43"/>
      <c r="E15" s="43"/>
      <c r="F15" s="43"/>
      <c r="G15" s="43"/>
      <c r="H15" s="43"/>
      <c r="I15" s="43"/>
      <c r="J15" s="43"/>
      <c r="K15" s="43"/>
      <c r="L15" s="43"/>
      <c r="M15" s="43"/>
      <c r="N15" s="43"/>
      <c r="O15" s="43"/>
      <c r="P15" s="43"/>
      <c r="Q15" s="43"/>
      <c r="R15" s="43"/>
      <c r="S15" s="43"/>
      <c r="T15" s="43"/>
      <c r="U15" s="43"/>
      <c r="V15" s="43"/>
      <c r="W15" s="43"/>
      <c r="X15" s="43"/>
      <c r="Y15" s="43"/>
      <c r="Z15" s="43"/>
      <c r="AA15" s="43"/>
      <c r="AB15" s="43"/>
    </row>
    <row r="16" spans="2:28" ht="12.95" customHeight="1">
      <c r="B16" s="648"/>
      <c r="C16" s="648"/>
      <c r="D16" s="684" t="s">
        <v>889</v>
      </c>
      <c r="E16" s="649"/>
      <c r="F16" s="651"/>
      <c r="G16" s="649"/>
      <c r="H16" s="696" t="s">
        <v>890</v>
      </c>
      <c r="I16" s="649"/>
      <c r="J16" s="649"/>
      <c r="K16" s="648"/>
      <c r="L16" s="649" t="s">
        <v>891</v>
      </c>
      <c r="M16" s="648"/>
      <c r="N16" s="649"/>
      <c r="O16" s="696" t="s">
        <v>130</v>
      </c>
      <c r="P16" s="649"/>
      <c r="Q16" s="648" t="s">
        <v>892</v>
      </c>
      <c r="R16" s="649"/>
      <c r="S16" s="648" t="s">
        <v>875</v>
      </c>
      <c r="T16" s="649"/>
      <c r="U16" s="648"/>
      <c r="V16" s="696" t="s">
        <v>158</v>
      </c>
      <c r="W16" s="648" t="s">
        <v>893</v>
      </c>
      <c r="X16" s="648" t="s">
        <v>877</v>
      </c>
      <c r="Y16" s="649"/>
      <c r="Z16" s="649"/>
      <c r="AA16" s="662"/>
      <c r="AB16" s="43"/>
    </row>
    <row r="17" spans="2:28" ht="12.95" customHeight="1">
      <c r="B17" s="50"/>
      <c r="C17" s="50"/>
      <c r="D17" s="51" t="s">
        <v>894</v>
      </c>
      <c r="E17" s="24"/>
      <c r="F17" s="57"/>
      <c r="G17" s="24"/>
      <c r="H17" s="24" t="s">
        <v>895</v>
      </c>
      <c r="I17" s="24"/>
      <c r="J17" s="24"/>
      <c r="K17" s="50"/>
      <c r="L17" s="24" t="s">
        <v>896</v>
      </c>
      <c r="M17" s="50"/>
      <c r="N17" s="24"/>
      <c r="O17" s="52" t="s">
        <v>843</v>
      </c>
      <c r="P17" s="24"/>
      <c r="Q17" s="50" t="s">
        <v>897</v>
      </c>
      <c r="R17" s="24"/>
      <c r="S17" s="50" t="s">
        <v>883</v>
      </c>
      <c r="T17" s="24"/>
      <c r="U17" s="50" t="s">
        <v>881</v>
      </c>
      <c r="V17" s="24"/>
      <c r="W17" s="50" t="s">
        <v>898</v>
      </c>
      <c r="X17" s="50" t="s">
        <v>899</v>
      </c>
      <c r="Y17" s="24"/>
      <c r="Z17" s="24"/>
      <c r="AA17" s="60"/>
      <c r="AB17" s="43"/>
    </row>
    <row r="18" spans="2:28" ht="14.1" customHeight="1">
      <c r="B18" s="231">
        <v>76</v>
      </c>
      <c r="C18" s="107"/>
      <c r="D18" s="24"/>
      <c r="E18" s="24"/>
      <c r="F18" s="57"/>
      <c r="G18" s="25"/>
      <c r="H18" s="24"/>
      <c r="I18" s="24"/>
      <c r="J18" s="24"/>
      <c r="K18" s="50"/>
      <c r="L18" s="179"/>
      <c r="M18" s="832" t="s">
        <v>302</v>
      </c>
      <c r="N18" s="24"/>
      <c r="O18" s="65"/>
      <c r="P18" s="24"/>
      <c r="Q18" s="832" t="s">
        <v>302</v>
      </c>
      <c r="R18" s="65"/>
      <c r="S18" s="832" t="s">
        <v>302</v>
      </c>
      <c r="T18" s="65"/>
      <c r="U18" s="832" t="s">
        <v>302</v>
      </c>
      <c r="V18" s="97">
        <f>T18-R18</f>
        <v>0</v>
      </c>
      <c r="W18" s="156"/>
      <c r="X18" s="832" t="s">
        <v>302</v>
      </c>
      <c r="Y18" s="65"/>
      <c r="Z18" s="24"/>
      <c r="AA18" s="55">
        <v>76</v>
      </c>
      <c r="AB18" s="43"/>
    </row>
    <row r="19" spans="2:28" ht="14.1" customHeight="1">
      <c r="B19" s="231">
        <v>77</v>
      </c>
      <c r="C19" s="107"/>
      <c r="D19" s="24"/>
      <c r="E19" s="24"/>
      <c r="F19" s="57"/>
      <c r="G19" s="25"/>
      <c r="H19" s="24"/>
      <c r="I19" s="24"/>
      <c r="J19" s="24"/>
      <c r="K19" s="50"/>
      <c r="L19" s="179"/>
      <c r="M19" s="50"/>
      <c r="N19" s="24"/>
      <c r="O19" s="65"/>
      <c r="P19" s="24"/>
      <c r="Q19" s="50"/>
      <c r="R19" s="65"/>
      <c r="S19" s="50"/>
      <c r="T19" s="65"/>
      <c r="U19" s="50"/>
      <c r="V19" s="97">
        <f>T19-R19</f>
        <v>0</v>
      </c>
      <c r="W19" s="156"/>
      <c r="X19" s="50"/>
      <c r="Y19" s="65"/>
      <c r="Z19" s="24"/>
      <c r="AA19" s="55">
        <v>77</v>
      </c>
      <c r="AB19" s="43"/>
    </row>
    <row r="20" spans="2:28" ht="14.1" customHeight="1">
      <c r="B20" s="231">
        <v>78</v>
      </c>
      <c r="C20" s="107"/>
      <c r="D20" s="24"/>
      <c r="E20" s="24"/>
      <c r="F20" s="57"/>
      <c r="G20" s="25"/>
      <c r="H20" s="24"/>
      <c r="I20" s="24"/>
      <c r="J20" s="24"/>
      <c r="K20" s="50"/>
      <c r="L20" s="179"/>
      <c r="M20" s="50"/>
      <c r="N20" s="24"/>
      <c r="O20" s="65"/>
      <c r="P20" s="24"/>
      <c r="Q20" s="50"/>
      <c r="R20" s="65"/>
      <c r="S20" s="50"/>
      <c r="T20" s="65"/>
      <c r="U20" s="50"/>
      <c r="V20" s="97">
        <f>T20-R20</f>
        <v>0</v>
      </c>
      <c r="W20" s="156"/>
      <c r="X20" s="50"/>
      <c r="Y20" s="65"/>
      <c r="Z20" s="24"/>
      <c r="AA20" s="55">
        <v>78</v>
      </c>
      <c r="AB20" s="43"/>
    </row>
    <row r="21" spans="2:28" ht="14.1" customHeight="1">
      <c r="B21" s="231">
        <v>79</v>
      </c>
      <c r="C21" s="107"/>
      <c r="D21" s="24"/>
      <c r="E21" s="24"/>
      <c r="F21" s="57"/>
      <c r="G21" s="25"/>
      <c r="H21" s="24"/>
      <c r="I21" s="24"/>
      <c r="J21" s="24"/>
      <c r="K21" s="50"/>
      <c r="L21" s="179"/>
      <c r="M21" s="50"/>
      <c r="N21" s="24"/>
      <c r="O21" s="65"/>
      <c r="P21" s="24"/>
      <c r="Q21" s="50"/>
      <c r="R21" s="65"/>
      <c r="S21" s="50"/>
      <c r="T21" s="65"/>
      <c r="U21" s="50"/>
      <c r="V21" s="97">
        <f>T21-R21</f>
        <v>0</v>
      </c>
      <c r="W21" s="156"/>
      <c r="X21" s="50"/>
      <c r="Y21" s="65"/>
      <c r="Z21" s="24"/>
      <c r="AA21" s="55">
        <v>79</v>
      </c>
      <c r="AB21" s="43"/>
    </row>
    <row r="22" spans="2:28" ht="14.1" customHeight="1">
      <c r="B22" s="231">
        <v>80</v>
      </c>
      <c r="C22" s="50" t="s">
        <v>887</v>
      </c>
      <c r="D22" s="24"/>
      <c r="E22" s="24"/>
      <c r="F22" s="57"/>
      <c r="G22" s="764"/>
      <c r="H22" s="764"/>
      <c r="I22" s="764"/>
      <c r="J22" s="764"/>
      <c r="K22" s="764"/>
      <c r="L22" s="764"/>
      <c r="M22" s="832" t="s">
        <v>302</v>
      </c>
      <c r="N22" s="24"/>
      <c r="O22" s="58">
        <f>SUM(O18:O21)</f>
        <v>0</v>
      </c>
      <c r="P22" s="24"/>
      <c r="Q22" s="832" t="s">
        <v>302</v>
      </c>
      <c r="R22" s="58">
        <f>SUM(R18:R21)</f>
        <v>0</v>
      </c>
      <c r="S22" s="832" t="s">
        <v>302</v>
      </c>
      <c r="T22" s="58">
        <f>SUM(T18:T21)</f>
        <v>0</v>
      </c>
      <c r="U22" s="832" t="s">
        <v>302</v>
      </c>
      <c r="V22" s="58">
        <f>SUM(V18:V21)</f>
        <v>0</v>
      </c>
      <c r="W22" s="152"/>
      <c r="X22" s="832" t="s">
        <v>302</v>
      </c>
      <c r="Y22" s="58">
        <f>SUM(Y18:Y21)</f>
        <v>0</v>
      </c>
      <c r="Z22" s="24"/>
      <c r="AA22" s="55">
        <v>80</v>
      </c>
      <c r="AB22" s="43"/>
    </row>
    <row r="23" spans="2:28" ht="12.95" customHeight="1">
      <c r="B23" s="54"/>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row>
    <row r="24" spans="2:28" ht="12.95" customHeight="1">
      <c r="B24" s="54"/>
      <c r="C24" s="43" t="s">
        <v>900</v>
      </c>
      <c r="D24" s="43"/>
      <c r="E24" s="43"/>
      <c r="F24" s="43"/>
      <c r="G24" s="43"/>
      <c r="H24" s="43"/>
      <c r="I24" s="43"/>
      <c r="J24" s="43"/>
      <c r="K24" s="43"/>
      <c r="L24" s="43"/>
      <c r="M24" s="43"/>
      <c r="N24" s="43"/>
      <c r="O24" s="43"/>
      <c r="P24" s="43"/>
      <c r="Q24" s="43">
        <v>1</v>
      </c>
      <c r="R24" s="43"/>
      <c r="S24" s="43"/>
      <c r="T24" s="43"/>
      <c r="U24" s="43"/>
      <c r="V24" s="43"/>
      <c r="W24" s="43"/>
      <c r="X24" s="43"/>
      <c r="Y24" s="43" t="s">
        <v>901</v>
      </c>
      <c r="Z24" s="43"/>
      <c r="AA24" s="43"/>
      <c r="AB24" s="43"/>
    </row>
    <row r="25" spans="2:28" ht="12.95" customHeight="1">
      <c r="B25" s="652"/>
      <c r="C25" s="649"/>
      <c r="D25" s="649"/>
      <c r="E25" s="649"/>
      <c r="F25" s="649"/>
      <c r="G25" s="649"/>
      <c r="H25" s="651"/>
      <c r="I25" s="649"/>
      <c r="J25" s="649"/>
      <c r="K25" s="649"/>
      <c r="L25" s="649"/>
      <c r="M25" s="649"/>
      <c r="N25" s="649"/>
      <c r="O25" s="649"/>
      <c r="P25" s="649" t="s">
        <v>295</v>
      </c>
      <c r="Q25" s="649"/>
      <c r="R25" s="649"/>
      <c r="S25" s="649"/>
      <c r="T25" s="649"/>
      <c r="U25" s="649"/>
      <c r="V25" s="649"/>
      <c r="W25" s="648"/>
      <c r="X25" s="649" t="s">
        <v>297</v>
      </c>
      <c r="Y25" s="673"/>
      <c r="Z25" s="649"/>
      <c r="AA25" s="662"/>
      <c r="AB25" s="43"/>
    </row>
    <row r="26" spans="2:28" ht="14.1" customHeight="1">
      <c r="B26" s="652">
        <v>81</v>
      </c>
      <c r="C26" s="649" t="s">
        <v>902</v>
      </c>
      <c r="D26" s="649"/>
      <c r="E26" s="649"/>
      <c r="F26" s="649"/>
      <c r="G26" s="649"/>
      <c r="H26" s="651"/>
      <c r="I26" s="649" t="s">
        <v>903</v>
      </c>
      <c r="J26" s="649"/>
      <c r="K26" s="649"/>
      <c r="L26" s="649"/>
      <c r="M26" s="649"/>
      <c r="N26" s="649"/>
      <c r="O26" s="649"/>
      <c r="P26" s="649"/>
      <c r="Q26" s="649"/>
      <c r="R26" s="649"/>
      <c r="S26" s="649"/>
      <c r="T26" s="649"/>
      <c r="U26" s="649"/>
      <c r="V26" s="649"/>
      <c r="W26" s="832" t="s">
        <v>302</v>
      </c>
      <c r="X26" s="649"/>
      <c r="Y26" s="58">
        <f ca="1">'PG11'!T50+PG12I!L43+L13+O22</f>
        <v>0</v>
      </c>
      <c r="Z26" s="644"/>
      <c r="AA26" s="652">
        <v>81</v>
      </c>
      <c r="AB26" s="43"/>
    </row>
    <row r="27" spans="2:28" ht="14.1" customHeight="1">
      <c r="B27" s="652">
        <v>82</v>
      </c>
      <c r="C27" s="649" t="s">
        <v>904</v>
      </c>
      <c r="D27" s="649"/>
      <c r="E27" s="649"/>
      <c r="F27" s="649"/>
      <c r="G27" s="649"/>
      <c r="H27" s="651"/>
      <c r="I27" s="649" t="s">
        <v>905</v>
      </c>
      <c r="J27" s="649"/>
      <c r="K27" s="649"/>
      <c r="L27" s="649"/>
      <c r="M27" s="649"/>
      <c r="N27" s="649"/>
      <c r="O27" s="649"/>
      <c r="P27" s="649"/>
      <c r="Q27" s="649"/>
      <c r="R27" s="649"/>
      <c r="S27" s="649"/>
      <c r="T27" s="649"/>
      <c r="U27" s="649"/>
      <c r="V27" s="649"/>
      <c r="W27" s="832" t="s">
        <v>302</v>
      </c>
      <c r="X27" s="649"/>
      <c r="Y27" s="58">
        <f ca="1">PG12I!O43+R13+R22</f>
        <v>0</v>
      </c>
      <c r="Z27" s="644"/>
      <c r="AA27" s="652">
        <v>82</v>
      </c>
      <c r="AB27" s="43"/>
    </row>
    <row r="28" spans="2:28" ht="14.1" customHeight="1">
      <c r="B28" s="652">
        <v>83</v>
      </c>
      <c r="C28" s="649" t="s">
        <v>906</v>
      </c>
      <c r="D28" s="649"/>
      <c r="E28" s="649"/>
      <c r="F28" s="649"/>
      <c r="G28" s="649"/>
      <c r="H28" s="651"/>
      <c r="I28" s="649" t="s">
        <v>907</v>
      </c>
      <c r="J28" s="649"/>
      <c r="K28" s="649"/>
      <c r="L28" s="649"/>
      <c r="M28" s="649"/>
      <c r="N28" s="649"/>
      <c r="O28" s="649"/>
      <c r="P28" s="649"/>
      <c r="Q28" s="649"/>
      <c r="R28" s="649"/>
      <c r="S28" s="649"/>
      <c r="T28" s="649"/>
      <c r="U28" s="649"/>
      <c r="V28" s="649"/>
      <c r="W28" s="832" t="s">
        <v>302</v>
      </c>
      <c r="X28" s="649"/>
      <c r="Y28" s="58">
        <f ca="1">PG12I!T43+T13+T22</f>
        <v>0</v>
      </c>
      <c r="Z28" s="644"/>
      <c r="AA28" s="652">
        <v>83</v>
      </c>
      <c r="AB28" s="43" t="s">
        <v>614</v>
      </c>
    </row>
    <row r="29" spans="2:28" ht="14.1" customHeight="1">
      <c r="B29" s="672">
        <v>84</v>
      </c>
      <c r="C29" s="673" t="s">
        <v>908</v>
      </c>
      <c r="D29" s="673"/>
      <c r="E29" s="673"/>
      <c r="F29" s="673"/>
      <c r="G29" s="673"/>
      <c r="H29" s="674"/>
      <c r="I29" s="673" t="s">
        <v>909</v>
      </c>
      <c r="J29" s="673"/>
      <c r="K29" s="673"/>
      <c r="L29" s="673"/>
      <c r="M29" s="673"/>
      <c r="N29" s="673"/>
      <c r="O29" s="673"/>
      <c r="P29" s="673"/>
      <c r="Q29" s="673"/>
      <c r="R29" s="673"/>
      <c r="S29" s="673"/>
      <c r="T29" s="673"/>
      <c r="U29" s="673"/>
      <c r="V29" s="673"/>
      <c r="W29" s="832" t="s">
        <v>302</v>
      </c>
      <c r="X29" s="673"/>
      <c r="Y29" s="58">
        <f ca="1">PG12I!W43+V13+V22</f>
        <v>0</v>
      </c>
      <c r="Z29" s="761"/>
      <c r="AA29" s="672">
        <v>84</v>
      </c>
      <c r="AB29" s="43"/>
    </row>
    <row r="30" spans="2:28" ht="14.1" customHeight="1">
      <c r="B30" s="55">
        <v>85</v>
      </c>
      <c r="C30" s="24" t="s">
        <v>910</v>
      </c>
      <c r="D30" s="24"/>
      <c r="E30" s="24"/>
      <c r="F30" s="24"/>
      <c r="G30" s="24"/>
      <c r="H30" s="57"/>
      <c r="I30" s="24" t="s">
        <v>911</v>
      </c>
      <c r="J30" s="24"/>
      <c r="K30" s="24"/>
      <c r="L30" s="24"/>
      <c r="M30" s="24"/>
      <c r="N30" s="24"/>
      <c r="O30" s="24"/>
      <c r="P30" s="24"/>
      <c r="Q30" s="24"/>
      <c r="R30" s="24"/>
      <c r="S30" s="24"/>
      <c r="T30" s="24"/>
      <c r="U30" s="24"/>
      <c r="V30" s="24"/>
      <c r="W30" s="832" t="s">
        <v>302</v>
      </c>
      <c r="X30" s="24"/>
      <c r="Y30" s="58">
        <f ca="1">PG12I!Z43+Y13+Y22</f>
        <v>0</v>
      </c>
      <c r="Z30" s="26"/>
      <c r="AA30" s="55">
        <v>85</v>
      </c>
      <c r="AB30" s="43"/>
    </row>
    <row r="31" spans="2:28" ht="12.95" customHeight="1">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row>
    <row r="32" spans="2:28" ht="12.95" customHeight="1">
      <c r="B32" s="24"/>
      <c r="C32" s="24" t="s">
        <v>912</v>
      </c>
      <c r="D32" s="24"/>
      <c r="E32" s="24"/>
      <c r="F32" s="24"/>
      <c r="G32" s="24"/>
      <c r="H32" s="24"/>
      <c r="I32" s="24"/>
      <c r="J32" s="24"/>
      <c r="K32" s="24"/>
      <c r="L32" s="24"/>
      <c r="M32" s="24"/>
      <c r="N32" s="24"/>
      <c r="O32" s="24"/>
      <c r="P32" s="24"/>
      <c r="Q32" s="43"/>
      <c r="R32" s="43"/>
      <c r="S32" s="43"/>
      <c r="T32" s="43" t="s">
        <v>913</v>
      </c>
      <c r="U32" s="43"/>
      <c r="V32" s="43"/>
      <c r="W32" s="43"/>
      <c r="X32" s="43"/>
      <c r="Y32" s="43"/>
      <c r="Z32" s="43"/>
      <c r="AA32" s="43"/>
      <c r="AB32" s="43"/>
    </row>
    <row r="33" spans="2:28" ht="12.95" customHeight="1">
      <c r="B33" s="47"/>
      <c r="C33" s="47"/>
      <c r="D33" s="43"/>
      <c r="E33" s="54" t="s">
        <v>148</v>
      </c>
      <c r="F33" s="43"/>
      <c r="G33" s="49"/>
      <c r="H33" s="43"/>
      <c r="I33" s="54" t="s">
        <v>128</v>
      </c>
      <c r="J33" s="49"/>
      <c r="K33" s="43" t="s">
        <v>914</v>
      </c>
      <c r="L33" s="43"/>
      <c r="M33" s="43"/>
      <c r="N33" s="47" t="s">
        <v>877</v>
      </c>
      <c r="O33" s="43"/>
      <c r="P33" s="43"/>
      <c r="Q33" s="662"/>
      <c r="R33" s="43"/>
      <c r="S33" s="662"/>
      <c r="T33" s="649"/>
      <c r="U33" s="649"/>
      <c r="V33" s="649"/>
      <c r="W33" s="648"/>
      <c r="X33" s="649"/>
      <c r="Y33" s="649"/>
      <c r="Z33" s="649"/>
      <c r="AA33" s="662"/>
      <c r="AB33" s="43"/>
    </row>
    <row r="34" spans="2:28" ht="12.95" customHeight="1">
      <c r="B34" s="47"/>
      <c r="C34" s="50" t="s">
        <v>915</v>
      </c>
      <c r="D34" s="43"/>
      <c r="E34" s="43"/>
      <c r="F34" s="43"/>
      <c r="G34" s="49"/>
      <c r="H34" s="43"/>
      <c r="I34" s="54" t="s">
        <v>843</v>
      </c>
      <c r="J34" s="49"/>
      <c r="K34" s="43" t="s">
        <v>916</v>
      </c>
      <c r="L34" s="43"/>
      <c r="M34" s="43"/>
      <c r="N34" s="47" t="s">
        <v>917</v>
      </c>
      <c r="O34" s="43"/>
      <c r="P34" s="43"/>
      <c r="Q34" s="53"/>
      <c r="R34" s="43"/>
      <c r="S34" s="60"/>
      <c r="T34" s="24" t="s">
        <v>610</v>
      </c>
      <c r="U34" s="24"/>
      <c r="V34" s="24"/>
      <c r="W34" s="50"/>
      <c r="X34" s="24" t="s">
        <v>843</v>
      </c>
      <c r="Y34" s="24"/>
      <c r="Z34" s="24"/>
      <c r="AA34" s="60"/>
      <c r="AB34" s="43"/>
    </row>
    <row r="35" spans="2:28" ht="14.1" customHeight="1">
      <c r="B35" s="833">
        <v>86</v>
      </c>
      <c r="C35" s="108"/>
      <c r="D35" s="761"/>
      <c r="E35" s="761"/>
      <c r="F35" s="761"/>
      <c r="G35" s="756"/>
      <c r="H35" s="832" t="s">
        <v>302</v>
      </c>
      <c r="I35" s="785"/>
      <c r="J35" s="674"/>
      <c r="K35" s="832" t="s">
        <v>302</v>
      </c>
      <c r="L35" s="785"/>
      <c r="M35" s="834"/>
      <c r="N35" s="832" t="s">
        <v>302</v>
      </c>
      <c r="O35" s="785"/>
      <c r="P35" s="673"/>
      <c r="Q35" s="672">
        <v>86</v>
      </c>
      <c r="R35" s="43"/>
      <c r="S35" s="55">
        <v>92</v>
      </c>
      <c r="T35" s="34"/>
      <c r="U35" s="24"/>
      <c r="V35" s="24"/>
      <c r="W35" s="832" t="s">
        <v>302</v>
      </c>
      <c r="X35" s="24"/>
      <c r="Y35" s="187"/>
      <c r="Z35" s="26"/>
      <c r="AA35" s="55">
        <v>92</v>
      </c>
      <c r="AB35" s="43"/>
    </row>
    <row r="36" spans="2:28" ht="14.1" customHeight="1">
      <c r="B36" s="231">
        <v>87</v>
      </c>
      <c r="C36" s="108"/>
      <c r="D36" s="26"/>
      <c r="E36" s="26"/>
      <c r="F36" s="26"/>
      <c r="G36" s="36"/>
      <c r="H36" s="24"/>
      <c r="I36" s="65"/>
      <c r="J36" s="57"/>
      <c r="K36" s="24"/>
      <c r="L36" s="65"/>
      <c r="M36" s="97"/>
      <c r="N36" s="232"/>
      <c r="O36" s="65"/>
      <c r="P36" s="24"/>
      <c r="Q36" s="55">
        <v>87</v>
      </c>
      <c r="R36" s="43"/>
      <c r="S36" s="55">
        <v>93</v>
      </c>
      <c r="T36" s="34"/>
      <c r="U36" s="24"/>
      <c r="V36" s="24"/>
      <c r="W36" s="50"/>
      <c r="X36" s="24"/>
      <c r="Y36" s="187"/>
      <c r="Z36" s="26"/>
      <c r="AA36" s="55">
        <v>93</v>
      </c>
      <c r="AB36" s="43"/>
    </row>
    <row r="37" spans="2:28" ht="14.1" customHeight="1">
      <c r="B37" s="231">
        <v>88</v>
      </c>
      <c r="C37" s="108"/>
      <c r="D37" s="26"/>
      <c r="E37" s="26"/>
      <c r="F37" s="26"/>
      <c r="G37" s="36"/>
      <c r="H37" s="24"/>
      <c r="I37" s="65"/>
      <c r="J37" s="57"/>
      <c r="K37" s="24"/>
      <c r="L37" s="65"/>
      <c r="M37" s="97"/>
      <c r="N37" s="232"/>
      <c r="O37" s="65"/>
      <c r="P37" s="24"/>
      <c r="Q37" s="55">
        <v>88</v>
      </c>
      <c r="R37" s="43"/>
      <c r="S37" s="55">
        <v>94</v>
      </c>
      <c r="T37" s="34"/>
      <c r="U37" s="24"/>
      <c r="V37" s="24"/>
      <c r="W37" s="50"/>
      <c r="X37" s="24"/>
      <c r="Y37" s="187"/>
      <c r="Z37" s="26"/>
      <c r="AA37" s="55">
        <v>94</v>
      </c>
      <c r="AB37" s="43"/>
    </row>
    <row r="38" spans="2:28" ht="14.1" customHeight="1">
      <c r="B38" s="231">
        <v>89</v>
      </c>
      <c r="C38" s="108"/>
      <c r="D38" s="26"/>
      <c r="E38" s="26"/>
      <c r="F38" s="26"/>
      <c r="G38" s="36"/>
      <c r="H38" s="24"/>
      <c r="I38" s="65"/>
      <c r="J38" s="57"/>
      <c r="K38" s="24"/>
      <c r="L38" s="65"/>
      <c r="M38" s="97"/>
      <c r="N38" s="232"/>
      <c r="O38" s="65"/>
      <c r="P38" s="24"/>
      <c r="Q38" s="55">
        <v>89</v>
      </c>
      <c r="R38" s="43"/>
      <c r="S38" s="55">
        <v>95</v>
      </c>
      <c r="T38" s="30"/>
      <c r="U38" s="24"/>
      <c r="V38" s="24"/>
      <c r="W38" s="832" t="s">
        <v>302</v>
      </c>
      <c r="X38" s="24"/>
      <c r="Y38" s="188" t="str">
        <f>IF(SUM(Y35:Y37)=0,"",SUM(Y35:Y37))</f>
        <v/>
      </c>
      <c r="Z38" s="26"/>
      <c r="AA38" s="55">
        <v>95</v>
      </c>
      <c r="AB38" s="43"/>
    </row>
    <row r="39" spans="2:28" ht="14.1" customHeight="1">
      <c r="B39" s="231">
        <v>90</v>
      </c>
      <c r="C39" s="108"/>
      <c r="D39" s="26"/>
      <c r="E39" s="26"/>
      <c r="F39" s="26"/>
      <c r="G39" s="36"/>
      <c r="H39" s="24"/>
      <c r="I39" s="65"/>
      <c r="J39" s="57"/>
      <c r="K39" s="24"/>
      <c r="L39" s="65"/>
      <c r="M39" s="97"/>
      <c r="N39" s="232"/>
      <c r="O39" s="65"/>
      <c r="P39" s="24"/>
      <c r="Q39" s="55">
        <v>90</v>
      </c>
      <c r="R39" s="43"/>
      <c r="S39" s="43"/>
      <c r="T39" s="43"/>
      <c r="U39" s="43"/>
      <c r="V39" s="43"/>
      <c r="W39" s="43"/>
      <c r="X39" s="43"/>
      <c r="Y39" s="43"/>
      <c r="Z39" s="43"/>
      <c r="AA39" s="43"/>
      <c r="AB39" s="43"/>
    </row>
    <row r="40" spans="2:28" ht="14.1" customHeight="1">
      <c r="B40" s="231">
        <v>91</v>
      </c>
      <c r="C40" s="50" t="s">
        <v>887</v>
      </c>
      <c r="D40" s="24"/>
      <c r="E40" s="24"/>
      <c r="F40" s="24"/>
      <c r="G40" s="57"/>
      <c r="H40" s="832" t="s">
        <v>302</v>
      </c>
      <c r="I40" s="58" t="str">
        <f>IF(SUM(I35:I39)=0,"",SUM(I35:I39))</f>
        <v/>
      </c>
      <c r="J40" s="57"/>
      <c r="K40" s="832" t="s">
        <v>302</v>
      </c>
      <c r="L40" s="58" t="str">
        <f>IF(SUM(L35:L39)=0,"",SUM(L35:L39))</f>
        <v/>
      </c>
      <c r="M40" s="26"/>
      <c r="N40" s="832" t="s">
        <v>302</v>
      </c>
      <c r="O40" s="58" t="str">
        <f>IF(SUM(O35:O39)=0,"",SUM(O35:O39))</f>
        <v/>
      </c>
      <c r="P40" s="24"/>
      <c r="Q40" s="55">
        <v>91</v>
      </c>
      <c r="R40" s="43"/>
      <c r="S40" s="116" t="s">
        <v>515</v>
      </c>
      <c r="T40" s="116" t="s">
        <v>918</v>
      </c>
      <c r="U40" s="43"/>
      <c r="V40" s="43"/>
      <c r="W40" s="43"/>
      <c r="X40" s="43"/>
      <c r="Y40" s="43"/>
      <c r="Z40" s="23"/>
      <c r="AA40" s="23"/>
      <c r="AB40" s="23"/>
    </row>
    <row r="41" spans="2:28" ht="12.95" customHeight="1">
      <c r="B41" s="43"/>
      <c r="C41" s="43"/>
      <c r="D41" s="43"/>
      <c r="E41" s="43"/>
      <c r="F41" s="43"/>
      <c r="G41" s="43"/>
      <c r="H41" s="43"/>
      <c r="I41" s="43"/>
      <c r="J41" s="43"/>
      <c r="K41" s="43"/>
      <c r="L41" s="43"/>
      <c r="M41" s="43"/>
      <c r="N41" s="43"/>
      <c r="O41" s="43"/>
      <c r="P41" s="43"/>
      <c r="Q41" s="43"/>
      <c r="R41" s="23"/>
      <c r="S41" s="233"/>
      <c r="T41" s="116" t="s">
        <v>919</v>
      </c>
      <c r="U41" s="43"/>
      <c r="V41" s="43"/>
      <c r="W41" s="43"/>
      <c r="X41" s="43"/>
      <c r="Y41" s="43"/>
      <c r="Z41" s="23"/>
      <c r="AA41" s="23"/>
      <c r="AB41" s="23"/>
    </row>
    <row r="42" spans="2:28" ht="12.95" customHeight="1">
      <c r="B42" s="5"/>
      <c r="C42" s="5"/>
      <c r="D42" s="5"/>
      <c r="E42" s="5"/>
      <c r="F42" s="5"/>
      <c r="G42" s="5"/>
      <c r="H42" s="44"/>
      <c r="I42" s="44"/>
      <c r="J42" s="44"/>
      <c r="K42" s="44"/>
      <c r="L42" s="44"/>
      <c r="M42" s="44"/>
      <c r="N42" s="44"/>
      <c r="O42" s="44"/>
      <c r="P42" s="44"/>
      <c r="Q42" s="44"/>
      <c r="R42" s="5"/>
      <c r="S42" s="44"/>
      <c r="T42" s="44"/>
      <c r="U42" s="44"/>
      <c r="V42" s="44"/>
      <c r="W42" s="44"/>
      <c r="X42" s="44"/>
      <c r="Y42" s="44"/>
      <c r="Z42" s="5"/>
      <c r="AA42" s="5"/>
      <c r="AB42" s="5"/>
    </row>
    <row r="43" spans="2:28" ht="12.95" customHeight="1">
      <c r="B43" s="5"/>
      <c r="C43" s="5"/>
      <c r="D43" s="5"/>
      <c r="E43" s="5"/>
      <c r="F43" s="5"/>
      <c r="G43" s="5"/>
      <c r="H43" s="44"/>
      <c r="I43" s="43" t="str">
        <f>'PG1'!Q46</f>
        <v/>
      </c>
      <c r="J43" s="44"/>
      <c r="K43" s="44"/>
      <c r="L43" s="44"/>
      <c r="M43" s="44"/>
      <c r="N43" s="44"/>
      <c r="O43" s="44"/>
      <c r="P43" s="44"/>
      <c r="Q43" s="44"/>
      <c r="R43" s="5"/>
      <c r="S43" s="43" t="s">
        <v>614</v>
      </c>
      <c r="T43" s="43" t="s">
        <v>920</v>
      </c>
      <c r="U43" s="44"/>
      <c r="V43" s="44"/>
      <c r="W43" s="44"/>
      <c r="X43" s="44"/>
      <c r="Y43" s="44"/>
      <c r="Z43" s="5"/>
      <c r="AA43" s="5"/>
      <c r="AB43" s="5"/>
    </row>
  </sheetData>
  <sheetProtection algorithmName="SHA-512" hashValue="tcI26LNxrNzojn4v0hxfn5fcqItk4ubA2pwvLR4BGANRMKiBX2meMQAudrK/YnLM08LuxSsKfrwkmm2liSmIuA==" saltValue="uMv0FlFYYd2ZT0l6ctw63w==" spinCount="100000" sheet="1" objects="1" scenarios="1"/>
  <phoneticPr fontId="0" type="noConversion"/>
  <pageMargins left="0.5" right="0.5" top="0.5" bottom="0.5" header="0" footer="0"/>
  <pageSetup paperSize="5" scale="93"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6">
    <pageSetUpPr fitToPage="1"/>
  </sheetPr>
  <dimension ref="B1:Z42"/>
  <sheetViews>
    <sheetView zoomScale="80" zoomScaleNormal="80" workbookViewId="0">
      <selection activeCell="H8" sqref="H8"/>
    </sheetView>
  </sheetViews>
  <sheetFormatPr defaultRowHeight="15"/>
  <cols>
    <col min="1" max="1" width="9.77734375" customWidth="1"/>
    <col min="2" max="2" width="3.77734375" customWidth="1"/>
    <col min="3" max="3" width="5.77734375" customWidth="1"/>
    <col min="4" max="4" width="3.77734375" customWidth="1"/>
    <col min="5" max="5" width="8.77734375" customWidth="1"/>
    <col min="6" max="6" width="3.77734375" customWidth="1"/>
    <col min="7" max="7" width="4.77734375" customWidth="1"/>
    <col min="8" max="8" width="6.77734375" customWidth="1"/>
    <col min="9" max="9" width="3.77734375" customWidth="1"/>
    <col min="10" max="10" width="8.77734375" customWidth="1"/>
    <col min="11" max="11" width="6.77734375" customWidth="1"/>
    <col min="12" max="12" width="11.77734375" customWidth="1"/>
    <col min="13" max="13" width="3.77734375" customWidth="1"/>
    <col min="14" max="14" width="8.77734375" customWidth="1"/>
    <col min="15" max="15" width="3.77734375" customWidth="1"/>
    <col min="16" max="16" width="4.77734375" customWidth="1"/>
    <col min="17" max="17" width="3.77734375" customWidth="1"/>
    <col min="18" max="18" width="4.77734375" customWidth="1"/>
    <col min="19" max="19" width="3.77734375" customWidth="1"/>
    <col min="20" max="20" width="2.77734375" customWidth="1"/>
    <col min="21" max="21" width="3.77734375" customWidth="1"/>
    <col min="22" max="22" width="6" customWidth="1"/>
    <col min="23" max="23" width="8.77734375" customWidth="1"/>
    <col min="24" max="24" width="3.77734375" customWidth="1"/>
    <col min="25" max="26" width="8.77734375" customWidth="1"/>
    <col min="27" max="27" width="9.77734375" customWidth="1"/>
  </cols>
  <sheetData>
    <row r="1" spans="2:26" ht="15.75" customHeight="1"/>
    <row r="2" spans="2:26" ht="15.75" customHeight="1"/>
    <row r="3" spans="2:26" ht="12.95" customHeight="1">
      <c r="B3" s="43"/>
      <c r="C3" s="43"/>
      <c r="D3" s="43"/>
      <c r="E3" s="43"/>
      <c r="F3" s="43"/>
      <c r="G3" s="43"/>
      <c r="H3" s="43"/>
      <c r="I3" s="43"/>
      <c r="J3" s="43"/>
      <c r="K3" s="43"/>
      <c r="L3" s="43"/>
      <c r="M3" s="43" t="s">
        <v>40</v>
      </c>
      <c r="N3" s="43"/>
      <c r="O3" s="43"/>
      <c r="P3" s="44"/>
      <c r="Q3" s="43"/>
      <c r="R3" s="43"/>
      <c r="S3" s="43"/>
      <c r="T3" s="43"/>
      <c r="U3" s="43"/>
      <c r="V3" s="43"/>
      <c r="W3" s="43"/>
      <c r="X3" s="43"/>
      <c r="Y3" s="43"/>
      <c r="Z3" s="43" t="s">
        <v>921</v>
      </c>
    </row>
    <row r="4" spans="2:26" ht="12.95" customHeight="1">
      <c r="B4" s="24" t="s">
        <v>116</v>
      </c>
      <c r="C4" s="24"/>
      <c r="D4" s="24"/>
      <c r="E4" s="24"/>
      <c r="F4" s="24"/>
      <c r="G4" s="45" t="str">
        <f>T(Facility)</f>
        <v/>
      </c>
      <c r="H4" s="26"/>
      <c r="I4" s="24"/>
      <c r="J4" s="24"/>
      <c r="K4" s="24"/>
      <c r="L4" s="24"/>
      <c r="M4" s="24" t="s">
        <v>117</v>
      </c>
      <c r="N4" s="46" t="str">
        <f>T(ID)</f>
        <v/>
      </c>
      <c r="O4" s="26"/>
      <c r="P4" s="24"/>
      <c r="Q4" s="24"/>
      <c r="R4" s="24" t="s">
        <v>118</v>
      </c>
      <c r="S4" s="24"/>
      <c r="T4" s="24"/>
      <c r="U4" s="24"/>
      <c r="V4" s="24"/>
      <c r="W4" s="73" t="str">
        <f>T(Beg_Date)</f>
        <v/>
      </c>
      <c r="X4" s="52"/>
      <c r="Y4" s="52" t="s">
        <v>25</v>
      </c>
      <c r="Z4" s="73" t="str">
        <f>T(End_Date)</f>
        <v/>
      </c>
    </row>
    <row r="5" spans="2:26" ht="8.1" customHeight="1">
      <c r="B5" s="43"/>
      <c r="C5" s="43"/>
      <c r="D5" s="43"/>
      <c r="E5" s="43"/>
      <c r="F5" s="43"/>
      <c r="G5" s="43"/>
      <c r="H5" s="43"/>
      <c r="I5" s="43"/>
      <c r="J5" s="43"/>
      <c r="K5" s="43"/>
      <c r="L5" s="43"/>
      <c r="M5" s="43"/>
      <c r="N5" s="43"/>
      <c r="O5" s="43"/>
      <c r="P5" s="43"/>
      <c r="Q5" s="43"/>
      <c r="R5" s="43"/>
      <c r="S5" s="43"/>
      <c r="T5" s="43"/>
      <c r="U5" s="43"/>
      <c r="V5" s="43"/>
      <c r="W5" s="43"/>
      <c r="X5" s="43"/>
      <c r="Y5" s="43"/>
      <c r="Z5" s="43"/>
    </row>
    <row r="6" spans="2:26" ht="12.95" customHeight="1">
      <c r="B6" s="43" t="s">
        <v>922</v>
      </c>
      <c r="C6" s="43"/>
      <c r="D6" s="43"/>
      <c r="E6" s="43"/>
      <c r="F6" s="43"/>
      <c r="G6" s="43"/>
      <c r="H6" s="43"/>
      <c r="I6" s="43"/>
      <c r="J6" s="43"/>
      <c r="K6" s="43"/>
      <c r="L6" s="43"/>
      <c r="M6" s="43"/>
      <c r="N6" s="43"/>
      <c r="O6" s="43"/>
      <c r="P6" s="43"/>
      <c r="Q6" s="43"/>
      <c r="R6" s="43"/>
      <c r="S6" s="43"/>
      <c r="T6" s="43"/>
      <c r="U6" s="43"/>
      <c r="V6" s="43"/>
      <c r="W6" s="43"/>
      <c r="X6" s="43"/>
      <c r="Y6" s="43"/>
      <c r="Z6" s="43"/>
    </row>
    <row r="7" spans="2:26" ht="12.95" customHeight="1">
      <c r="B7" s="43"/>
      <c r="C7" s="43" t="s">
        <v>923</v>
      </c>
      <c r="D7" s="43"/>
      <c r="E7" s="43"/>
      <c r="F7" s="43"/>
      <c r="G7" s="43"/>
      <c r="H7" s="43"/>
      <c r="I7" s="43"/>
      <c r="J7" s="43"/>
      <c r="K7" s="43"/>
      <c r="L7" s="43"/>
      <c r="M7" s="43"/>
      <c r="N7" s="43"/>
      <c r="O7" s="43"/>
      <c r="P7" s="43"/>
      <c r="Q7" s="43"/>
      <c r="R7" s="444" t="str">
        <f>IF(AND(LEN(W10)&lt;3,LEN(W11)&lt;3),"",IF(OR(LEN(W10)&gt;2,LEN(W11)&gt;2),"PLEASE ENTER ONLY DATES IN CELLS W16 AND W17",""))</f>
        <v/>
      </c>
      <c r="S7" s="444"/>
      <c r="T7" s="444"/>
      <c r="U7" s="444"/>
      <c r="V7" s="444"/>
      <c r="W7" s="444"/>
      <c r="X7" s="444"/>
      <c r="Y7" s="444"/>
      <c r="Z7" s="43"/>
    </row>
    <row r="8" spans="2:26" ht="12.95" customHeight="1">
      <c r="B8" s="43"/>
      <c r="C8" s="43" t="s">
        <v>924</v>
      </c>
      <c r="D8" s="44"/>
      <c r="E8" s="43"/>
      <c r="F8" s="43"/>
      <c r="G8" s="43"/>
      <c r="H8" s="205"/>
      <c r="I8" s="24"/>
      <c r="J8" s="104"/>
      <c r="K8" s="104"/>
      <c r="L8" s="24"/>
      <c r="M8" s="24"/>
      <c r="N8" s="24"/>
      <c r="O8" s="24"/>
      <c r="P8" s="24"/>
      <c r="Q8" s="24"/>
      <c r="R8" s="24"/>
      <c r="S8" s="24"/>
      <c r="T8" s="23"/>
      <c r="U8" s="43"/>
      <c r="V8" s="43"/>
      <c r="X8" s="43"/>
      <c r="Y8" s="43"/>
      <c r="Z8" s="43"/>
    </row>
    <row r="9" spans="2:26" ht="12.95" customHeight="1">
      <c r="B9" s="43"/>
      <c r="C9" s="43" t="s">
        <v>925</v>
      </c>
      <c r="D9" s="44"/>
      <c r="E9" s="43"/>
      <c r="F9" s="43"/>
      <c r="G9" s="43"/>
      <c r="H9" s="43"/>
      <c r="I9" s="43"/>
      <c r="J9" s="43"/>
      <c r="K9" s="43"/>
      <c r="L9" s="43"/>
      <c r="M9" s="43"/>
      <c r="N9" s="43"/>
      <c r="O9" s="43"/>
      <c r="P9" s="43"/>
      <c r="Q9" s="43"/>
      <c r="R9" s="43"/>
      <c r="X9" s="43"/>
      <c r="Y9" s="43"/>
      <c r="Z9" s="43"/>
    </row>
    <row r="10" spans="2:26" ht="12.95" customHeight="1">
      <c r="B10" s="43"/>
      <c r="C10" s="43" t="s">
        <v>926</v>
      </c>
      <c r="D10" s="44"/>
      <c r="E10" s="43"/>
      <c r="F10" s="43"/>
      <c r="G10" s="43"/>
      <c r="H10" s="43"/>
      <c r="I10" s="43"/>
      <c r="J10" s="43"/>
      <c r="K10" s="43"/>
      <c r="L10" s="43"/>
      <c r="M10" s="646"/>
      <c r="N10" s="43" t="s">
        <v>139</v>
      </c>
      <c r="O10" s="646"/>
      <c r="P10" s="43" t="s">
        <v>140</v>
      </c>
      <c r="Q10" s="43"/>
      <c r="R10" s="43"/>
      <c r="S10" s="43"/>
      <c r="T10" s="43"/>
      <c r="U10" s="43"/>
      <c r="V10" s="43"/>
      <c r="W10" s="445" t="str">
        <f>TEXT($W$16,"yy")</f>
        <v>00</v>
      </c>
      <c r="X10" s="43"/>
      <c r="Y10" s="43"/>
      <c r="Z10" s="43"/>
    </row>
    <row r="11" spans="2:26" ht="12" customHeight="1">
      <c r="B11" s="43"/>
      <c r="C11" s="43"/>
      <c r="D11" s="43"/>
      <c r="E11" s="43"/>
      <c r="F11" s="43"/>
      <c r="G11" s="43"/>
      <c r="H11" s="43"/>
      <c r="I11" s="43"/>
      <c r="J11" s="43"/>
      <c r="K11" s="43"/>
      <c r="L11" s="43"/>
      <c r="M11" s="43"/>
      <c r="N11" s="43"/>
      <c r="O11" s="43"/>
      <c r="P11" s="43"/>
      <c r="Q11" s="43"/>
      <c r="R11" s="43"/>
      <c r="S11" s="43"/>
      <c r="T11" s="43"/>
      <c r="U11" s="43"/>
      <c r="V11" s="43"/>
      <c r="W11" s="445" t="str">
        <f>TEXT($W$17,"yy")</f>
        <v>00</v>
      </c>
      <c r="X11" s="43"/>
      <c r="Y11" s="43"/>
      <c r="Z11" s="43"/>
    </row>
    <row r="12" spans="2:26" ht="12.95" customHeight="1">
      <c r="B12" s="648"/>
      <c r="C12" s="648"/>
      <c r="D12" s="651"/>
      <c r="E12" s="668" t="s">
        <v>148</v>
      </c>
      <c r="F12" s="780"/>
      <c r="G12" s="668" t="s">
        <v>128</v>
      </c>
      <c r="H12" s="668"/>
      <c r="I12" s="780"/>
      <c r="J12" s="656" t="s">
        <v>129</v>
      </c>
      <c r="K12" s="668" t="s">
        <v>130</v>
      </c>
      <c r="L12" s="668"/>
      <c r="M12" s="780"/>
      <c r="N12" s="668" t="s">
        <v>155</v>
      </c>
      <c r="O12" s="780"/>
      <c r="P12" s="668" t="s">
        <v>156</v>
      </c>
      <c r="Q12" s="668"/>
      <c r="R12" s="668"/>
      <c r="S12" s="662"/>
      <c r="T12" s="43"/>
      <c r="U12" s="43"/>
      <c r="V12" s="43"/>
      <c r="W12" s="43"/>
      <c r="X12" s="43"/>
      <c r="Y12" s="43"/>
      <c r="Z12" s="43"/>
    </row>
    <row r="13" spans="2:26" ht="12.95" customHeight="1">
      <c r="B13" s="47"/>
      <c r="C13" s="47"/>
      <c r="D13" s="49"/>
      <c r="E13" s="143" t="s">
        <v>835</v>
      </c>
      <c r="F13" s="146"/>
      <c r="G13" s="143" t="s">
        <v>58</v>
      </c>
      <c r="H13" s="143"/>
      <c r="I13" s="146"/>
      <c r="J13" s="66" t="s">
        <v>676</v>
      </c>
      <c r="K13" s="143" t="s">
        <v>927</v>
      </c>
      <c r="L13" s="143"/>
      <c r="M13" s="146"/>
      <c r="N13" s="143" t="s">
        <v>928</v>
      </c>
      <c r="O13" s="146"/>
      <c r="P13" s="143" t="s">
        <v>928</v>
      </c>
      <c r="Q13" s="143"/>
      <c r="R13" s="143"/>
      <c r="S13" s="53"/>
      <c r="T13" s="43"/>
      <c r="U13" s="43"/>
      <c r="V13" s="43"/>
      <c r="W13" s="43"/>
      <c r="X13" s="43"/>
      <c r="Y13" s="43"/>
      <c r="Z13" s="43"/>
    </row>
    <row r="14" spans="2:26" ht="12.95" customHeight="1">
      <c r="B14" s="47"/>
      <c r="C14" s="47"/>
      <c r="D14" s="49"/>
      <c r="E14" s="143" t="s">
        <v>842</v>
      </c>
      <c r="F14" s="146"/>
      <c r="G14" s="143" t="s">
        <v>929</v>
      </c>
      <c r="H14" s="143"/>
      <c r="I14" s="146"/>
      <c r="J14" s="66" t="s">
        <v>930</v>
      </c>
      <c r="K14" s="143" t="s">
        <v>297</v>
      </c>
      <c r="L14" s="143"/>
      <c r="M14" s="146"/>
      <c r="N14" s="143" t="s">
        <v>931</v>
      </c>
      <c r="O14" s="146"/>
      <c r="P14" s="143" t="s">
        <v>932</v>
      </c>
      <c r="Q14" s="143"/>
      <c r="R14" s="143"/>
      <c r="S14" s="53"/>
      <c r="T14" s="43"/>
      <c r="U14" s="43"/>
      <c r="V14" s="43"/>
      <c r="W14" s="43"/>
      <c r="X14" s="43"/>
      <c r="Y14" s="43"/>
      <c r="Z14" s="43"/>
    </row>
    <row r="15" spans="2:26" ht="14.1" customHeight="1">
      <c r="B15" s="695"/>
      <c r="C15" s="648" t="s">
        <v>676</v>
      </c>
      <c r="D15" s="651"/>
      <c r="E15" s="644"/>
      <c r="F15" s="651"/>
      <c r="G15" s="649"/>
      <c r="H15" s="649"/>
      <c r="I15" s="651"/>
      <c r="J15" s="835"/>
      <c r="K15" s="649"/>
      <c r="L15" s="649"/>
      <c r="M15" s="651"/>
      <c r="N15" s="649"/>
      <c r="O15" s="651"/>
      <c r="P15" s="649"/>
      <c r="Q15" s="649"/>
      <c r="R15" s="649"/>
      <c r="S15" s="662"/>
      <c r="T15" s="43"/>
      <c r="U15" s="43" t="s">
        <v>933</v>
      </c>
      <c r="V15" s="43"/>
      <c r="W15" s="43"/>
      <c r="X15" s="43"/>
      <c r="Y15" s="43"/>
      <c r="Z15" s="43"/>
    </row>
    <row r="16" spans="2:26" ht="14.1" customHeight="1">
      <c r="B16" s="231">
        <v>3</v>
      </c>
      <c r="C16" s="50" t="s">
        <v>934</v>
      </c>
      <c r="D16" s="57"/>
      <c r="E16" s="25"/>
      <c r="F16" s="57"/>
      <c r="G16" s="24"/>
      <c r="H16" s="25"/>
      <c r="I16" s="57"/>
      <c r="J16" s="370"/>
      <c r="K16" s="232" t="s">
        <v>302</v>
      </c>
      <c r="L16" s="48"/>
      <c r="M16" s="57"/>
      <c r="N16" s="25"/>
      <c r="O16" s="57"/>
      <c r="P16" s="24"/>
      <c r="Q16" s="205"/>
      <c r="R16" s="24"/>
      <c r="S16" s="55">
        <v>3</v>
      </c>
      <c r="T16" s="43"/>
      <c r="U16" s="43" t="s">
        <v>935</v>
      </c>
      <c r="V16" s="43"/>
      <c r="W16" s="392"/>
      <c r="X16" s="69"/>
      <c r="Y16" s="246"/>
      <c r="Z16" s="43"/>
    </row>
    <row r="17" spans="2:26" ht="14.1" customHeight="1">
      <c r="B17" s="231">
        <v>4</v>
      </c>
      <c r="C17" s="50" t="s">
        <v>936</v>
      </c>
      <c r="D17" s="57"/>
      <c r="E17" s="25"/>
      <c r="F17" s="57"/>
      <c r="G17" s="24"/>
      <c r="H17" s="25"/>
      <c r="I17" s="57"/>
      <c r="J17" s="370"/>
      <c r="K17" s="24"/>
      <c r="L17" s="48"/>
      <c r="M17" s="57"/>
      <c r="N17" s="25"/>
      <c r="O17" s="57"/>
      <c r="P17" s="24"/>
      <c r="Q17" s="205"/>
      <c r="R17" s="24"/>
      <c r="S17" s="55">
        <v>4</v>
      </c>
      <c r="T17" s="43"/>
      <c r="U17" s="43" t="s">
        <v>937</v>
      </c>
      <c r="V17" s="43"/>
      <c r="W17" s="392"/>
      <c r="X17" s="69"/>
      <c r="Y17" s="246"/>
      <c r="Z17" s="43"/>
    </row>
    <row r="18" spans="2:26" ht="14.1" customHeight="1">
      <c r="B18" s="231">
        <v>5</v>
      </c>
      <c r="C18" s="107"/>
      <c r="D18" s="57"/>
      <c r="E18" s="25"/>
      <c r="F18" s="57"/>
      <c r="G18" s="24"/>
      <c r="H18" s="25"/>
      <c r="I18" s="57"/>
      <c r="J18" s="370"/>
      <c r="K18" s="24"/>
      <c r="L18" s="48"/>
      <c r="M18" s="57"/>
      <c r="N18" s="25"/>
      <c r="O18" s="57"/>
      <c r="P18" s="24"/>
      <c r="Q18" s="205"/>
      <c r="R18" s="24"/>
      <c r="S18" s="55">
        <v>5</v>
      </c>
      <c r="T18" s="43"/>
      <c r="U18" s="43"/>
      <c r="V18" s="43"/>
      <c r="W18" s="43"/>
      <c r="X18" s="43"/>
      <c r="Y18" s="43"/>
      <c r="Z18" s="43"/>
    </row>
    <row r="19" spans="2:26" ht="14.1" customHeight="1">
      <c r="B19" s="231">
        <v>6</v>
      </c>
      <c r="C19" s="107"/>
      <c r="D19" s="57"/>
      <c r="E19" s="25"/>
      <c r="F19" s="57"/>
      <c r="G19" s="24"/>
      <c r="H19" s="25"/>
      <c r="I19" s="57"/>
      <c r="J19" s="370"/>
      <c r="K19" s="24"/>
      <c r="L19" s="48"/>
      <c r="M19" s="57"/>
      <c r="N19" s="25"/>
      <c r="O19" s="57"/>
      <c r="P19" s="24"/>
      <c r="Q19" s="205"/>
      <c r="R19" s="24"/>
      <c r="S19" s="55">
        <v>6</v>
      </c>
      <c r="T19" s="43"/>
      <c r="U19" s="43" t="s">
        <v>938</v>
      </c>
      <c r="V19" s="43"/>
      <c r="W19" s="43"/>
      <c r="X19" s="43"/>
      <c r="Y19" s="43"/>
      <c r="Z19" s="43"/>
    </row>
    <row r="20" spans="2:26" ht="14.1" customHeight="1">
      <c r="B20" s="231">
        <v>7</v>
      </c>
      <c r="C20" s="50" t="s">
        <v>611</v>
      </c>
      <c r="D20" s="57"/>
      <c r="E20" s="92"/>
      <c r="F20" s="91"/>
      <c r="G20" s="24"/>
      <c r="H20" s="30" t="str">
        <f>IF(SUM(H16:H19)=0,"",SUM(H16:H19))</f>
        <v/>
      </c>
      <c r="I20" s="57"/>
      <c r="J20" s="91"/>
      <c r="K20" s="832" t="s">
        <v>302</v>
      </c>
      <c r="L20" s="58" t="str">
        <f>IF(SUM(L16:L19)=0,"",SUM(L16:L19))</f>
        <v/>
      </c>
      <c r="M20" s="57"/>
      <c r="N20" s="92"/>
      <c r="O20" s="92"/>
      <c r="P20" s="92"/>
      <c r="Q20" s="92"/>
      <c r="R20" s="92"/>
      <c r="S20" s="55">
        <v>7</v>
      </c>
      <c r="T20" s="43"/>
      <c r="U20" s="43" t="s">
        <v>939</v>
      </c>
      <c r="V20" s="43"/>
      <c r="W20" s="43"/>
      <c r="X20" s="43"/>
      <c r="Y20" s="43"/>
      <c r="Z20" s="43"/>
    </row>
    <row r="21" spans="2:26" ht="11.1" customHeight="1">
      <c r="B21" s="43"/>
      <c r="C21" s="43"/>
      <c r="D21" s="43"/>
      <c r="E21" s="43"/>
      <c r="F21" s="43"/>
      <c r="G21" s="43"/>
      <c r="H21" s="43"/>
      <c r="I21" s="43"/>
      <c r="J21" s="43"/>
      <c r="K21" s="43"/>
      <c r="L21" s="43" t="s">
        <v>940</v>
      </c>
      <c r="M21" s="43"/>
      <c r="N21" s="43"/>
      <c r="O21" s="43"/>
      <c r="P21" s="43"/>
      <c r="Q21" s="43"/>
      <c r="R21" s="43"/>
      <c r="S21" s="43"/>
      <c r="T21" s="43"/>
      <c r="U21" s="43"/>
      <c r="V21" s="43"/>
      <c r="W21" s="43"/>
      <c r="X21" s="43"/>
      <c r="Y21" s="43"/>
      <c r="Z21" s="43"/>
    </row>
    <row r="22" spans="2:26" ht="12.95" customHeight="1">
      <c r="B22" s="43"/>
      <c r="C22" s="43" t="s">
        <v>941</v>
      </c>
      <c r="D22" s="43"/>
      <c r="E22" s="43"/>
      <c r="F22" s="43"/>
      <c r="G22" s="43"/>
      <c r="H22" s="43"/>
      <c r="I22" s="43"/>
      <c r="J22" s="43"/>
      <c r="K22" s="43"/>
      <c r="L22" s="43"/>
      <c r="M22" s="24"/>
      <c r="N22" s="48"/>
      <c r="O22" s="44"/>
      <c r="P22" s="43"/>
      <c r="Q22" s="43"/>
      <c r="R22" s="43"/>
      <c r="S22" s="43"/>
      <c r="T22" s="43"/>
      <c r="U22" s="43" t="s">
        <v>942</v>
      </c>
      <c r="V22" s="43"/>
      <c r="W22" s="43"/>
      <c r="X22" s="43"/>
      <c r="Y22" s="43" t="s">
        <v>943</v>
      </c>
      <c r="Z22" s="44"/>
    </row>
    <row r="23" spans="2:26" ht="12.95" customHeight="1">
      <c r="B23" s="43"/>
      <c r="C23" s="43" t="s">
        <v>944</v>
      </c>
      <c r="D23" s="43"/>
      <c r="E23" s="43"/>
      <c r="F23" s="44"/>
      <c r="G23" s="43"/>
      <c r="H23" s="43"/>
      <c r="I23" s="43"/>
      <c r="J23" s="43"/>
      <c r="K23" s="43"/>
      <c r="L23" s="43"/>
      <c r="M23" s="24"/>
      <c r="N23" s="48"/>
      <c r="O23" s="234"/>
      <c r="P23" s="43"/>
      <c r="Q23" s="43"/>
      <c r="R23" s="43"/>
      <c r="S23" s="43"/>
      <c r="T23" s="43"/>
      <c r="U23" s="43"/>
      <c r="V23" s="43"/>
      <c r="W23" s="43"/>
      <c r="X23" s="43"/>
      <c r="Y23" s="43"/>
      <c r="Z23" s="43"/>
    </row>
    <row r="24" spans="2:26" ht="12.95" customHeight="1">
      <c r="B24" s="43"/>
      <c r="C24" s="43" t="s">
        <v>945</v>
      </c>
      <c r="D24" s="43"/>
      <c r="E24" s="43"/>
      <c r="F24" s="43"/>
      <c r="G24" s="43"/>
      <c r="H24" s="25"/>
      <c r="I24" s="51" t="s">
        <v>946</v>
      </c>
      <c r="J24" s="44"/>
      <c r="K24" s="43"/>
      <c r="L24" s="43"/>
      <c r="M24" s="23"/>
      <c r="N24" s="43"/>
      <c r="O24" s="44"/>
      <c r="P24" s="43"/>
      <c r="Q24" s="43"/>
      <c r="R24" s="43"/>
      <c r="S24" s="43"/>
      <c r="T24" s="43"/>
      <c r="U24" s="43" t="s">
        <v>947</v>
      </c>
      <c r="V24" s="24"/>
      <c r="W24" s="391" t="s">
        <v>948</v>
      </c>
      <c r="X24" s="94" t="s">
        <v>302</v>
      </c>
      <c r="Y24" s="187"/>
      <c r="Z24" s="24"/>
    </row>
    <row r="25" spans="2:26" ht="12.95" customHeight="1">
      <c r="B25" s="43"/>
      <c r="C25" s="43"/>
      <c r="D25" s="43"/>
      <c r="E25" s="43"/>
      <c r="F25" s="43"/>
      <c r="G25" s="43"/>
      <c r="H25" s="43"/>
      <c r="I25" s="43"/>
      <c r="J25" s="43"/>
      <c r="K25" s="43"/>
      <c r="L25" s="43"/>
      <c r="M25" s="43"/>
      <c r="N25" s="43"/>
      <c r="O25" s="44"/>
      <c r="P25" s="43"/>
      <c r="Q25" s="43"/>
      <c r="R25" s="43"/>
      <c r="S25" s="43"/>
      <c r="T25" s="43"/>
      <c r="U25" s="43" t="s">
        <v>949</v>
      </c>
      <c r="V25" s="24"/>
      <c r="W25" s="391" t="s">
        <v>950</v>
      </c>
      <c r="X25" s="94" t="s">
        <v>302</v>
      </c>
      <c r="Y25" s="187"/>
      <c r="Z25" s="24"/>
    </row>
    <row r="26" spans="2:26" ht="12.95" customHeight="1">
      <c r="B26" s="43"/>
      <c r="C26" s="43" t="s">
        <v>951</v>
      </c>
      <c r="D26" s="43"/>
      <c r="E26" s="43"/>
      <c r="F26" s="646"/>
      <c r="G26" s="43"/>
      <c r="H26" s="203" t="s">
        <v>139</v>
      </c>
      <c r="I26" s="646"/>
      <c r="J26" s="54" t="s">
        <v>140</v>
      </c>
      <c r="K26" s="43" t="s">
        <v>952</v>
      </c>
      <c r="L26" s="34"/>
      <c r="M26" s="24"/>
      <c r="N26" s="24"/>
      <c r="O26" s="234" t="s">
        <v>515</v>
      </c>
      <c r="P26" s="43"/>
      <c r="Q26" s="43"/>
      <c r="R26" s="43"/>
      <c r="S26" s="43"/>
      <c r="T26" s="43"/>
      <c r="U26" s="43" t="s">
        <v>953</v>
      </c>
      <c r="V26" s="24"/>
      <c r="W26" s="391" t="s">
        <v>954</v>
      </c>
      <c r="X26" s="94" t="s">
        <v>302</v>
      </c>
      <c r="Y26" s="187"/>
      <c r="Z26" s="24"/>
    </row>
    <row r="27" spans="2:26" ht="12" customHeight="1">
      <c r="B27" s="43"/>
      <c r="C27" s="43"/>
      <c r="D27" s="43"/>
      <c r="E27" s="43"/>
      <c r="F27" s="43"/>
      <c r="G27" s="43"/>
      <c r="H27" s="43"/>
      <c r="I27" s="43"/>
      <c r="J27" s="43"/>
      <c r="K27" s="43"/>
      <c r="L27" s="43"/>
      <c r="M27" s="43"/>
      <c r="N27" s="43"/>
      <c r="O27" s="44"/>
      <c r="P27" s="43"/>
      <c r="Q27" s="43"/>
      <c r="R27" s="43"/>
      <c r="S27" s="43"/>
      <c r="T27" s="43"/>
      <c r="U27" s="43"/>
      <c r="V27" s="43"/>
      <c r="W27" s="43"/>
      <c r="X27" s="43"/>
      <c r="Y27" s="43"/>
      <c r="Z27" s="43"/>
    </row>
    <row r="28" spans="2:26" ht="12.95" customHeight="1">
      <c r="B28" s="43"/>
      <c r="C28" s="43" t="s">
        <v>955</v>
      </c>
      <c r="D28" s="43"/>
      <c r="E28" s="43"/>
      <c r="F28" s="43"/>
      <c r="G28" s="43"/>
      <c r="H28" s="43"/>
      <c r="I28" s="43"/>
      <c r="J28" s="43"/>
      <c r="K28" s="43"/>
      <c r="L28" s="43"/>
      <c r="M28" s="43"/>
      <c r="N28" s="43"/>
      <c r="O28" s="43"/>
      <c r="P28" s="43"/>
      <c r="Q28" s="43"/>
      <c r="R28" s="43"/>
      <c r="S28" s="43"/>
      <c r="T28" s="43"/>
      <c r="U28" s="43"/>
      <c r="V28" s="43"/>
      <c r="W28" s="43"/>
      <c r="X28" s="43"/>
      <c r="Y28" s="43"/>
      <c r="Z28" s="43"/>
    </row>
    <row r="29" spans="2:26" ht="12.95" customHeight="1">
      <c r="B29" s="43"/>
      <c r="C29" s="43" t="s">
        <v>956</v>
      </c>
      <c r="D29" s="44"/>
      <c r="E29" s="43"/>
      <c r="F29" s="43"/>
      <c r="G29" s="43"/>
      <c r="H29" s="43"/>
      <c r="I29" s="43"/>
      <c r="J29" s="43"/>
      <c r="K29" s="43"/>
      <c r="L29" s="43"/>
      <c r="M29" s="646"/>
      <c r="N29" s="43" t="s">
        <v>957</v>
      </c>
      <c r="O29" s="646"/>
      <c r="P29" s="43" t="s">
        <v>140</v>
      </c>
      <c r="Q29" s="43"/>
      <c r="R29" s="43"/>
      <c r="S29" s="43"/>
      <c r="T29" s="43"/>
      <c r="U29" s="43"/>
      <c r="V29" s="43"/>
      <c r="W29" s="43"/>
      <c r="X29" s="43"/>
      <c r="Y29" s="43"/>
      <c r="Z29" s="43"/>
    </row>
    <row r="30" spans="2:26" ht="12.95" customHeight="1">
      <c r="B30" s="43"/>
      <c r="C30" s="43" t="s">
        <v>958</v>
      </c>
      <c r="D30" s="44"/>
      <c r="E30" s="43"/>
      <c r="F30" s="43"/>
      <c r="G30" s="43"/>
      <c r="H30" s="43"/>
      <c r="I30" s="284"/>
      <c r="J30" s="235"/>
      <c r="K30" s="284"/>
      <c r="L30" s="54" t="s">
        <v>959</v>
      </c>
      <c r="M30" s="25"/>
      <c r="N30" s="78"/>
      <c r="O30" s="24"/>
      <c r="P30" s="26"/>
      <c r="Q30" s="26"/>
      <c r="R30" s="26"/>
      <c r="S30" s="26"/>
      <c r="T30" s="24"/>
      <c r="U30" s="24"/>
      <c r="V30" s="24"/>
      <c r="W30" s="24"/>
      <c r="X30" s="24"/>
      <c r="Y30" s="24"/>
      <c r="Z30" s="24"/>
    </row>
    <row r="31" spans="2:26" ht="12" customHeight="1">
      <c r="B31" s="43"/>
      <c r="C31" s="43"/>
      <c r="D31" s="43"/>
      <c r="E31" s="43"/>
      <c r="F31" s="43"/>
      <c r="G31" s="43"/>
      <c r="H31" s="43"/>
      <c r="I31" s="43"/>
      <c r="J31" s="43"/>
      <c r="K31" s="43"/>
      <c r="L31" s="43"/>
      <c r="M31" s="43"/>
      <c r="N31" s="43" t="s">
        <v>960</v>
      </c>
      <c r="O31" s="43"/>
      <c r="P31" s="43"/>
      <c r="Q31" s="43"/>
      <c r="R31" s="43"/>
      <c r="S31" s="43"/>
      <c r="T31" s="43"/>
      <c r="U31" s="43"/>
      <c r="V31" s="43"/>
      <c r="W31" s="43"/>
      <c r="X31" s="43"/>
      <c r="Y31" s="43"/>
      <c r="Z31" s="43"/>
    </row>
    <row r="32" spans="2:26" ht="15.75" customHeight="1">
      <c r="B32" s="43"/>
      <c r="C32" s="43" t="s">
        <v>961</v>
      </c>
      <c r="D32" s="43"/>
      <c r="E32" s="43"/>
      <c r="F32" s="43"/>
      <c r="G32" s="43"/>
      <c r="H32" s="43"/>
      <c r="I32" s="43"/>
      <c r="J32" s="43"/>
      <c r="K32" s="43"/>
      <c r="L32" s="43"/>
      <c r="M32" s="43"/>
      <c r="N32" s="43"/>
      <c r="O32" s="43"/>
      <c r="P32" s="43"/>
      <c r="Q32" s="43"/>
      <c r="R32" s="43"/>
      <c r="S32" s="43"/>
      <c r="T32" s="43"/>
      <c r="U32" s="43"/>
      <c r="V32" s="43"/>
      <c r="W32" s="43"/>
      <c r="X32" s="43"/>
      <c r="Y32" s="43"/>
      <c r="Z32" s="43"/>
    </row>
    <row r="33" spans="2:26" ht="12.95" customHeight="1">
      <c r="B33" s="648"/>
      <c r="C33" s="648"/>
      <c r="D33" s="696" t="s">
        <v>148</v>
      </c>
      <c r="E33" s="651"/>
      <c r="F33" s="668" t="s">
        <v>128</v>
      </c>
      <c r="G33" s="668"/>
      <c r="H33" s="668"/>
      <c r="I33" s="780"/>
      <c r="J33" s="668" t="s">
        <v>129</v>
      </c>
      <c r="K33" s="668"/>
      <c r="L33" s="780"/>
      <c r="M33" s="668" t="s">
        <v>130</v>
      </c>
      <c r="N33" s="668"/>
      <c r="O33" s="668"/>
      <c r="P33" s="668"/>
      <c r="Q33" s="662"/>
      <c r="R33" s="43"/>
      <c r="S33" s="43"/>
      <c r="T33" s="43"/>
      <c r="U33" s="43"/>
      <c r="V33" s="43"/>
      <c r="W33" s="43"/>
      <c r="X33" s="43"/>
      <c r="Y33" s="43"/>
      <c r="Z33" s="43"/>
    </row>
    <row r="34" spans="2:26" ht="12.95" customHeight="1">
      <c r="B34" s="47"/>
      <c r="C34" s="47"/>
      <c r="D34" s="43"/>
      <c r="E34" s="49"/>
      <c r="F34" s="143" t="s">
        <v>962</v>
      </c>
      <c r="G34" s="143"/>
      <c r="H34" s="143"/>
      <c r="I34" s="146"/>
      <c r="J34" s="143" t="s">
        <v>963</v>
      </c>
      <c r="K34" s="143"/>
      <c r="L34" s="146"/>
      <c r="M34" s="143" t="s">
        <v>964</v>
      </c>
      <c r="N34" s="143"/>
      <c r="O34" s="143"/>
      <c r="P34" s="143"/>
      <c r="Q34" s="53"/>
      <c r="R34" s="43"/>
      <c r="S34" s="43"/>
      <c r="T34" s="43"/>
      <c r="U34" s="43"/>
      <c r="V34" s="43"/>
      <c r="W34" s="43"/>
      <c r="X34" s="43"/>
      <c r="Y34" s="43"/>
      <c r="Z34" s="43"/>
    </row>
    <row r="35" spans="2:26" ht="12.95" customHeight="1">
      <c r="B35" s="47"/>
      <c r="C35" s="50"/>
      <c r="D35" s="54" t="s">
        <v>965</v>
      </c>
      <c r="E35" s="49"/>
      <c r="F35" s="207" t="s">
        <v>966</v>
      </c>
      <c r="G35" s="143"/>
      <c r="H35" s="143"/>
      <c r="I35" s="146"/>
      <c r="J35" s="143" t="s">
        <v>669</v>
      </c>
      <c r="K35" s="207"/>
      <c r="L35" s="146"/>
      <c r="M35" s="143" t="s">
        <v>967</v>
      </c>
      <c r="N35" s="207"/>
      <c r="O35" s="143"/>
      <c r="P35" s="143"/>
      <c r="Q35" s="53"/>
      <c r="R35" s="43"/>
      <c r="S35" s="43"/>
      <c r="T35" s="43"/>
      <c r="U35" s="94" t="s">
        <v>515</v>
      </c>
      <c r="V35" s="43" t="s">
        <v>968</v>
      </c>
      <c r="W35" s="43"/>
      <c r="X35" s="43"/>
      <c r="Y35" s="43"/>
      <c r="Z35" s="43"/>
    </row>
    <row r="36" spans="2:26" ht="12.95" customHeight="1">
      <c r="B36" s="695">
        <v>17</v>
      </c>
      <c r="C36" s="107"/>
      <c r="D36" s="649"/>
      <c r="E36" s="651"/>
      <c r="F36" s="836"/>
      <c r="G36" s="649"/>
      <c r="H36" s="649"/>
      <c r="I36" s="651"/>
      <c r="J36" s="832" t="s">
        <v>302</v>
      </c>
      <c r="K36" s="837"/>
      <c r="L36" s="651"/>
      <c r="M36" s="832" t="s">
        <v>302</v>
      </c>
      <c r="N36" s="838"/>
      <c r="O36" s="649"/>
      <c r="P36" s="649"/>
      <c r="Q36" s="652">
        <v>17</v>
      </c>
      <c r="R36" s="43"/>
      <c r="S36" s="43"/>
      <c r="T36" s="43"/>
      <c r="U36" s="43"/>
      <c r="V36" s="43" t="s">
        <v>969</v>
      </c>
      <c r="W36" s="43"/>
      <c r="X36" s="43"/>
      <c r="Y36" s="43"/>
      <c r="Z36" s="43"/>
    </row>
    <row r="37" spans="2:26" ht="12.95" customHeight="1">
      <c r="B37" s="695">
        <v>18</v>
      </c>
      <c r="C37" s="107"/>
      <c r="D37" s="649"/>
      <c r="E37" s="651"/>
      <c r="F37" s="836"/>
      <c r="G37" s="649"/>
      <c r="H37" s="649"/>
      <c r="I37" s="651"/>
      <c r="J37" s="649"/>
      <c r="K37" s="837"/>
      <c r="L37" s="651"/>
      <c r="M37" s="649"/>
      <c r="N37" s="838"/>
      <c r="O37" s="649"/>
      <c r="P37" s="649"/>
      <c r="Q37" s="652">
        <v>18</v>
      </c>
      <c r="R37" s="43"/>
      <c r="S37" s="43"/>
      <c r="T37" s="43"/>
      <c r="U37" s="43"/>
      <c r="V37" s="43" t="s">
        <v>970</v>
      </c>
      <c r="W37" s="43"/>
      <c r="X37" s="43"/>
      <c r="Y37" s="43"/>
      <c r="Z37" s="43"/>
    </row>
    <row r="38" spans="2:26" ht="12.95" customHeight="1">
      <c r="B38" s="695">
        <v>19</v>
      </c>
      <c r="C38" s="107"/>
      <c r="D38" s="649"/>
      <c r="E38" s="651"/>
      <c r="F38" s="836"/>
      <c r="G38" s="649"/>
      <c r="H38" s="649"/>
      <c r="I38" s="651"/>
      <c r="J38" s="649"/>
      <c r="K38" s="837"/>
      <c r="L38" s="651"/>
      <c r="M38" s="649"/>
      <c r="N38" s="838"/>
      <c r="O38" s="649"/>
      <c r="P38" s="649"/>
      <c r="Q38" s="652">
        <v>19</v>
      </c>
      <c r="R38" s="43"/>
      <c r="S38" s="43"/>
      <c r="T38" s="43"/>
      <c r="U38" s="43"/>
      <c r="V38" s="43"/>
      <c r="W38" s="43"/>
      <c r="X38" s="43"/>
      <c r="Y38" s="43"/>
      <c r="Z38" s="43"/>
    </row>
    <row r="39" spans="2:26" ht="12.95" customHeight="1">
      <c r="B39" s="695">
        <v>20</v>
      </c>
      <c r="C39" s="107"/>
      <c r="D39" s="649"/>
      <c r="E39" s="651"/>
      <c r="F39" s="836"/>
      <c r="G39" s="649"/>
      <c r="H39" s="649"/>
      <c r="I39" s="651"/>
      <c r="J39" s="649"/>
      <c r="K39" s="236"/>
      <c r="L39" s="651"/>
      <c r="M39" s="649"/>
      <c r="N39" s="48"/>
      <c r="O39" s="649"/>
      <c r="P39" s="649"/>
      <c r="Q39" s="652">
        <v>20</v>
      </c>
      <c r="R39" s="43"/>
      <c r="S39" s="43"/>
      <c r="T39" s="43"/>
      <c r="U39" s="94" t="s">
        <v>614</v>
      </c>
      <c r="V39" s="237" t="s">
        <v>971</v>
      </c>
      <c r="W39" s="43"/>
      <c r="X39" s="43"/>
      <c r="Y39" s="43"/>
      <c r="Z39" s="43"/>
    </row>
    <row r="40" spans="2:26" ht="15.75" customHeight="1">
      <c r="B40" s="833">
        <v>21</v>
      </c>
      <c r="C40" s="50" t="s">
        <v>611</v>
      </c>
      <c r="D40" s="673"/>
      <c r="E40" s="674"/>
      <c r="F40" s="764"/>
      <c r="G40" s="764"/>
      <c r="H40" s="764"/>
      <c r="I40" s="763"/>
      <c r="J40" s="832" t="s">
        <v>302</v>
      </c>
      <c r="K40" s="238" t="str">
        <f>IF(SUM(K36:K39)=0,"",SUM(K36:K39))</f>
        <v/>
      </c>
      <c r="L40" s="674"/>
      <c r="M40" s="832" t="s">
        <v>302</v>
      </c>
      <c r="N40" s="58" t="str">
        <f>IF(SUM(N36:N39)=0,"",SUM(N36:N39))</f>
        <v/>
      </c>
      <c r="O40" s="673"/>
      <c r="P40" s="673"/>
      <c r="Q40" s="672">
        <v>21</v>
      </c>
      <c r="R40" s="43"/>
      <c r="S40" s="43"/>
      <c r="T40" s="43"/>
      <c r="U40" s="43"/>
      <c r="V40" s="237" t="s">
        <v>972</v>
      </c>
      <c r="W40" s="43"/>
      <c r="X40" s="43"/>
      <c r="Y40" s="43"/>
      <c r="Z40" s="43"/>
    </row>
    <row r="41" spans="2:26" ht="12" customHeight="1">
      <c r="B41" s="23"/>
      <c r="C41" s="23"/>
      <c r="D41" s="23"/>
      <c r="E41" s="23"/>
      <c r="F41" s="23"/>
      <c r="G41" s="23"/>
      <c r="H41" s="23"/>
      <c r="I41" s="23"/>
      <c r="J41" s="23"/>
      <c r="K41" s="23"/>
      <c r="L41" s="43"/>
      <c r="M41" s="43"/>
      <c r="N41" s="43"/>
      <c r="O41" s="43"/>
      <c r="P41" s="43"/>
      <c r="Q41" s="43"/>
      <c r="R41" s="43"/>
      <c r="S41" s="43"/>
      <c r="T41" s="43"/>
      <c r="U41" s="43"/>
      <c r="V41" s="43"/>
      <c r="W41" s="23"/>
      <c r="X41" s="23"/>
      <c r="Y41" s="23"/>
      <c r="Z41" s="23"/>
    </row>
    <row r="42" spans="2:26" ht="12" customHeight="1">
      <c r="B42" s="5"/>
      <c r="C42" s="5"/>
      <c r="D42" s="5"/>
      <c r="E42" s="5"/>
      <c r="F42" s="5"/>
      <c r="G42" s="5"/>
      <c r="H42" s="5"/>
      <c r="I42" s="5"/>
      <c r="J42" s="5"/>
      <c r="K42" s="5"/>
      <c r="L42" s="44"/>
      <c r="M42" s="43" t="str">
        <f>'PG1'!Q46</f>
        <v/>
      </c>
      <c r="N42" s="44"/>
      <c r="O42" s="44"/>
      <c r="P42" s="44"/>
      <c r="Q42" s="44"/>
      <c r="R42" s="44"/>
      <c r="S42" s="44"/>
      <c r="T42" s="44"/>
      <c r="U42" s="44"/>
      <c r="V42" s="44"/>
      <c r="W42" s="5"/>
      <c r="X42" s="5"/>
      <c r="Y42" s="5"/>
      <c r="Z42" s="5"/>
    </row>
  </sheetData>
  <sheetProtection algorithmName="SHA-512" hashValue="BHbdHLH/9lyxXv9T7G07zYic6xB9l9JTgp281GJ3ThQaRCYYK4//qLKn4Gs68hhgh0QwxcfFF6Z4HGvwtD9o6A==" saltValue="e7QgQLP7GHWG2rSaDt3DgA==" spinCount="100000" sheet="1" objects="1" scenarios="1"/>
  <phoneticPr fontId="0" type="noConversion"/>
  <conditionalFormatting sqref="R7">
    <cfRule type="expression" dxfId="10" priority="1" stopIfTrue="1">
      <formula>OR(LEN(W10)&gt;2,LEN(W11)&gt;2)</formula>
    </cfRule>
  </conditionalFormatting>
  <conditionalFormatting sqref="S7">
    <cfRule type="expression" dxfId="9" priority="2" stopIfTrue="1">
      <formula>OR(LEN(W10)&gt;2,LEN(W11)&gt;2)</formula>
    </cfRule>
  </conditionalFormatting>
  <conditionalFormatting sqref="T7">
    <cfRule type="expression" dxfId="8" priority="3" stopIfTrue="1">
      <formula>OR(LEN(W10)&gt;2,LEN(W11)&gt;2)</formula>
    </cfRule>
  </conditionalFormatting>
  <conditionalFormatting sqref="U7">
    <cfRule type="expression" dxfId="7" priority="4" stopIfTrue="1">
      <formula>OR(LEN(W10)&gt;2,LEN(W11)&gt;2)</formula>
    </cfRule>
  </conditionalFormatting>
  <conditionalFormatting sqref="V7">
    <cfRule type="expression" dxfId="6" priority="5" stopIfTrue="1">
      <formula>OR(LEN(W10)&gt;2,LEN(W11)&gt;2)</formula>
    </cfRule>
  </conditionalFormatting>
  <conditionalFormatting sqref="W7">
    <cfRule type="expression" dxfId="5" priority="6" stopIfTrue="1">
      <formula>OR(LEN(W10)&gt;2,LEN(W11)&gt;2)</formula>
    </cfRule>
  </conditionalFormatting>
  <conditionalFormatting sqref="X7">
    <cfRule type="expression" dxfId="4" priority="7" stopIfTrue="1">
      <formula>OR(LEN(W10)&gt;2,LEN(W11)&gt;2)</formula>
    </cfRule>
  </conditionalFormatting>
  <conditionalFormatting sqref="Y7">
    <cfRule type="expression" dxfId="3" priority="8" stopIfTrue="1">
      <formula>OR(LEN(W10)&gt;2,LEN(W11)&gt;2)</formula>
    </cfRule>
  </conditionalFormatting>
  <pageMargins left="0.5" right="0.5" top="0.5" bottom="0.5" header="0" footer="0"/>
  <pageSetup paperSize="5" scale="96"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9">
    <pageSetUpPr fitToPage="1"/>
  </sheetPr>
  <dimension ref="B3:X43"/>
  <sheetViews>
    <sheetView showZeros="0" zoomScale="80" zoomScaleNormal="80" workbookViewId="0">
      <selection activeCell="H10" sqref="H10"/>
    </sheetView>
  </sheetViews>
  <sheetFormatPr defaultRowHeight="15"/>
  <cols>
    <col min="1" max="1" width="9.77734375" customWidth="1"/>
    <col min="2" max="2" width="3.77734375" customWidth="1"/>
    <col min="3" max="3" width="12.77734375" customWidth="1"/>
    <col min="4" max="4" width="7.77734375" customWidth="1"/>
    <col min="5" max="5" width="11.77734375" customWidth="1"/>
    <col min="6" max="6" width="2.21875" customWidth="1"/>
    <col min="7" max="7" width="1.77734375" customWidth="1"/>
    <col min="8" max="8" width="10.6640625" customWidth="1"/>
    <col min="9" max="10" width="1.77734375" customWidth="1"/>
    <col min="11" max="11" width="10.77734375" customWidth="1"/>
    <col min="12" max="12" width="1.77734375" customWidth="1"/>
    <col min="13" max="13" width="3.77734375" customWidth="1"/>
    <col min="14" max="14" width="7.77734375" customWidth="1"/>
    <col min="15" max="15" width="3.77734375" customWidth="1"/>
    <col min="16" max="16" width="20.77734375" customWidth="1"/>
    <col min="17" max="17" width="7.5546875" customWidth="1"/>
    <col min="18" max="18" width="1.77734375" customWidth="1"/>
    <col min="19" max="19" width="10.77734375" customWidth="1"/>
    <col min="20" max="21" width="1.77734375" customWidth="1"/>
    <col min="22" max="22" width="10.77734375" customWidth="1"/>
    <col min="23" max="23" width="1.77734375" customWidth="1"/>
    <col min="24" max="24" width="3.77734375" customWidth="1"/>
    <col min="25" max="25" width="9.77734375" customWidth="1"/>
    <col min="26" max="29" width="0" hidden="1" customWidth="1"/>
  </cols>
  <sheetData>
    <row r="3" spans="2:24" ht="12.95" customHeight="1">
      <c r="B3" s="43"/>
      <c r="C3" s="43"/>
      <c r="D3" s="43"/>
      <c r="E3" s="43"/>
      <c r="F3" s="43"/>
      <c r="G3" s="43"/>
      <c r="H3" s="43"/>
      <c r="I3" s="43"/>
      <c r="J3" s="43"/>
      <c r="K3" s="43"/>
      <c r="L3" s="43" t="s">
        <v>40</v>
      </c>
      <c r="M3" s="43"/>
      <c r="N3" s="43"/>
      <c r="O3" s="43"/>
      <c r="P3" s="43"/>
      <c r="Q3" s="43"/>
      <c r="R3" s="43"/>
      <c r="S3" s="43"/>
      <c r="T3" s="43"/>
      <c r="U3" s="43"/>
      <c r="V3" s="94" t="s">
        <v>973</v>
      </c>
      <c r="W3" s="43"/>
      <c r="X3" s="43"/>
    </row>
    <row r="4" spans="2:24" ht="12.95" customHeight="1">
      <c r="B4" s="24" t="s">
        <v>116</v>
      </c>
      <c r="C4" s="24"/>
      <c r="D4" s="24"/>
      <c r="E4" s="45" t="str">
        <f>T(Facility)</f>
        <v/>
      </c>
      <c r="F4" s="24"/>
      <c r="G4" s="24"/>
      <c r="H4" s="24"/>
      <c r="I4" s="24"/>
      <c r="J4" s="24"/>
      <c r="K4" s="24"/>
      <c r="L4" s="24"/>
      <c r="M4" s="24" t="s">
        <v>117</v>
      </c>
      <c r="N4" s="46" t="str">
        <f>T(ID)</f>
        <v/>
      </c>
      <c r="O4" s="26"/>
      <c r="P4" s="24" t="s">
        <v>974</v>
      </c>
      <c r="Q4" s="73" t="str">
        <f>T(Beg_Date)</f>
        <v/>
      </c>
      <c r="R4" s="24"/>
      <c r="S4" s="51" t="s">
        <v>25</v>
      </c>
      <c r="T4" s="24"/>
      <c r="U4" s="24"/>
      <c r="V4" s="73" t="str">
        <f>T(End_Date)</f>
        <v/>
      </c>
      <c r="W4" s="24"/>
      <c r="X4" s="24"/>
    </row>
    <row r="5" spans="2:24" ht="12.95" customHeight="1">
      <c r="B5" s="43"/>
      <c r="C5" s="43" t="s">
        <v>975</v>
      </c>
      <c r="D5" s="43"/>
      <c r="E5" s="43"/>
      <c r="F5" s="43"/>
      <c r="G5" s="43"/>
      <c r="H5" s="43"/>
      <c r="I5" s="43"/>
      <c r="J5" s="43"/>
      <c r="K5" s="246"/>
      <c r="L5" s="43" t="s">
        <v>976</v>
      </c>
      <c r="M5" s="43"/>
      <c r="N5" s="374" t="str">
        <f>T(End_Date)</f>
        <v/>
      </c>
      <c r="O5" s="192"/>
      <c r="P5" s="43" t="s">
        <v>977</v>
      </c>
      <c r="Q5" s="43"/>
      <c r="R5" s="43"/>
      <c r="S5" s="43"/>
      <c r="T5" s="43"/>
      <c r="U5" s="43"/>
      <c r="V5" s="43"/>
      <c r="W5" s="43"/>
      <c r="X5" s="43"/>
    </row>
    <row r="6" spans="2:24" ht="12.95" customHeight="1">
      <c r="B6" s="43"/>
      <c r="C6" s="43" t="s">
        <v>978</v>
      </c>
      <c r="D6" s="43"/>
      <c r="E6" s="43"/>
      <c r="F6" s="43"/>
      <c r="G6" s="43"/>
      <c r="H6" s="43"/>
      <c r="I6" s="43"/>
      <c r="J6" s="43"/>
      <c r="K6" s="43"/>
      <c r="L6" s="43"/>
      <c r="M6" s="43"/>
      <c r="N6" s="43"/>
      <c r="O6" s="43"/>
      <c r="P6" s="43"/>
      <c r="Q6" s="43"/>
      <c r="R6" s="43"/>
      <c r="S6" s="43"/>
      <c r="T6" s="43"/>
      <c r="U6" s="43"/>
      <c r="V6" s="43"/>
      <c r="W6" s="43"/>
      <c r="X6" s="43"/>
    </row>
    <row r="7" spans="2:24" ht="12.95" customHeight="1">
      <c r="B7" s="648"/>
      <c r="C7" s="648"/>
      <c r="D7" s="649"/>
      <c r="E7" s="649"/>
      <c r="F7" s="651"/>
      <c r="G7" s="649" t="s">
        <v>979</v>
      </c>
      <c r="H7" s="649"/>
      <c r="I7" s="651"/>
      <c r="J7" s="649"/>
      <c r="K7" s="649" t="s">
        <v>980</v>
      </c>
      <c r="L7" s="651"/>
      <c r="M7" s="651"/>
      <c r="N7" s="43"/>
      <c r="O7" s="662"/>
      <c r="P7" s="649"/>
      <c r="Q7" s="651"/>
      <c r="R7" s="649" t="s">
        <v>979</v>
      </c>
      <c r="S7" s="649"/>
      <c r="T7" s="651"/>
      <c r="U7" s="649"/>
      <c r="V7" s="649" t="s">
        <v>981</v>
      </c>
      <c r="W7" s="651"/>
      <c r="X7" s="651"/>
    </row>
    <row r="8" spans="2:24" ht="12.95" customHeight="1">
      <c r="B8" s="47"/>
      <c r="C8" s="47"/>
      <c r="D8" s="43"/>
      <c r="E8" s="43"/>
      <c r="F8" s="49"/>
      <c r="G8" s="43" t="s">
        <v>982</v>
      </c>
      <c r="H8" s="43"/>
      <c r="I8" s="49"/>
      <c r="J8" s="43"/>
      <c r="K8" s="43" t="s">
        <v>983</v>
      </c>
      <c r="L8" s="49"/>
      <c r="M8" s="49"/>
      <c r="N8" s="43"/>
      <c r="O8" s="60"/>
      <c r="P8" s="24"/>
      <c r="Q8" s="57"/>
      <c r="R8" s="24" t="s">
        <v>982</v>
      </c>
      <c r="S8" s="24"/>
      <c r="T8" s="57"/>
      <c r="U8" s="24"/>
      <c r="V8" s="24" t="s">
        <v>983</v>
      </c>
      <c r="W8" s="57"/>
      <c r="X8" s="57"/>
    </row>
    <row r="9" spans="2:24" ht="14.1" customHeight="1">
      <c r="B9" s="791"/>
      <c r="C9" s="648" t="s">
        <v>984</v>
      </c>
      <c r="D9" s="649"/>
      <c r="E9" s="649"/>
      <c r="F9" s="651"/>
      <c r="G9" s="792"/>
      <c r="H9" s="792"/>
      <c r="I9" s="792"/>
      <c r="J9" s="792"/>
      <c r="K9" s="792"/>
      <c r="L9" s="792"/>
      <c r="M9" s="793"/>
      <c r="N9" s="43"/>
      <c r="O9" s="155"/>
      <c r="P9" s="24" t="s">
        <v>985</v>
      </c>
      <c r="Q9" s="57"/>
      <c r="R9" s="92"/>
      <c r="S9" s="92"/>
      <c r="T9" s="91"/>
      <c r="U9" s="92"/>
      <c r="V9" s="92"/>
      <c r="W9" s="92"/>
      <c r="X9" s="91"/>
    </row>
    <row r="10" spans="2:24" ht="14.1" customHeight="1">
      <c r="B10" s="833">
        <v>1</v>
      </c>
      <c r="C10" s="839" t="s">
        <v>986</v>
      </c>
      <c r="D10" s="673"/>
      <c r="E10" s="673"/>
      <c r="F10" s="674"/>
      <c r="G10" s="840" t="s">
        <v>302</v>
      </c>
      <c r="H10" s="785"/>
      <c r="I10" s="674"/>
      <c r="J10" s="673" t="s">
        <v>302</v>
      </c>
      <c r="K10" s="785"/>
      <c r="L10" s="674"/>
      <c r="M10" s="677">
        <v>1</v>
      </c>
      <c r="N10" s="43"/>
      <c r="O10" s="55">
        <v>26</v>
      </c>
      <c r="P10" s="78" t="s">
        <v>987</v>
      </c>
      <c r="Q10" s="57"/>
      <c r="R10" s="95" t="s">
        <v>302</v>
      </c>
      <c r="S10" s="65"/>
      <c r="T10" s="67"/>
      <c r="U10" s="24" t="s">
        <v>302</v>
      </c>
      <c r="V10" s="65"/>
      <c r="W10" s="57"/>
      <c r="X10" s="59">
        <v>26</v>
      </c>
    </row>
    <row r="11" spans="2:24" ht="14.1" customHeight="1">
      <c r="B11" s="231">
        <v>2</v>
      </c>
      <c r="C11" s="247" t="s">
        <v>988</v>
      </c>
      <c r="D11" s="24"/>
      <c r="E11" s="24"/>
      <c r="F11" s="57"/>
      <c r="G11" s="24"/>
      <c r="H11" s="65"/>
      <c r="I11" s="57"/>
      <c r="J11" s="24"/>
      <c r="K11" s="65"/>
      <c r="L11" s="57"/>
      <c r="M11" s="59">
        <v>2</v>
      </c>
      <c r="N11" s="43"/>
      <c r="O11" s="55">
        <v>27</v>
      </c>
      <c r="P11" s="78" t="s">
        <v>989</v>
      </c>
      <c r="Q11" s="57"/>
      <c r="R11" s="24"/>
      <c r="S11" s="65"/>
      <c r="T11" s="67"/>
      <c r="U11" s="24"/>
      <c r="V11" s="65"/>
      <c r="W11" s="57"/>
      <c r="X11" s="59">
        <v>27</v>
      </c>
    </row>
    <row r="12" spans="2:24" ht="14.1" customHeight="1">
      <c r="B12" s="154"/>
      <c r="C12" s="248" t="s">
        <v>990</v>
      </c>
      <c r="D12" s="43"/>
      <c r="E12" s="43"/>
      <c r="F12" s="49"/>
      <c r="G12" s="43"/>
      <c r="H12" s="249"/>
      <c r="I12" s="49"/>
      <c r="J12" s="43"/>
      <c r="K12" s="249"/>
      <c r="L12" s="49"/>
      <c r="M12" s="66"/>
      <c r="N12" s="43"/>
      <c r="O12" s="55">
        <v>28</v>
      </c>
      <c r="P12" s="78" t="s">
        <v>991</v>
      </c>
      <c r="Q12" s="57"/>
      <c r="R12" s="24"/>
      <c r="S12" s="65"/>
      <c r="T12" s="67"/>
      <c r="U12" s="24"/>
      <c r="V12" s="65"/>
      <c r="W12" s="57"/>
      <c r="X12" s="59">
        <v>28</v>
      </c>
    </row>
    <row r="13" spans="2:24" ht="14.1" customHeight="1">
      <c r="B13" s="231">
        <v>3</v>
      </c>
      <c r="C13" s="247" t="s">
        <v>992</v>
      </c>
      <c r="D13" s="24"/>
      <c r="E13" s="48"/>
      <c r="F13" s="250" t="s">
        <v>993</v>
      </c>
      <c r="G13" s="24"/>
      <c r="H13" s="65"/>
      <c r="I13" s="57"/>
      <c r="J13" s="24"/>
      <c r="K13" s="65"/>
      <c r="L13" s="57"/>
      <c r="M13" s="59">
        <v>3</v>
      </c>
      <c r="N13" s="43"/>
      <c r="O13" s="55">
        <v>29</v>
      </c>
      <c r="P13" s="78" t="s">
        <v>994</v>
      </c>
      <c r="Q13" s="57"/>
      <c r="R13" s="24"/>
      <c r="S13" s="65"/>
      <c r="T13" s="67"/>
      <c r="U13" s="24"/>
      <c r="V13" s="65"/>
      <c r="W13" s="57"/>
      <c r="X13" s="59">
        <v>29</v>
      </c>
    </row>
    <row r="14" spans="2:24" ht="14.1" customHeight="1">
      <c r="B14" s="231">
        <v>4</v>
      </c>
      <c r="C14" s="247" t="s">
        <v>995</v>
      </c>
      <c r="D14" s="24"/>
      <c r="E14" s="48"/>
      <c r="F14" s="250" t="s">
        <v>993</v>
      </c>
      <c r="G14" s="24"/>
      <c r="H14" s="65"/>
      <c r="I14" s="57"/>
      <c r="J14" s="24"/>
      <c r="K14" s="65"/>
      <c r="L14" s="57"/>
      <c r="M14" s="59">
        <v>4</v>
      </c>
      <c r="N14" s="43"/>
      <c r="O14" s="55">
        <v>30</v>
      </c>
      <c r="P14" s="78" t="s">
        <v>996</v>
      </c>
      <c r="Q14" s="57"/>
      <c r="R14" s="24"/>
      <c r="S14" s="65"/>
      <c r="T14" s="67"/>
      <c r="U14" s="24"/>
      <c r="V14" s="65"/>
      <c r="W14" s="57"/>
      <c r="X14" s="59">
        <v>30</v>
      </c>
    </row>
    <row r="15" spans="2:24" ht="14.1" customHeight="1">
      <c r="B15" s="231">
        <v>5</v>
      </c>
      <c r="C15" s="247" t="s">
        <v>997</v>
      </c>
      <c r="D15" s="24"/>
      <c r="E15" s="24"/>
      <c r="F15" s="57"/>
      <c r="G15" s="24"/>
      <c r="H15" s="65"/>
      <c r="I15" s="57"/>
      <c r="J15" s="24"/>
      <c r="K15" s="65"/>
      <c r="L15" s="57"/>
      <c r="M15" s="59">
        <v>5</v>
      </c>
      <c r="N15" s="43"/>
      <c r="O15" s="62"/>
      <c r="P15" s="44" t="s">
        <v>998</v>
      </c>
      <c r="Q15" s="49"/>
      <c r="R15" s="43"/>
      <c r="S15" s="68"/>
      <c r="T15" s="64"/>
      <c r="U15" s="43"/>
      <c r="V15" s="68"/>
      <c r="W15" s="49"/>
      <c r="X15" s="66"/>
    </row>
    <row r="16" spans="2:24" ht="14.1" customHeight="1">
      <c r="B16" s="231">
        <v>6</v>
      </c>
      <c r="C16" s="247" t="s">
        <v>999</v>
      </c>
      <c r="D16" s="24"/>
      <c r="E16" s="24"/>
      <c r="F16" s="57"/>
      <c r="G16" s="24"/>
      <c r="H16" s="65"/>
      <c r="I16" s="57"/>
      <c r="J16" s="24"/>
      <c r="K16" s="65"/>
      <c r="L16" s="57"/>
      <c r="M16" s="59">
        <v>6</v>
      </c>
      <c r="N16" s="43"/>
      <c r="O16" s="55">
        <v>31</v>
      </c>
      <c r="P16" s="78" t="s">
        <v>1000</v>
      </c>
      <c r="Q16" s="57"/>
      <c r="R16" s="24"/>
      <c r="S16" s="65"/>
      <c r="T16" s="67"/>
      <c r="U16" s="24"/>
      <c r="V16" s="65"/>
      <c r="W16" s="57"/>
      <c r="X16" s="59">
        <v>31</v>
      </c>
    </row>
    <row r="17" spans="2:24" ht="14.1" customHeight="1">
      <c r="B17" s="231">
        <v>7</v>
      </c>
      <c r="C17" s="247" t="s">
        <v>1001</v>
      </c>
      <c r="D17" s="24"/>
      <c r="E17" s="24"/>
      <c r="F17" s="57"/>
      <c r="G17" s="24"/>
      <c r="H17" s="65"/>
      <c r="I17" s="57"/>
      <c r="J17" s="24"/>
      <c r="K17" s="65"/>
      <c r="L17" s="57"/>
      <c r="M17" s="59">
        <v>7</v>
      </c>
      <c r="N17" s="43"/>
      <c r="O17" s="55">
        <v>32</v>
      </c>
      <c r="P17" s="78" t="s">
        <v>1002</v>
      </c>
      <c r="Q17" s="57"/>
      <c r="R17" s="24"/>
      <c r="S17" s="65"/>
      <c r="T17" s="67"/>
      <c r="U17" s="24"/>
      <c r="V17" s="65"/>
      <c r="W17" s="57"/>
      <c r="X17" s="59">
        <v>32</v>
      </c>
    </row>
    <row r="18" spans="2:24" ht="14.1" customHeight="1">
      <c r="B18" s="231">
        <v>8</v>
      </c>
      <c r="C18" s="247" t="s">
        <v>1003</v>
      </c>
      <c r="D18" s="24"/>
      <c r="E18" s="24"/>
      <c r="F18" s="57"/>
      <c r="G18" s="24"/>
      <c r="H18" s="58"/>
      <c r="I18" s="57"/>
      <c r="J18" s="24"/>
      <c r="K18" s="58"/>
      <c r="L18" s="57"/>
      <c r="M18" s="59">
        <v>8</v>
      </c>
      <c r="N18" s="43"/>
      <c r="O18" s="55">
        <v>33</v>
      </c>
      <c r="P18" s="78" t="s">
        <v>1004</v>
      </c>
      <c r="Q18" s="57"/>
      <c r="R18" s="24"/>
      <c r="S18" s="65"/>
      <c r="T18" s="67"/>
      <c r="U18" s="24"/>
      <c r="V18" s="65"/>
      <c r="W18" s="57"/>
      <c r="X18" s="59">
        <v>33</v>
      </c>
    </row>
    <row r="19" spans="2:24" ht="14.1" customHeight="1">
      <c r="B19" s="231">
        <v>9</v>
      </c>
      <c r="C19" s="247" t="s">
        <v>1005</v>
      </c>
      <c r="D19" s="25"/>
      <c r="E19" s="24"/>
      <c r="F19" s="57"/>
      <c r="G19" s="24"/>
      <c r="H19" s="65"/>
      <c r="I19" s="57"/>
      <c r="J19" s="24"/>
      <c r="K19" s="65"/>
      <c r="L19" s="57"/>
      <c r="M19" s="59">
        <v>9</v>
      </c>
      <c r="N19" s="43"/>
      <c r="O19" s="55">
        <v>34</v>
      </c>
      <c r="P19" s="78" t="s">
        <v>1006</v>
      </c>
      <c r="Q19" s="57"/>
      <c r="R19" s="24"/>
      <c r="S19" s="65"/>
      <c r="T19" s="67"/>
      <c r="U19" s="24"/>
      <c r="V19" s="65"/>
      <c r="W19" s="57"/>
      <c r="X19" s="59">
        <v>34</v>
      </c>
    </row>
    <row r="20" spans="2:24" ht="14.1" customHeight="1">
      <c r="B20" s="154"/>
      <c r="C20" s="47" t="s">
        <v>1007</v>
      </c>
      <c r="D20" s="43"/>
      <c r="E20" s="43"/>
      <c r="F20" s="49"/>
      <c r="G20" s="43"/>
      <c r="H20" s="68"/>
      <c r="I20" s="49"/>
      <c r="J20" s="43"/>
      <c r="K20" s="68"/>
      <c r="L20" s="49"/>
      <c r="M20" s="66"/>
      <c r="N20" s="43"/>
      <c r="O20" s="55">
        <v>35</v>
      </c>
      <c r="P20" s="78" t="s">
        <v>1008</v>
      </c>
      <c r="Q20" s="57"/>
      <c r="R20" s="24"/>
      <c r="S20" s="65"/>
      <c r="T20" s="67"/>
      <c r="U20" s="24"/>
      <c r="V20" s="65"/>
      <c r="W20" s="57"/>
      <c r="X20" s="59">
        <v>35</v>
      </c>
    </row>
    <row r="21" spans="2:24" ht="14.1" customHeight="1">
      <c r="B21" s="231">
        <v>10</v>
      </c>
      <c r="C21" s="50" t="s">
        <v>1009</v>
      </c>
      <c r="D21" s="24"/>
      <c r="E21" s="24"/>
      <c r="F21" s="57"/>
      <c r="G21" s="97" t="s">
        <v>302</v>
      </c>
      <c r="H21" s="58">
        <f>SUM(H10:H19)</f>
        <v>0</v>
      </c>
      <c r="I21" s="57"/>
      <c r="J21" s="24" t="s">
        <v>302</v>
      </c>
      <c r="K21" s="58">
        <f>SUM(K10:K19)</f>
        <v>0</v>
      </c>
      <c r="L21" s="57"/>
      <c r="M21" s="59">
        <v>10</v>
      </c>
      <c r="N21" s="43"/>
      <c r="O21" s="159"/>
      <c r="P21" s="24" t="s">
        <v>1010</v>
      </c>
      <c r="Q21" s="57"/>
      <c r="R21" s="92"/>
      <c r="S21" s="163"/>
      <c r="T21" s="81"/>
      <c r="U21" s="92"/>
      <c r="V21" s="163"/>
      <c r="W21" s="91"/>
      <c r="X21" s="165"/>
    </row>
    <row r="22" spans="2:24" ht="14.1" customHeight="1">
      <c r="B22" s="160"/>
      <c r="C22" s="50" t="s">
        <v>1011</v>
      </c>
      <c r="D22" s="24"/>
      <c r="E22" s="24"/>
      <c r="F22" s="57"/>
      <c r="G22" s="92"/>
      <c r="H22" s="163"/>
      <c r="I22" s="92"/>
      <c r="J22" s="92"/>
      <c r="K22" s="92"/>
      <c r="L22" s="92"/>
      <c r="M22" s="165"/>
      <c r="N22" s="43"/>
      <c r="O22" s="55">
        <v>36</v>
      </c>
      <c r="P22" s="841"/>
      <c r="Q22" s="57"/>
      <c r="R22" s="24"/>
      <c r="S22" s="65"/>
      <c r="T22" s="67"/>
      <c r="U22" s="24"/>
      <c r="V22" s="65"/>
      <c r="W22" s="57"/>
      <c r="X22" s="59">
        <v>36</v>
      </c>
    </row>
    <row r="23" spans="2:24" ht="14.1" customHeight="1">
      <c r="B23" s="231">
        <v>11</v>
      </c>
      <c r="C23" s="247" t="s">
        <v>1012</v>
      </c>
      <c r="D23" s="24"/>
      <c r="E23" s="24"/>
      <c r="F23" s="57"/>
      <c r="G23" s="24"/>
      <c r="H23" s="65"/>
      <c r="I23" s="57"/>
      <c r="J23" s="24"/>
      <c r="K23" s="65"/>
      <c r="L23" s="57"/>
      <c r="M23" s="59">
        <v>11</v>
      </c>
      <c r="N23" s="43"/>
      <c r="O23" s="55">
        <v>37</v>
      </c>
      <c r="P23" s="842"/>
      <c r="Q23" s="57"/>
      <c r="R23" s="24"/>
      <c r="S23" s="65"/>
      <c r="T23" s="67"/>
      <c r="U23" s="24"/>
      <c r="V23" s="65"/>
      <c r="W23" s="57"/>
      <c r="X23" s="59">
        <v>37</v>
      </c>
    </row>
    <row r="24" spans="2:24" ht="14.1" customHeight="1">
      <c r="B24" s="231">
        <v>12</v>
      </c>
      <c r="C24" s="247" t="s">
        <v>1013</v>
      </c>
      <c r="D24" s="24"/>
      <c r="E24" s="24"/>
      <c r="F24" s="57"/>
      <c r="G24" s="24"/>
      <c r="H24" s="65"/>
      <c r="I24" s="57"/>
      <c r="J24" s="24"/>
      <c r="K24" s="65"/>
      <c r="L24" s="57"/>
      <c r="M24" s="59">
        <v>12</v>
      </c>
      <c r="N24" s="43"/>
      <c r="O24" s="62"/>
      <c r="P24" s="43" t="s">
        <v>1014</v>
      </c>
      <c r="Q24" s="49"/>
      <c r="R24" s="43"/>
      <c r="S24" s="68"/>
      <c r="T24" s="64"/>
      <c r="U24" s="43"/>
      <c r="V24" s="68"/>
      <c r="W24" s="49"/>
      <c r="X24" s="66"/>
    </row>
    <row r="25" spans="2:24" ht="14.1" customHeight="1">
      <c r="B25" s="231">
        <v>13</v>
      </c>
      <c r="C25" s="247" t="s">
        <v>1015</v>
      </c>
      <c r="D25" s="24"/>
      <c r="E25" s="24"/>
      <c r="F25" s="57"/>
      <c r="G25" s="24"/>
      <c r="H25" s="65"/>
      <c r="I25" s="57"/>
      <c r="J25" s="24"/>
      <c r="K25" s="65"/>
      <c r="L25" s="57"/>
      <c r="M25" s="59">
        <v>13</v>
      </c>
      <c r="N25" s="43"/>
      <c r="O25" s="55">
        <v>38</v>
      </c>
      <c r="P25" s="24" t="s">
        <v>1016</v>
      </c>
      <c r="Q25" s="57"/>
      <c r="R25" s="95" t="s">
        <v>302</v>
      </c>
      <c r="S25" s="58">
        <f>SUM(S10:S23)</f>
        <v>0</v>
      </c>
      <c r="T25" s="67"/>
      <c r="U25" s="24" t="s">
        <v>302</v>
      </c>
      <c r="V25" s="58">
        <f>SUM(V10:V23)</f>
        <v>0</v>
      </c>
      <c r="W25" s="57"/>
      <c r="X25" s="59">
        <v>38</v>
      </c>
    </row>
    <row r="26" spans="2:24" ht="14.1" customHeight="1">
      <c r="B26" s="231">
        <v>14</v>
      </c>
      <c r="C26" s="247" t="s">
        <v>1017</v>
      </c>
      <c r="D26" s="24"/>
      <c r="E26" s="24"/>
      <c r="F26" s="57"/>
      <c r="G26" s="24"/>
      <c r="H26" s="65"/>
      <c r="I26" s="57"/>
      <c r="J26" s="24"/>
      <c r="K26" s="65"/>
      <c r="L26" s="57"/>
      <c r="M26" s="59">
        <v>14</v>
      </c>
      <c r="N26" s="43"/>
      <c r="O26" s="159"/>
      <c r="P26" s="24" t="s">
        <v>1018</v>
      </c>
      <c r="Q26" s="57"/>
      <c r="R26" s="92"/>
      <c r="S26" s="163"/>
      <c r="T26" s="91"/>
      <c r="U26" s="92"/>
      <c r="V26" s="163"/>
      <c r="W26" s="92"/>
      <c r="X26" s="165"/>
    </row>
    <row r="27" spans="2:24" ht="14.1" customHeight="1">
      <c r="B27" s="231">
        <v>15</v>
      </c>
      <c r="C27" s="247" t="s">
        <v>1019</v>
      </c>
      <c r="D27" s="24"/>
      <c r="E27" s="24"/>
      <c r="F27" s="57"/>
      <c r="G27" s="24"/>
      <c r="H27" s="65"/>
      <c r="I27" s="57"/>
      <c r="J27" s="24"/>
      <c r="K27" s="65"/>
      <c r="L27" s="57"/>
      <c r="M27" s="59">
        <v>15</v>
      </c>
      <c r="N27" s="43"/>
      <c r="O27" s="55">
        <v>39</v>
      </c>
      <c r="P27" s="78" t="s">
        <v>1020</v>
      </c>
      <c r="Q27" s="57"/>
      <c r="R27" s="24"/>
      <c r="S27" s="65"/>
      <c r="T27" s="57"/>
      <c r="U27" s="24"/>
      <c r="V27" s="65"/>
      <c r="W27" s="57"/>
      <c r="X27" s="59">
        <v>39</v>
      </c>
    </row>
    <row r="28" spans="2:24" ht="14.1" customHeight="1">
      <c r="B28" s="231">
        <v>16</v>
      </c>
      <c r="C28" s="247" t="s">
        <v>1021</v>
      </c>
      <c r="D28" s="24"/>
      <c r="E28" s="24"/>
      <c r="F28" s="57"/>
      <c r="G28" s="24"/>
      <c r="H28" s="65"/>
      <c r="I28" s="57"/>
      <c r="J28" s="24"/>
      <c r="K28" s="65"/>
      <c r="L28" s="57"/>
      <c r="M28" s="59">
        <v>16</v>
      </c>
      <c r="N28" s="43"/>
      <c r="O28" s="55">
        <v>40</v>
      </c>
      <c r="P28" s="78" t="s">
        <v>1022</v>
      </c>
      <c r="Q28" s="57"/>
      <c r="R28" s="24"/>
      <c r="S28" s="65"/>
      <c r="T28" s="57"/>
      <c r="U28" s="24"/>
      <c r="V28" s="65"/>
      <c r="W28" s="57"/>
      <c r="X28" s="59">
        <v>40</v>
      </c>
    </row>
    <row r="29" spans="2:24" ht="14.1" customHeight="1">
      <c r="B29" s="231">
        <v>17</v>
      </c>
      <c r="C29" s="247" t="s">
        <v>1023</v>
      </c>
      <c r="D29" s="24"/>
      <c r="E29" s="24"/>
      <c r="F29" s="57"/>
      <c r="G29" s="97"/>
      <c r="H29" s="65"/>
      <c r="I29" s="57"/>
      <c r="J29" s="24"/>
      <c r="K29" s="65"/>
      <c r="L29" s="57"/>
      <c r="M29" s="59">
        <v>17</v>
      </c>
      <c r="N29" s="43"/>
      <c r="O29" s="55">
        <v>41</v>
      </c>
      <c r="P29" s="78" t="s">
        <v>1024</v>
      </c>
      <c r="Q29" s="57"/>
      <c r="R29" s="24"/>
      <c r="S29" s="65"/>
      <c r="T29" s="57"/>
      <c r="U29" s="24"/>
      <c r="V29" s="65"/>
      <c r="W29" s="57"/>
      <c r="X29" s="59">
        <v>41</v>
      </c>
    </row>
    <row r="30" spans="2:24" ht="14.1" customHeight="1">
      <c r="B30" s="231">
        <v>18</v>
      </c>
      <c r="C30" s="247" t="s">
        <v>1025</v>
      </c>
      <c r="D30" s="24"/>
      <c r="E30" s="24"/>
      <c r="F30" s="57"/>
      <c r="G30" s="24"/>
      <c r="H30" s="65"/>
      <c r="I30" s="57"/>
      <c r="J30" s="24"/>
      <c r="K30" s="65"/>
      <c r="L30" s="57"/>
      <c r="M30" s="59">
        <v>18</v>
      </c>
      <c r="N30" s="43"/>
      <c r="O30" s="55">
        <v>42</v>
      </c>
      <c r="P30" s="78" t="s">
        <v>1006</v>
      </c>
      <c r="Q30" s="57"/>
      <c r="R30" s="24"/>
      <c r="S30" s="65"/>
      <c r="T30" s="57"/>
      <c r="U30" s="24"/>
      <c r="V30" s="65"/>
      <c r="W30" s="57"/>
      <c r="X30" s="59">
        <v>42</v>
      </c>
    </row>
    <row r="31" spans="2:24" ht="14.1" customHeight="1">
      <c r="B31" s="231">
        <v>19</v>
      </c>
      <c r="C31" s="247" t="s">
        <v>1026</v>
      </c>
      <c r="D31" s="24"/>
      <c r="E31" s="24"/>
      <c r="F31" s="57"/>
      <c r="G31" s="24"/>
      <c r="H31" s="65"/>
      <c r="I31" s="57"/>
      <c r="J31" s="24"/>
      <c r="K31" s="65"/>
      <c r="L31" s="57"/>
      <c r="M31" s="59">
        <v>19</v>
      </c>
      <c r="N31" s="43"/>
      <c r="O31" s="159"/>
      <c r="P31" s="24" t="s">
        <v>1027</v>
      </c>
      <c r="Q31" s="57"/>
      <c r="R31" s="92"/>
      <c r="S31" s="163"/>
      <c r="T31" s="91"/>
      <c r="U31" s="92"/>
      <c r="V31" s="163"/>
      <c r="W31" s="92"/>
      <c r="X31" s="165"/>
    </row>
    <row r="32" spans="2:24" ht="14.1" customHeight="1">
      <c r="B32" s="154"/>
      <c r="C32" s="248" t="s">
        <v>1028</v>
      </c>
      <c r="D32" s="43"/>
      <c r="E32" s="43"/>
      <c r="F32" s="49"/>
      <c r="G32" s="43"/>
      <c r="H32" s="68"/>
      <c r="I32" s="49"/>
      <c r="J32" s="43"/>
      <c r="K32" s="68"/>
      <c r="L32" s="49"/>
      <c r="M32" s="66"/>
      <c r="N32" s="43"/>
      <c r="O32" s="55">
        <v>43</v>
      </c>
      <c r="P32" s="841"/>
      <c r="Q32" s="57"/>
      <c r="R32" s="24"/>
      <c r="S32" s="65"/>
      <c r="T32" s="57"/>
      <c r="U32" s="24"/>
      <c r="V32" s="65"/>
      <c r="W32" s="57"/>
      <c r="X32" s="59">
        <v>43</v>
      </c>
    </row>
    <row r="33" spans="2:24" ht="14.1" customHeight="1">
      <c r="B33" s="231">
        <v>20</v>
      </c>
      <c r="C33" s="247" t="s">
        <v>1026</v>
      </c>
      <c r="D33" s="24"/>
      <c r="E33" s="24"/>
      <c r="F33" s="57"/>
      <c r="G33" s="97"/>
      <c r="H33" s="65"/>
      <c r="I33" s="57"/>
      <c r="J33" s="24"/>
      <c r="K33" s="65"/>
      <c r="L33" s="57"/>
      <c r="M33" s="59">
        <v>20</v>
      </c>
      <c r="N33" s="43"/>
      <c r="O33" s="55">
        <v>44</v>
      </c>
      <c r="P33" s="842"/>
      <c r="Q33" s="57"/>
      <c r="R33" s="24"/>
      <c r="S33" s="65"/>
      <c r="T33" s="57"/>
      <c r="U33" s="24"/>
      <c r="V33" s="65"/>
      <c r="W33" s="57"/>
      <c r="X33" s="59">
        <v>44</v>
      </c>
    </row>
    <row r="34" spans="2:24" ht="14.1" customHeight="1">
      <c r="B34" s="231">
        <v>21</v>
      </c>
      <c r="C34" s="247" t="s">
        <v>1029</v>
      </c>
      <c r="D34" s="24"/>
      <c r="E34" s="24"/>
      <c r="F34" s="57"/>
      <c r="G34" s="24"/>
      <c r="H34" s="65"/>
      <c r="I34" s="57"/>
      <c r="J34" s="24"/>
      <c r="K34" s="65"/>
      <c r="L34" s="57"/>
      <c r="M34" s="59">
        <v>21</v>
      </c>
      <c r="N34" s="43"/>
      <c r="O34" s="62"/>
      <c r="P34" s="43" t="s">
        <v>1030</v>
      </c>
      <c r="Q34" s="49"/>
      <c r="R34" s="43"/>
      <c r="S34" s="68"/>
      <c r="T34" s="49"/>
      <c r="U34" s="43"/>
      <c r="V34" s="68"/>
      <c r="W34" s="49"/>
      <c r="X34" s="66"/>
    </row>
    <row r="35" spans="2:24" ht="14.1" customHeight="1">
      <c r="B35" s="231">
        <v>22</v>
      </c>
      <c r="C35" s="247" t="s">
        <v>1031</v>
      </c>
      <c r="D35" s="24"/>
      <c r="E35" s="843"/>
      <c r="F35" s="57"/>
      <c r="G35" s="24"/>
      <c r="H35" s="65"/>
      <c r="I35" s="57"/>
      <c r="J35" s="24"/>
      <c r="K35" s="65"/>
      <c r="L35" s="57"/>
      <c r="M35" s="59">
        <v>22</v>
      </c>
      <c r="N35" s="43"/>
      <c r="O35" s="55">
        <v>45</v>
      </c>
      <c r="P35" s="24" t="s">
        <v>1032</v>
      </c>
      <c r="Q35" s="57"/>
      <c r="R35" s="95" t="s">
        <v>302</v>
      </c>
      <c r="S35" s="58">
        <f>SUM(S27:S33)</f>
        <v>0</v>
      </c>
      <c r="T35" s="57"/>
      <c r="U35" s="24" t="s">
        <v>302</v>
      </c>
      <c r="V35" s="58">
        <f>SUM(V27:V33)</f>
        <v>0</v>
      </c>
      <c r="W35" s="57"/>
      <c r="X35" s="59">
        <v>45</v>
      </c>
    </row>
    <row r="36" spans="2:24" ht="14.1" customHeight="1">
      <c r="B36" s="231">
        <v>23</v>
      </c>
      <c r="C36" s="247" t="s">
        <v>1005</v>
      </c>
      <c r="D36" s="25"/>
      <c r="E36" s="24"/>
      <c r="F36" s="57"/>
      <c r="G36" s="24"/>
      <c r="H36" s="65"/>
      <c r="I36" s="57"/>
      <c r="J36" s="24"/>
      <c r="K36" s="65"/>
      <c r="L36" s="57"/>
      <c r="M36" s="59">
        <v>23</v>
      </c>
      <c r="N36" s="43"/>
      <c r="O36" s="62"/>
      <c r="P36" s="43" t="s">
        <v>1033</v>
      </c>
      <c r="Q36" s="49"/>
      <c r="R36" s="43"/>
      <c r="S36" s="68"/>
      <c r="T36" s="49"/>
      <c r="U36" s="43"/>
      <c r="V36" s="68"/>
      <c r="W36" s="49"/>
      <c r="X36" s="66"/>
    </row>
    <row r="37" spans="2:24" ht="14.1" customHeight="1">
      <c r="B37" s="154"/>
      <c r="C37" s="47" t="s">
        <v>1034</v>
      </c>
      <c r="D37" s="43"/>
      <c r="E37" s="43"/>
      <c r="F37" s="49"/>
      <c r="G37" s="43"/>
      <c r="H37" s="68"/>
      <c r="I37" s="49"/>
      <c r="J37" s="43"/>
      <c r="K37" s="68"/>
      <c r="L37" s="49"/>
      <c r="M37" s="66"/>
      <c r="N37" s="43"/>
      <c r="O37" s="62">
        <v>46</v>
      </c>
      <c r="P37" s="43" t="s">
        <v>1035</v>
      </c>
      <c r="Q37" s="49"/>
      <c r="R37" s="251" t="s">
        <v>302</v>
      </c>
      <c r="S37" s="102">
        <f>S25+S35</f>
        <v>0</v>
      </c>
      <c r="T37" s="49"/>
      <c r="U37" s="43" t="s">
        <v>302</v>
      </c>
      <c r="V37" s="102">
        <f>V25+V35</f>
        <v>0</v>
      </c>
      <c r="W37" s="49"/>
      <c r="X37" s="66">
        <v>46</v>
      </c>
    </row>
    <row r="38" spans="2:24" ht="14.1" customHeight="1">
      <c r="B38" s="231">
        <v>24</v>
      </c>
      <c r="C38" s="50" t="s">
        <v>1036</v>
      </c>
      <c r="D38" s="24"/>
      <c r="E38" s="24"/>
      <c r="F38" s="57"/>
      <c r="G38" s="95" t="s">
        <v>302</v>
      </c>
      <c r="H38" s="58">
        <f>SUM(H23:H36)</f>
        <v>0</v>
      </c>
      <c r="I38" s="57"/>
      <c r="J38" s="24" t="s">
        <v>302</v>
      </c>
      <c r="K38" s="58">
        <f>SUM(K23:K36)</f>
        <v>0</v>
      </c>
      <c r="L38" s="57"/>
      <c r="M38" s="59">
        <v>24</v>
      </c>
      <c r="N38" s="43"/>
      <c r="O38" s="652"/>
      <c r="P38" s="649"/>
      <c r="Q38" s="651"/>
      <c r="R38" s="649"/>
      <c r="S38" s="663"/>
      <c r="T38" s="651"/>
      <c r="U38" s="649"/>
      <c r="V38" s="663"/>
      <c r="W38" s="651"/>
      <c r="X38" s="656"/>
    </row>
    <row r="39" spans="2:24" ht="14.1" customHeight="1">
      <c r="B39" s="252"/>
      <c r="F39" s="195"/>
      <c r="I39" s="195"/>
      <c r="L39" s="195"/>
      <c r="M39" s="195"/>
      <c r="N39" s="43"/>
      <c r="O39" s="55">
        <v>47</v>
      </c>
      <c r="P39" s="24" t="s">
        <v>1037</v>
      </c>
      <c r="Q39" s="57"/>
      <c r="R39" s="95" t="s">
        <v>302</v>
      </c>
      <c r="S39" s="58">
        <f>'PG16'!I33</f>
        <v>0</v>
      </c>
      <c r="T39" s="57"/>
      <c r="U39" s="24" t="s">
        <v>302</v>
      </c>
      <c r="V39" s="58"/>
      <c r="W39" s="57"/>
      <c r="X39" s="59">
        <v>47</v>
      </c>
    </row>
    <row r="40" spans="2:24" ht="14.1" customHeight="1">
      <c r="B40" s="154"/>
      <c r="C40" s="47" t="s">
        <v>1038</v>
      </c>
      <c r="D40" s="43"/>
      <c r="E40" s="43"/>
      <c r="F40" s="49"/>
      <c r="G40" s="43"/>
      <c r="H40" s="68"/>
      <c r="I40" s="49"/>
      <c r="J40" s="43"/>
      <c r="K40" s="68"/>
      <c r="L40" s="49"/>
      <c r="M40" s="66"/>
      <c r="N40" s="43"/>
      <c r="O40" s="62"/>
      <c r="P40" s="43" t="s">
        <v>1039</v>
      </c>
      <c r="Q40" s="49"/>
      <c r="R40" s="43"/>
      <c r="S40" s="68"/>
      <c r="T40" s="49"/>
      <c r="U40" s="43"/>
      <c r="V40" s="68"/>
      <c r="W40" s="49"/>
      <c r="X40" s="66"/>
    </row>
    <row r="41" spans="2:24" ht="14.1" customHeight="1">
      <c r="B41" s="231">
        <v>25</v>
      </c>
      <c r="C41" s="50" t="s">
        <v>1040</v>
      </c>
      <c r="D41" s="24"/>
      <c r="E41" s="24"/>
      <c r="F41" s="57"/>
      <c r="G41" s="95" t="s">
        <v>302</v>
      </c>
      <c r="H41" s="58">
        <f>H21+H38</f>
        <v>0</v>
      </c>
      <c r="I41" s="57"/>
      <c r="J41" s="24" t="s">
        <v>302</v>
      </c>
      <c r="K41" s="58">
        <f>K21+K38</f>
        <v>0</v>
      </c>
      <c r="L41" s="57"/>
      <c r="M41" s="59">
        <v>25</v>
      </c>
      <c r="N41" s="43"/>
      <c r="O41" s="55">
        <v>48</v>
      </c>
      <c r="P41" s="24" t="s">
        <v>1041</v>
      </c>
      <c r="Q41" s="57"/>
      <c r="R41" s="95" t="s">
        <v>302</v>
      </c>
      <c r="S41" s="58">
        <f>S37+S39</f>
        <v>0</v>
      </c>
      <c r="T41" s="57"/>
      <c r="U41" s="24" t="s">
        <v>302</v>
      </c>
      <c r="V41" s="58">
        <f>V37+V39</f>
        <v>0</v>
      </c>
      <c r="W41" s="57"/>
      <c r="X41" s="59">
        <v>48</v>
      </c>
    </row>
    <row r="42" spans="2:24" ht="12.95" customHeight="1">
      <c r="B42" s="44"/>
      <c r="C42" s="5"/>
      <c r="D42" s="5"/>
      <c r="E42" s="5"/>
      <c r="F42" s="5"/>
      <c r="G42" s="5"/>
      <c r="H42" s="5"/>
      <c r="I42" s="44"/>
      <c r="J42" s="44"/>
      <c r="K42" s="44"/>
      <c r="N42" s="44"/>
      <c r="O42" s="44"/>
      <c r="P42" s="44"/>
      <c r="Q42" s="44"/>
      <c r="R42" s="44"/>
      <c r="S42" s="44"/>
      <c r="T42" s="44"/>
      <c r="U42" s="44"/>
      <c r="V42" s="44"/>
      <c r="W42" s="44"/>
      <c r="X42" s="44"/>
    </row>
    <row r="43" spans="2:24" ht="12.95" customHeight="1">
      <c r="B43" s="44"/>
      <c r="C43" s="23" t="str">
        <f>'PG1'!Q46</f>
        <v/>
      </c>
      <c r="D43" s="5"/>
      <c r="E43" s="5"/>
      <c r="F43" s="5"/>
      <c r="G43" s="5"/>
      <c r="H43" s="5"/>
      <c r="I43" s="44"/>
      <c r="J43" s="44"/>
      <c r="K43" s="44"/>
      <c r="L43" s="43" t="s">
        <v>1042</v>
      </c>
      <c r="M43" s="44"/>
      <c r="N43" s="44"/>
      <c r="O43" s="44"/>
      <c r="P43" s="44"/>
      <c r="Q43" s="5"/>
      <c r="R43" s="5"/>
      <c r="S43" s="5"/>
      <c r="T43" s="5"/>
      <c r="U43" s="5"/>
      <c r="V43" s="5"/>
      <c r="W43" s="44"/>
      <c r="X43" s="44"/>
    </row>
  </sheetData>
  <sheetProtection algorithmName="SHA-512" hashValue="F4qnCIdqlUwo37bUpnLrextWATZDCuhxEdvgNQurxSHANEBevztFIdiWsowiziUDu9eYF2EB2hcLqq3SgaDL/Q==" saltValue="D4461F3VGIEfpEt5pqjltQ==" spinCount="100000" sheet="1" objects="1" scenarios="1"/>
  <phoneticPr fontId="0" type="noConversion"/>
  <pageMargins left="0.5" right="0.5" top="0.5" bottom="0.5" header="0" footer="0"/>
  <pageSetup paperSize="5" scale="96"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20">
    <pageSetUpPr autoPageBreaks="0" fitToPage="1"/>
  </sheetPr>
  <dimension ref="B3:R38"/>
  <sheetViews>
    <sheetView showZeros="0" zoomScale="80" zoomScaleNormal="80" workbookViewId="0">
      <selection activeCell="I8" sqref="I8"/>
    </sheetView>
  </sheetViews>
  <sheetFormatPr defaultRowHeight="15"/>
  <cols>
    <col min="1" max="1" width="9.77734375" customWidth="1"/>
    <col min="2" max="2" width="5.77734375" customWidth="1"/>
    <col min="3" max="3" width="9.77734375" customWidth="1"/>
    <col min="4" max="4" width="6" customWidth="1"/>
    <col min="5" max="5" width="3.77734375" customWidth="1"/>
    <col min="6" max="6" width="13.77734375" customWidth="1"/>
    <col min="7" max="7" width="31.21875" customWidth="1"/>
    <col min="8" max="8" width="1.77734375" customWidth="1"/>
    <col min="9" max="9" width="12.21875" customWidth="1"/>
    <col min="10" max="10" width="1.77734375" customWidth="1"/>
    <col min="11" max="11" width="3.77734375" customWidth="1"/>
    <col min="12" max="12" width="6.77734375" customWidth="1"/>
    <col min="13" max="13" width="9.77734375" customWidth="1"/>
    <col min="14" max="15" width="5.77734375" customWidth="1"/>
    <col min="16" max="16" width="7.77734375" customWidth="1"/>
    <col min="17" max="17" width="8.77734375" customWidth="1"/>
    <col min="18" max="18" width="9.77734375" customWidth="1"/>
  </cols>
  <sheetData>
    <row r="3" spans="2:18">
      <c r="B3" s="43"/>
      <c r="C3" s="43"/>
      <c r="D3" s="43"/>
      <c r="E3" s="43"/>
      <c r="F3" s="43"/>
      <c r="G3" s="43"/>
      <c r="H3" s="43"/>
      <c r="I3" s="43" t="s">
        <v>40</v>
      </c>
      <c r="J3" s="43"/>
      <c r="K3" s="43"/>
      <c r="L3" s="43"/>
      <c r="M3" s="43"/>
      <c r="N3" s="43"/>
      <c r="O3" s="43"/>
      <c r="P3" s="43"/>
      <c r="Q3" s="43" t="s">
        <v>1043</v>
      </c>
    </row>
    <row r="4" spans="2:18" ht="12.95" customHeight="1">
      <c r="B4" s="24" t="s">
        <v>116</v>
      </c>
      <c r="C4" s="24"/>
      <c r="D4" s="24"/>
      <c r="E4" s="45" t="str">
        <f>T(Facility)</f>
        <v/>
      </c>
      <c r="F4" s="26"/>
      <c r="G4" s="26"/>
      <c r="H4" s="24" t="s">
        <v>117</v>
      </c>
      <c r="I4" s="46" t="str">
        <f>T(ID)</f>
        <v/>
      </c>
      <c r="J4" s="24"/>
      <c r="K4" s="24" t="s">
        <v>118</v>
      </c>
      <c r="L4" s="24"/>
      <c r="M4" s="24"/>
      <c r="N4" s="73" t="str">
        <f>T(Beg_Date)</f>
        <v/>
      </c>
      <c r="O4" s="352"/>
      <c r="P4" s="24" t="s">
        <v>25</v>
      </c>
      <c r="Q4" s="73" t="str">
        <f>T(End_Date)</f>
        <v/>
      </c>
    </row>
    <row r="5" spans="2:18" ht="12.95" customHeight="1">
      <c r="B5" s="43"/>
      <c r="C5" s="43" t="s">
        <v>1044</v>
      </c>
      <c r="D5" s="43"/>
      <c r="E5" s="43"/>
      <c r="F5" s="43"/>
      <c r="G5" s="43"/>
      <c r="H5" s="43"/>
      <c r="I5" s="43"/>
      <c r="J5" s="43"/>
      <c r="K5" s="43"/>
      <c r="L5" s="43"/>
      <c r="M5" s="43"/>
      <c r="N5" s="43"/>
      <c r="O5" s="43"/>
      <c r="P5" s="43"/>
      <c r="Q5" s="43"/>
    </row>
    <row r="6" spans="2:18" ht="12.95" customHeight="1">
      <c r="B6" s="43"/>
      <c r="C6" s="43"/>
      <c r="D6" s="43"/>
      <c r="E6" s="648"/>
      <c r="F6" s="648"/>
      <c r="G6" s="649"/>
      <c r="H6" s="648"/>
      <c r="I6" s="696" t="s">
        <v>148</v>
      </c>
      <c r="J6" s="651"/>
      <c r="K6" s="651"/>
      <c r="L6" s="43"/>
      <c r="M6" s="23"/>
      <c r="N6" s="23"/>
      <c r="O6" s="23"/>
      <c r="P6" s="23"/>
      <c r="Q6" s="23"/>
    </row>
    <row r="7" spans="2:18" ht="12.95" customHeight="1">
      <c r="B7" s="43"/>
      <c r="C7" s="43"/>
      <c r="D7" s="43"/>
      <c r="E7" s="47"/>
      <c r="F7" s="47"/>
      <c r="G7" s="43"/>
      <c r="H7" s="47"/>
      <c r="I7" s="54" t="s">
        <v>179</v>
      </c>
      <c r="J7" s="49"/>
      <c r="K7" s="49"/>
      <c r="L7" s="43"/>
      <c r="M7" s="35"/>
      <c r="N7" s="23"/>
      <c r="O7" s="23"/>
      <c r="P7" s="23"/>
      <c r="Q7" s="23"/>
      <c r="R7" s="4"/>
    </row>
    <row r="8" spans="2:18" ht="14.1" customHeight="1">
      <c r="B8" s="43"/>
      <c r="C8" s="43"/>
      <c r="D8" s="43"/>
      <c r="E8" s="695">
        <v>1</v>
      </c>
      <c r="F8" s="648" t="s">
        <v>1045</v>
      </c>
      <c r="G8" s="649"/>
      <c r="H8" s="648" t="s">
        <v>302</v>
      </c>
      <c r="I8" s="655"/>
      <c r="J8" s="844"/>
      <c r="K8" s="656">
        <v>1</v>
      </c>
      <c r="L8" s="43"/>
      <c r="M8" s="35"/>
      <c r="N8" s="23"/>
      <c r="O8" s="23"/>
      <c r="P8" s="23"/>
      <c r="Q8" s="23"/>
      <c r="R8" s="4"/>
    </row>
    <row r="9" spans="2:18" ht="14.1" customHeight="1">
      <c r="B9" s="43"/>
      <c r="C9" s="43"/>
      <c r="D9" s="43"/>
      <c r="E9" s="695">
        <v>2</v>
      </c>
      <c r="F9" s="845" t="s">
        <v>1046</v>
      </c>
      <c r="G9" s="649"/>
      <c r="H9" s="648"/>
      <c r="I9" s="655"/>
      <c r="J9" s="645"/>
      <c r="K9" s="656">
        <v>2</v>
      </c>
      <c r="L9" s="43"/>
      <c r="M9" s="35"/>
      <c r="N9" s="23"/>
      <c r="O9" s="23"/>
      <c r="P9" s="23"/>
      <c r="Q9" s="23"/>
      <c r="R9" s="4"/>
    </row>
    <row r="10" spans="2:18" ht="14.1" customHeight="1">
      <c r="B10" s="43"/>
      <c r="C10" s="43"/>
      <c r="D10" s="43"/>
      <c r="E10" s="695">
        <v>3</v>
      </c>
      <c r="F10" s="841"/>
      <c r="G10" s="649"/>
      <c r="H10" s="648"/>
      <c r="I10" s="655"/>
      <c r="J10" s="645"/>
      <c r="K10" s="656">
        <v>3</v>
      </c>
      <c r="L10" s="43"/>
      <c r="M10" s="35"/>
      <c r="N10" s="23"/>
      <c r="O10" s="23"/>
      <c r="P10" s="23"/>
      <c r="Q10" s="23"/>
      <c r="R10" s="4"/>
    </row>
    <row r="11" spans="2:18" ht="14.1" customHeight="1">
      <c r="B11" s="43"/>
      <c r="C11" s="43"/>
      <c r="D11" s="43"/>
      <c r="E11" s="695">
        <v>4</v>
      </c>
      <c r="F11" s="253"/>
      <c r="G11" s="649"/>
      <c r="H11" s="648"/>
      <c r="I11" s="655"/>
      <c r="J11" s="645"/>
      <c r="K11" s="656">
        <v>4</v>
      </c>
      <c r="L11" s="43"/>
      <c r="M11" s="35"/>
      <c r="N11" s="23"/>
      <c r="O11" s="23"/>
      <c r="P11" s="23"/>
      <c r="Q11" s="23"/>
      <c r="R11" s="4"/>
    </row>
    <row r="12" spans="2:18" ht="14.1" customHeight="1">
      <c r="B12" s="43"/>
      <c r="C12" s="43"/>
      <c r="D12" s="43"/>
      <c r="E12" s="695">
        <v>5</v>
      </c>
      <c r="F12" s="253"/>
      <c r="G12" s="649"/>
      <c r="H12" s="648"/>
      <c r="I12" s="655"/>
      <c r="J12" s="645"/>
      <c r="K12" s="656">
        <v>5</v>
      </c>
      <c r="L12" s="43"/>
      <c r="M12" s="35"/>
      <c r="N12" s="23"/>
      <c r="O12" s="23"/>
      <c r="P12" s="23"/>
      <c r="Q12" s="23"/>
      <c r="R12" s="4"/>
    </row>
    <row r="13" spans="2:18" ht="15.95" customHeight="1">
      <c r="B13" s="43"/>
      <c r="C13" s="43"/>
      <c r="D13" s="43"/>
      <c r="E13" s="695">
        <v>6</v>
      </c>
      <c r="F13" s="47" t="s">
        <v>1047</v>
      </c>
      <c r="G13" s="649"/>
      <c r="H13" s="648" t="s">
        <v>302</v>
      </c>
      <c r="I13" s="846">
        <f>SUM(I8:I12)</f>
        <v>0</v>
      </c>
      <c r="J13" s="844"/>
      <c r="K13" s="656">
        <v>6</v>
      </c>
      <c r="L13" s="43"/>
      <c r="M13" s="35"/>
      <c r="N13" s="23"/>
      <c r="O13" s="23"/>
      <c r="P13" s="23"/>
      <c r="Q13" s="23"/>
      <c r="R13" s="4"/>
    </row>
    <row r="14" spans="2:18" ht="14.1" customHeight="1">
      <c r="B14" s="43"/>
      <c r="C14" s="43"/>
      <c r="D14" s="43"/>
      <c r="E14" s="847"/>
      <c r="F14" s="648" t="s">
        <v>1048</v>
      </c>
      <c r="G14" s="649"/>
      <c r="H14" s="791"/>
      <c r="I14" s="848"/>
      <c r="J14" s="792"/>
      <c r="K14" s="849"/>
      <c r="L14" s="43"/>
      <c r="M14" s="23"/>
      <c r="N14" s="23"/>
      <c r="O14" s="23"/>
      <c r="P14" s="23"/>
      <c r="Q14" s="23"/>
      <c r="R14" s="4"/>
    </row>
    <row r="15" spans="2:18" ht="14.1" customHeight="1">
      <c r="B15" s="43"/>
      <c r="C15" s="43"/>
      <c r="D15" s="43"/>
      <c r="E15" s="695">
        <v>7</v>
      </c>
      <c r="F15" s="845" t="s">
        <v>1049</v>
      </c>
      <c r="G15" s="649"/>
      <c r="H15" s="648"/>
      <c r="I15" s="655">
        <f>'PG17'!P30</f>
        <v>0</v>
      </c>
      <c r="J15" s="645"/>
      <c r="K15" s="656">
        <v>7</v>
      </c>
      <c r="L15" s="23"/>
      <c r="M15" s="35"/>
      <c r="N15" s="23"/>
      <c r="O15" s="23"/>
      <c r="P15" s="23"/>
      <c r="Q15" s="23"/>
      <c r="R15" s="4"/>
    </row>
    <row r="16" spans="2:18" ht="14.1" customHeight="1">
      <c r="B16" s="43"/>
      <c r="C16" s="43"/>
      <c r="D16" s="43"/>
      <c r="E16" s="695">
        <v>8</v>
      </c>
      <c r="F16" s="845" t="s">
        <v>1050</v>
      </c>
      <c r="G16" s="649"/>
      <c r="H16" s="648"/>
      <c r="I16" s="655"/>
      <c r="J16" s="645"/>
      <c r="K16" s="656">
        <v>8</v>
      </c>
      <c r="L16" s="23"/>
      <c r="M16" s="35"/>
      <c r="N16" s="23"/>
      <c r="O16" s="23"/>
      <c r="P16" s="23"/>
      <c r="Q16" s="23"/>
      <c r="R16" s="4"/>
    </row>
    <row r="17" spans="2:18" ht="14.1" customHeight="1">
      <c r="B17" s="43"/>
      <c r="C17" s="43"/>
      <c r="D17" s="43"/>
      <c r="E17" s="695">
        <v>9</v>
      </c>
      <c r="F17" s="845" t="s">
        <v>1051</v>
      </c>
      <c r="G17" s="649"/>
      <c r="H17" s="648"/>
      <c r="I17" s="655"/>
      <c r="J17" s="645"/>
      <c r="K17" s="656">
        <v>9</v>
      </c>
      <c r="L17" s="23"/>
      <c r="M17" s="35"/>
      <c r="N17" s="23"/>
      <c r="O17" s="23"/>
      <c r="P17" s="23"/>
      <c r="Q17" s="23"/>
      <c r="R17" s="4"/>
    </row>
    <row r="18" spans="2:18" ht="14.1" customHeight="1">
      <c r="B18" s="43"/>
      <c r="C18" s="43"/>
      <c r="D18" s="43"/>
      <c r="E18" s="695">
        <v>10</v>
      </c>
      <c r="F18" s="845" t="s">
        <v>1052</v>
      </c>
      <c r="G18" s="649"/>
      <c r="H18" s="648"/>
      <c r="I18" s="655"/>
      <c r="J18" s="645"/>
      <c r="K18" s="656">
        <v>10</v>
      </c>
      <c r="L18" s="23"/>
      <c r="M18" s="35"/>
      <c r="N18" s="23"/>
      <c r="O18" s="23"/>
      <c r="P18" s="23"/>
      <c r="Q18" s="23"/>
      <c r="R18" s="4"/>
    </row>
    <row r="19" spans="2:18" ht="14.1" customHeight="1">
      <c r="B19" s="43"/>
      <c r="C19" s="43"/>
      <c r="D19" s="43"/>
      <c r="E19" s="695">
        <v>11</v>
      </c>
      <c r="F19" s="845" t="s">
        <v>1053</v>
      </c>
      <c r="G19" s="649"/>
      <c r="H19" s="648"/>
      <c r="I19" s="655"/>
      <c r="J19" s="645"/>
      <c r="K19" s="656">
        <v>11</v>
      </c>
      <c r="L19" s="23"/>
      <c r="M19" s="35"/>
      <c r="N19" s="23"/>
      <c r="O19" s="23"/>
      <c r="P19" s="23"/>
      <c r="Q19" s="23"/>
      <c r="R19" s="4"/>
    </row>
    <row r="20" spans="2:18" ht="14.1" customHeight="1">
      <c r="B20" s="43"/>
      <c r="C20" s="43"/>
      <c r="D20" s="43"/>
      <c r="E20" s="695">
        <v>12</v>
      </c>
      <c r="F20" s="845" t="s">
        <v>1054</v>
      </c>
      <c r="G20" s="649"/>
      <c r="H20" s="648"/>
      <c r="I20" s="655"/>
      <c r="J20" s="645"/>
      <c r="K20" s="656">
        <v>12</v>
      </c>
      <c r="L20" s="23"/>
      <c r="M20" s="35"/>
      <c r="N20" s="23"/>
      <c r="O20" s="23"/>
      <c r="P20" s="23"/>
      <c r="Q20" s="23"/>
      <c r="R20" s="4"/>
    </row>
    <row r="21" spans="2:18" ht="14.1" customHeight="1">
      <c r="B21" s="43"/>
      <c r="C21" s="68"/>
      <c r="D21" s="43"/>
      <c r="E21" s="695">
        <v>13</v>
      </c>
      <c r="F21" s="845" t="s">
        <v>1055</v>
      </c>
      <c r="G21" s="649"/>
      <c r="H21" s="682" t="str">
        <f>IF(I21=0,"("," ")</f>
        <v>(</v>
      </c>
      <c r="I21" s="655"/>
      <c r="J21" s="693" t="str">
        <f>IF(I21=0,")"," ")</f>
        <v>)</v>
      </c>
      <c r="K21" s="656">
        <v>13</v>
      </c>
      <c r="L21" s="23"/>
      <c r="M21" s="35"/>
      <c r="N21" s="23"/>
      <c r="O21" s="23"/>
      <c r="P21" s="23"/>
      <c r="Q21" s="23"/>
      <c r="R21" s="4"/>
    </row>
    <row r="22" spans="2:18" ht="14.1" customHeight="1">
      <c r="B22" s="43"/>
      <c r="C22" s="43"/>
      <c r="D22" s="43"/>
      <c r="E22" s="695">
        <v>14</v>
      </c>
      <c r="F22" s="845" t="s">
        <v>1056</v>
      </c>
      <c r="G22" s="649"/>
      <c r="H22" s="648"/>
      <c r="I22" s="655"/>
      <c r="J22" s="645"/>
      <c r="K22" s="656">
        <v>14</v>
      </c>
      <c r="L22" s="23"/>
      <c r="M22" s="35"/>
      <c r="N22" s="23"/>
      <c r="O22" s="23"/>
      <c r="P22" s="23"/>
      <c r="Q22" s="23"/>
      <c r="R22" s="4"/>
    </row>
    <row r="23" spans="2:18" ht="14.1" customHeight="1">
      <c r="B23" s="43"/>
      <c r="C23" s="43"/>
      <c r="D23" s="43"/>
      <c r="E23" s="695">
        <v>15</v>
      </c>
      <c r="F23" s="845" t="s">
        <v>1057</v>
      </c>
      <c r="G23" s="850"/>
      <c r="H23" s="648"/>
      <c r="I23" s="655"/>
      <c r="J23" s="645"/>
      <c r="K23" s="656">
        <v>15</v>
      </c>
      <c r="L23" s="23"/>
      <c r="M23" s="35"/>
      <c r="N23" s="23"/>
      <c r="O23" s="23"/>
      <c r="P23" s="23"/>
      <c r="Q23" s="23"/>
      <c r="R23" s="4"/>
    </row>
    <row r="24" spans="2:18" ht="14.1" customHeight="1">
      <c r="B24" s="43"/>
      <c r="C24" s="43"/>
      <c r="D24" s="43"/>
      <c r="E24" s="695">
        <v>16</v>
      </c>
      <c r="F24" s="845" t="s">
        <v>1057</v>
      </c>
      <c r="G24" s="25"/>
      <c r="H24" s="648"/>
      <c r="I24" s="655"/>
      <c r="J24" s="645"/>
      <c r="K24" s="656">
        <v>16</v>
      </c>
      <c r="L24" s="23"/>
      <c r="M24" s="35"/>
      <c r="N24" s="23"/>
      <c r="O24" s="23"/>
      <c r="P24" s="23"/>
      <c r="Q24" s="23"/>
      <c r="R24" s="4"/>
    </row>
    <row r="25" spans="2:18" ht="15.95" customHeight="1">
      <c r="B25" s="43"/>
      <c r="C25" s="43"/>
      <c r="D25" s="43"/>
      <c r="E25" s="695">
        <v>17</v>
      </c>
      <c r="F25" s="648" t="s">
        <v>1058</v>
      </c>
      <c r="G25" s="43"/>
      <c r="H25" s="648" t="s">
        <v>302</v>
      </c>
      <c r="I25" s="846">
        <f>SUM(I15:I24)</f>
        <v>0</v>
      </c>
      <c r="J25" s="844"/>
      <c r="K25" s="656">
        <v>17</v>
      </c>
      <c r="L25" s="23"/>
      <c r="M25" s="35"/>
      <c r="N25" s="23"/>
      <c r="O25" s="23"/>
      <c r="P25" s="23"/>
      <c r="Q25" s="23"/>
      <c r="R25" s="4"/>
    </row>
    <row r="26" spans="2:18" ht="14.1" customHeight="1">
      <c r="B26" s="43"/>
      <c r="C26" s="43"/>
      <c r="D26" s="43"/>
      <c r="E26" s="847"/>
      <c r="F26" s="648" t="s">
        <v>1059</v>
      </c>
      <c r="G26" s="649"/>
      <c r="H26" s="791"/>
      <c r="I26" s="848"/>
      <c r="J26" s="792"/>
      <c r="K26" s="849"/>
      <c r="L26" s="23"/>
      <c r="M26" s="23"/>
      <c r="N26" s="23"/>
      <c r="O26" s="23"/>
      <c r="P26" s="23"/>
      <c r="Q26" s="23"/>
      <c r="R26" s="4"/>
    </row>
    <row r="27" spans="2:18" ht="14.1" customHeight="1">
      <c r="B27" s="43"/>
      <c r="C27" s="43"/>
      <c r="D27" s="43"/>
      <c r="E27" s="695">
        <v>18</v>
      </c>
      <c r="F27" s="841"/>
      <c r="G27" s="649"/>
      <c r="H27" s="648"/>
      <c r="I27" s="655"/>
      <c r="J27" s="645"/>
      <c r="K27" s="656">
        <v>18</v>
      </c>
      <c r="L27" s="23"/>
      <c r="M27" s="35"/>
      <c r="N27" s="23"/>
      <c r="O27" s="23"/>
      <c r="P27" s="23"/>
      <c r="Q27" s="23"/>
      <c r="R27" s="4"/>
    </row>
    <row r="28" spans="2:18" ht="14.1" customHeight="1">
      <c r="B28" s="43"/>
      <c r="C28" s="43"/>
      <c r="D28" s="43"/>
      <c r="E28" s="695">
        <v>19</v>
      </c>
      <c r="F28" s="253"/>
      <c r="G28" s="649"/>
      <c r="H28" s="648"/>
      <c r="I28" s="655"/>
      <c r="J28" s="645"/>
      <c r="K28" s="656">
        <v>19</v>
      </c>
      <c r="L28" s="23"/>
      <c r="M28" s="35"/>
      <c r="N28" s="23"/>
      <c r="O28" s="23"/>
      <c r="P28" s="23"/>
      <c r="Q28" s="23"/>
      <c r="R28" s="4"/>
    </row>
    <row r="29" spans="2:18" ht="14.1" customHeight="1">
      <c r="B29" s="43"/>
      <c r="C29" s="43"/>
      <c r="D29" s="43"/>
      <c r="E29" s="695">
        <v>20</v>
      </c>
      <c r="F29" s="253"/>
      <c r="G29" s="649"/>
      <c r="H29" s="648"/>
      <c r="I29" s="655"/>
      <c r="J29" s="645"/>
      <c r="K29" s="656">
        <v>20</v>
      </c>
      <c r="L29" s="23"/>
      <c r="M29" s="35"/>
      <c r="N29" s="23"/>
      <c r="O29" s="23"/>
      <c r="P29" s="23"/>
      <c r="Q29" s="23"/>
      <c r="R29" s="4"/>
    </row>
    <row r="30" spans="2:18" ht="14.1" customHeight="1">
      <c r="B30" s="43"/>
      <c r="C30" s="43"/>
      <c r="D30" s="43"/>
      <c r="E30" s="695">
        <v>21</v>
      </c>
      <c r="F30" s="253"/>
      <c r="G30" s="649"/>
      <c r="H30" s="648"/>
      <c r="I30" s="655"/>
      <c r="J30" s="645"/>
      <c r="K30" s="656">
        <v>21</v>
      </c>
      <c r="L30" s="23"/>
      <c r="M30" s="35"/>
      <c r="N30" s="23"/>
      <c r="O30" s="23"/>
      <c r="P30" s="23"/>
      <c r="Q30" s="23"/>
      <c r="R30" s="4"/>
    </row>
    <row r="31" spans="2:18" ht="14.1" customHeight="1">
      <c r="B31" s="43"/>
      <c r="C31" s="43"/>
      <c r="D31" s="43"/>
      <c r="E31" s="695">
        <v>22</v>
      </c>
      <c r="F31" s="253"/>
      <c r="G31" s="649"/>
      <c r="H31" s="648"/>
      <c r="I31" s="655"/>
      <c r="J31" s="645"/>
      <c r="K31" s="656">
        <v>22</v>
      </c>
      <c r="L31" s="23"/>
      <c r="M31" s="35"/>
      <c r="N31" s="23"/>
      <c r="O31" s="23"/>
      <c r="P31" s="23"/>
      <c r="Q31" s="23"/>
      <c r="R31" s="4"/>
    </row>
    <row r="32" spans="2:18" ht="14.1" customHeight="1">
      <c r="B32" s="43"/>
      <c r="C32" s="43"/>
      <c r="D32" s="43"/>
      <c r="E32" s="695">
        <v>23</v>
      </c>
      <c r="F32" s="254" t="s">
        <v>1060</v>
      </c>
      <c r="G32" s="649"/>
      <c r="H32" s="648" t="s">
        <v>302</v>
      </c>
      <c r="I32" s="846">
        <f>SUM(I27:I31)</f>
        <v>0</v>
      </c>
      <c r="J32" s="844"/>
      <c r="K32" s="656">
        <v>23</v>
      </c>
      <c r="L32" s="23"/>
      <c r="M32" s="35"/>
      <c r="N32" s="23"/>
      <c r="O32" s="23"/>
      <c r="P32" s="23"/>
      <c r="Q32" s="23"/>
      <c r="R32" s="4"/>
    </row>
    <row r="33" spans="2:18" ht="15.95" customHeight="1">
      <c r="B33" s="43"/>
      <c r="C33" s="43"/>
      <c r="D33" s="43"/>
      <c r="E33" s="695">
        <v>24</v>
      </c>
      <c r="F33" s="648" t="s">
        <v>1061</v>
      </c>
      <c r="G33" s="649"/>
      <c r="H33" s="648" t="s">
        <v>302</v>
      </c>
      <c r="I33" s="846">
        <f>I13+I25+I32</f>
        <v>0</v>
      </c>
      <c r="J33" s="844"/>
      <c r="K33" s="656">
        <v>24</v>
      </c>
      <c r="L33" s="23" t="s">
        <v>515</v>
      </c>
      <c r="M33" s="35"/>
      <c r="N33" s="23"/>
      <c r="O33" s="23"/>
      <c r="P33" s="23"/>
      <c r="Q33" s="23"/>
      <c r="R33" s="4"/>
    </row>
    <row r="34" spans="2:18" ht="12.95" customHeight="1">
      <c r="B34" s="43"/>
      <c r="C34" s="43"/>
      <c r="D34" s="43"/>
      <c r="E34" s="649"/>
      <c r="F34" s="649"/>
      <c r="G34" s="649"/>
      <c r="H34" s="649"/>
      <c r="I34" s="649"/>
      <c r="J34" s="649"/>
      <c r="K34" s="649"/>
      <c r="L34" s="23"/>
      <c r="M34" s="23"/>
      <c r="N34" s="23"/>
      <c r="O34" s="23"/>
      <c r="P34" s="23"/>
      <c r="Q34" s="23"/>
      <c r="R34" s="4"/>
    </row>
    <row r="35" spans="2:18" ht="12.95" customHeight="1">
      <c r="B35" s="43"/>
      <c r="C35" s="43"/>
      <c r="D35" s="43"/>
      <c r="E35" s="43"/>
      <c r="F35" s="43"/>
      <c r="G35" s="43"/>
      <c r="H35" s="43"/>
      <c r="I35" s="43" t="s">
        <v>1062</v>
      </c>
      <c r="J35" s="43"/>
      <c r="K35" s="43"/>
      <c r="L35" s="43"/>
      <c r="M35" s="43"/>
      <c r="N35" s="43"/>
      <c r="O35" s="43"/>
      <c r="P35" s="43"/>
      <c r="Q35" s="43"/>
    </row>
    <row r="36" spans="2:18" ht="12.95" customHeight="1">
      <c r="B36" s="44"/>
      <c r="C36" s="44"/>
      <c r="D36" s="44"/>
      <c r="E36" s="44"/>
      <c r="F36" s="44"/>
      <c r="G36" s="44"/>
      <c r="H36" s="44"/>
      <c r="I36" s="44"/>
      <c r="J36" s="44"/>
      <c r="K36" s="44"/>
      <c r="L36" s="44"/>
      <c r="M36" s="5"/>
      <c r="N36" s="5"/>
      <c r="O36" s="5"/>
      <c r="P36" s="5"/>
      <c r="Q36" s="5"/>
    </row>
    <row r="37" spans="2:18" ht="12.95" customHeight="1">
      <c r="B37" s="44"/>
      <c r="C37" s="44"/>
      <c r="D37" s="44"/>
      <c r="E37" s="44"/>
      <c r="F37" s="44"/>
      <c r="G37" s="43" t="str">
        <f>'PG1'!Q46</f>
        <v/>
      </c>
      <c r="H37" s="44"/>
      <c r="I37" s="44"/>
      <c r="J37" s="44"/>
      <c r="K37" s="44"/>
      <c r="L37" s="44"/>
      <c r="M37" s="5"/>
      <c r="N37" s="5"/>
      <c r="O37" s="5"/>
      <c r="P37" s="5"/>
      <c r="Q37" s="5"/>
    </row>
    <row r="38" spans="2:18" ht="9" customHeight="1"/>
  </sheetData>
  <sheetProtection algorithmName="SHA-512" hashValue="ZARnpYO6JnU073Wi/4SxYl0YRBr50yhuefN8ICsEmSsBowQwWHV29YKdHPCv1T0t3C0GQYCTBWc3Ydu6yob5ig==" saltValue="Z3P+0050iuPYRA1Fn68MxA==" spinCount="100000" sheet="1" objects="1" scenarios="1"/>
  <phoneticPr fontId="0" type="noConversion"/>
  <pageMargins left="0.5" right="0.5" top="0.5" bottom="0.5" header="0" footer="0"/>
  <pageSetup paperSize="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1">
    <pageSetUpPr fitToPage="1"/>
  </sheetPr>
  <dimension ref="B3:W54"/>
  <sheetViews>
    <sheetView showZeros="0" zoomScale="80" zoomScaleNormal="80" workbookViewId="0">
      <selection activeCell="F11" sqref="F11"/>
    </sheetView>
  </sheetViews>
  <sheetFormatPr defaultRowHeight="15"/>
  <cols>
    <col min="1" max="1" width="9.77734375" customWidth="1"/>
    <col min="2" max="2" width="3.77734375" customWidth="1"/>
    <col min="3" max="3" width="17.33203125" customWidth="1"/>
    <col min="4" max="4" width="22.21875" customWidth="1"/>
    <col min="5" max="5" width="1.77734375" customWidth="1"/>
    <col min="6" max="6" width="10.77734375" customWidth="1"/>
    <col min="7" max="7" width="1.77734375" customWidth="1"/>
    <col min="8" max="8" width="3.77734375" customWidth="1"/>
    <col min="9" max="9" width="7.77734375" customWidth="1"/>
    <col min="10" max="10" width="3.77734375" customWidth="1"/>
    <col min="11" max="11" width="11.77734375" customWidth="1"/>
    <col min="12" max="13" width="9.77734375" customWidth="1"/>
    <col min="14" max="14" width="16.77734375" customWidth="1"/>
    <col min="15" max="15" width="1.77734375" customWidth="1"/>
    <col min="16" max="16" width="10.77734375" customWidth="1"/>
    <col min="17" max="17" width="1.77734375" customWidth="1"/>
    <col min="18" max="18" width="3.77734375" customWidth="1"/>
    <col min="19" max="19" width="9.77734375" customWidth="1"/>
    <col min="23" max="23" width="9.77734375" customWidth="1"/>
  </cols>
  <sheetData>
    <row r="3" spans="2:18" ht="12.95" customHeight="1">
      <c r="B3" s="43"/>
      <c r="C3" s="43"/>
      <c r="D3" s="43"/>
      <c r="E3" s="43"/>
      <c r="F3" s="43"/>
      <c r="G3" s="43"/>
      <c r="H3" s="43" t="s">
        <v>40</v>
      </c>
      <c r="I3" s="43"/>
      <c r="J3" s="43"/>
      <c r="K3" s="43"/>
      <c r="L3" s="43"/>
      <c r="M3" s="43"/>
      <c r="N3" s="43"/>
      <c r="O3" s="43"/>
      <c r="P3" s="94" t="s">
        <v>1063</v>
      </c>
      <c r="Q3" s="43"/>
      <c r="R3" s="43"/>
    </row>
    <row r="4" spans="2:18" ht="12.95" customHeight="1">
      <c r="B4" s="24" t="s">
        <v>116</v>
      </c>
      <c r="C4" s="24"/>
      <c r="D4" s="45" t="str">
        <f>T(Facility)</f>
        <v/>
      </c>
      <c r="E4" s="24"/>
      <c r="F4" s="24"/>
      <c r="G4" s="24"/>
      <c r="H4" s="51" t="s">
        <v>117</v>
      </c>
      <c r="I4" s="46" t="str">
        <f>T(ID)</f>
        <v/>
      </c>
      <c r="J4" s="24"/>
      <c r="K4" s="24" t="s">
        <v>974</v>
      </c>
      <c r="L4" s="24"/>
      <c r="M4" s="73" t="str">
        <f>T(Beg_Date)</f>
        <v/>
      </c>
      <c r="N4" s="51" t="s">
        <v>1064</v>
      </c>
      <c r="O4" s="24"/>
      <c r="P4" s="73" t="str">
        <f>T(End_Date)</f>
        <v/>
      </c>
      <c r="Q4" s="24"/>
      <c r="R4" s="24"/>
    </row>
    <row r="5" spans="2:18" ht="12.95" customHeight="1">
      <c r="B5" s="43"/>
      <c r="C5" s="43" t="s">
        <v>1065</v>
      </c>
      <c r="D5" s="43"/>
      <c r="E5" s="43"/>
      <c r="F5" s="43"/>
      <c r="G5" s="43"/>
      <c r="H5" s="43"/>
      <c r="I5" s="43"/>
      <c r="J5" s="43"/>
      <c r="K5" s="43"/>
      <c r="L5" s="43"/>
      <c r="M5" s="43"/>
      <c r="N5" s="43"/>
      <c r="O5" s="43"/>
      <c r="P5" s="43"/>
      <c r="Q5" s="43"/>
      <c r="R5" s="43"/>
    </row>
    <row r="6" spans="2:18" ht="12.95" customHeight="1">
      <c r="B6" s="43"/>
      <c r="C6" s="43" t="s">
        <v>1066</v>
      </c>
      <c r="D6" s="43"/>
      <c r="E6" s="43"/>
      <c r="F6" s="43"/>
      <c r="G6" s="43"/>
      <c r="H6" s="43"/>
      <c r="I6" s="43"/>
      <c r="J6" s="43"/>
      <c r="K6" s="43"/>
      <c r="L6" s="43"/>
      <c r="M6" s="43"/>
      <c r="N6" s="43"/>
      <c r="O6" s="43"/>
      <c r="P6" s="43"/>
      <c r="Q6" s="43"/>
      <c r="R6" s="43"/>
    </row>
    <row r="7" spans="2:18" ht="12.95" customHeight="1">
      <c r="B7" s="43"/>
      <c r="C7" s="255" t="s">
        <v>1067</v>
      </c>
      <c r="D7" s="43"/>
      <c r="E7" s="43"/>
      <c r="F7" s="43"/>
      <c r="G7" s="43"/>
      <c r="H7" s="43"/>
      <c r="I7" s="43"/>
      <c r="J7" s="43"/>
      <c r="K7" s="43"/>
      <c r="L7" s="43"/>
      <c r="M7" s="43"/>
      <c r="N7" s="43"/>
      <c r="O7" s="43"/>
      <c r="P7" s="43"/>
      <c r="Q7" s="43"/>
      <c r="R7" s="43"/>
    </row>
    <row r="8" spans="2:18" ht="11.1" customHeight="1">
      <c r="B8" s="43"/>
      <c r="C8" s="43"/>
      <c r="D8" s="43"/>
      <c r="E8" s="43"/>
      <c r="F8" s="54" t="s">
        <v>148</v>
      </c>
      <c r="G8" s="43"/>
      <c r="H8" s="43"/>
      <c r="I8" s="43"/>
      <c r="J8" s="43"/>
      <c r="K8" s="43"/>
      <c r="L8" s="43"/>
      <c r="M8" s="43"/>
      <c r="N8" s="43"/>
      <c r="O8" s="43"/>
      <c r="P8" s="54" t="s">
        <v>128</v>
      </c>
      <c r="Q8" s="43"/>
      <c r="R8" s="43"/>
    </row>
    <row r="9" spans="2:18" ht="12.95" customHeight="1">
      <c r="B9" s="648"/>
      <c r="C9" s="695" t="s">
        <v>1068</v>
      </c>
      <c r="D9" s="649"/>
      <c r="E9" s="648"/>
      <c r="F9" s="696" t="s">
        <v>297</v>
      </c>
      <c r="G9" s="649"/>
      <c r="H9" s="648"/>
      <c r="I9" s="47"/>
      <c r="J9" s="695"/>
      <c r="K9" s="695" t="s">
        <v>1069</v>
      </c>
      <c r="L9" s="649"/>
      <c r="M9" s="649"/>
      <c r="N9" s="649"/>
      <c r="O9" s="648"/>
      <c r="P9" s="696" t="s">
        <v>297</v>
      </c>
      <c r="Q9" s="649"/>
      <c r="R9" s="652"/>
    </row>
    <row r="10" spans="2:18" ht="12.95" customHeight="1">
      <c r="B10" s="791"/>
      <c r="C10" s="648" t="s">
        <v>1070</v>
      </c>
      <c r="D10" s="649"/>
      <c r="E10" s="791"/>
      <c r="F10" s="792"/>
      <c r="G10" s="792"/>
      <c r="H10" s="791"/>
      <c r="I10" s="47"/>
      <c r="J10" s="847"/>
      <c r="K10" s="648" t="s">
        <v>1071</v>
      </c>
      <c r="L10" s="649"/>
      <c r="M10" s="649"/>
      <c r="N10" s="649"/>
      <c r="O10" s="791"/>
      <c r="P10" s="792"/>
      <c r="Q10" s="792"/>
      <c r="R10" s="849"/>
    </row>
    <row r="11" spans="2:18" ht="12.95" customHeight="1">
      <c r="B11" s="695">
        <v>1</v>
      </c>
      <c r="C11" s="845" t="s">
        <v>1072</v>
      </c>
      <c r="D11" s="649"/>
      <c r="E11" s="851" t="s">
        <v>302</v>
      </c>
      <c r="F11" s="655"/>
      <c r="G11" s="692"/>
      <c r="H11" s="695">
        <v>1</v>
      </c>
      <c r="I11" s="47"/>
      <c r="J11" s="695">
        <v>31</v>
      </c>
      <c r="K11" s="845" t="s">
        <v>1073</v>
      </c>
      <c r="L11" s="649"/>
      <c r="M11" s="649"/>
      <c r="N11" s="649"/>
      <c r="O11" s="648"/>
      <c r="P11" s="655"/>
      <c r="Q11" s="644"/>
      <c r="R11" s="652">
        <v>31</v>
      </c>
    </row>
    <row r="12" spans="2:18" ht="12.95" customHeight="1">
      <c r="B12" s="695">
        <v>2</v>
      </c>
      <c r="C12" s="845" t="s">
        <v>1074</v>
      </c>
      <c r="D12" s="649"/>
      <c r="E12" s="682" t="str">
        <f>IF(F12=0,"("," ")</f>
        <v>(</v>
      </c>
      <c r="F12" s="655"/>
      <c r="G12" s="846" t="str">
        <f>IF(F12=0,")"," ")</f>
        <v>)</v>
      </c>
      <c r="H12" s="695">
        <v>2</v>
      </c>
      <c r="I12" s="47"/>
      <c r="J12" s="695">
        <v>32</v>
      </c>
      <c r="K12" s="845" t="s">
        <v>1075</v>
      </c>
      <c r="L12" s="649"/>
      <c r="M12" s="649"/>
      <c r="N12" s="649"/>
      <c r="O12" s="648"/>
      <c r="P12" s="655"/>
      <c r="Q12" s="644"/>
      <c r="R12" s="652">
        <v>32</v>
      </c>
    </row>
    <row r="13" spans="2:18" ht="12.95" customHeight="1">
      <c r="B13" s="695">
        <v>3</v>
      </c>
      <c r="C13" s="648" t="s">
        <v>1076</v>
      </c>
      <c r="D13" s="649"/>
      <c r="E13" s="851" t="s">
        <v>302</v>
      </c>
      <c r="F13" s="846">
        <f>SUM(F11:F12)</f>
        <v>0</v>
      </c>
      <c r="G13" s="692"/>
      <c r="H13" s="695">
        <v>3</v>
      </c>
      <c r="I13" s="47"/>
      <c r="J13" s="695">
        <v>33</v>
      </c>
      <c r="K13" s="845" t="s">
        <v>1077</v>
      </c>
      <c r="L13" s="649"/>
      <c r="M13" s="649"/>
      <c r="N13" s="649"/>
      <c r="O13" s="648"/>
      <c r="P13" s="655"/>
      <c r="Q13" s="644"/>
      <c r="R13" s="652">
        <v>33</v>
      </c>
    </row>
    <row r="14" spans="2:18" ht="12.95" customHeight="1">
      <c r="B14" s="847"/>
      <c r="C14" s="648" t="s">
        <v>1078</v>
      </c>
      <c r="D14" s="649"/>
      <c r="E14" s="791"/>
      <c r="F14" s="848"/>
      <c r="G14" s="633"/>
      <c r="H14" s="852"/>
      <c r="I14" s="47"/>
      <c r="J14" s="847"/>
      <c r="K14" s="648" t="s">
        <v>1079</v>
      </c>
      <c r="L14" s="649"/>
      <c r="M14" s="649"/>
      <c r="N14" s="649"/>
      <c r="O14" s="791"/>
      <c r="P14" s="848"/>
      <c r="Q14" s="633"/>
      <c r="R14" s="849"/>
    </row>
    <row r="15" spans="2:18" ht="12.95" customHeight="1">
      <c r="B15" s="695">
        <v>4</v>
      </c>
      <c r="C15" s="845" t="s">
        <v>301</v>
      </c>
      <c r="D15" s="649"/>
      <c r="E15" s="648"/>
      <c r="F15" s="655"/>
      <c r="G15" s="644"/>
      <c r="H15" s="695">
        <v>4</v>
      </c>
      <c r="I15" s="47"/>
      <c r="J15" s="695">
        <v>34</v>
      </c>
      <c r="K15" s="845" t="s">
        <v>1080</v>
      </c>
      <c r="L15" s="649"/>
      <c r="M15" s="649"/>
      <c r="N15" s="649"/>
      <c r="O15" s="648"/>
      <c r="P15" s="655"/>
      <c r="Q15" s="644"/>
      <c r="R15" s="652">
        <v>34</v>
      </c>
    </row>
    <row r="16" spans="2:18" ht="12.95" customHeight="1">
      <c r="B16" s="695">
        <v>5</v>
      </c>
      <c r="C16" s="845" t="s">
        <v>1081</v>
      </c>
      <c r="D16" s="649"/>
      <c r="E16" s="648"/>
      <c r="F16" s="655"/>
      <c r="G16" s="644"/>
      <c r="H16" s="695">
        <v>5</v>
      </c>
      <c r="I16" s="47"/>
      <c r="J16" s="847"/>
      <c r="K16" s="648" t="s">
        <v>1082</v>
      </c>
      <c r="L16" s="649"/>
      <c r="M16" s="649"/>
      <c r="N16" s="649"/>
      <c r="O16" s="791"/>
      <c r="P16" s="848"/>
      <c r="Q16" s="633"/>
      <c r="R16" s="849"/>
    </row>
    <row r="17" spans="2:20" ht="12.95" customHeight="1">
      <c r="B17" s="695">
        <v>6</v>
      </c>
      <c r="C17" s="845" t="s">
        <v>240</v>
      </c>
      <c r="D17" s="649"/>
      <c r="E17" s="648"/>
      <c r="F17" s="655"/>
      <c r="G17" s="644"/>
      <c r="H17" s="695">
        <v>6</v>
      </c>
      <c r="I17" s="47"/>
      <c r="J17" s="695">
        <v>35</v>
      </c>
      <c r="K17" s="845" t="s">
        <v>1083</v>
      </c>
      <c r="L17" s="649"/>
      <c r="M17" s="649"/>
      <c r="N17" s="649"/>
      <c r="O17" s="648"/>
      <c r="P17" s="655"/>
      <c r="Q17" s="644"/>
      <c r="R17" s="652">
        <v>35</v>
      </c>
    </row>
    <row r="18" spans="2:20" ht="12.95" customHeight="1">
      <c r="B18" s="695">
        <v>7</v>
      </c>
      <c r="C18" s="845" t="s">
        <v>1084</v>
      </c>
      <c r="D18" s="649"/>
      <c r="E18" s="648"/>
      <c r="F18" s="655"/>
      <c r="G18" s="644"/>
      <c r="H18" s="695">
        <v>7</v>
      </c>
      <c r="I18" s="47"/>
      <c r="J18" s="695">
        <v>36</v>
      </c>
      <c r="K18" s="845" t="s">
        <v>1085</v>
      </c>
      <c r="L18" s="649"/>
      <c r="M18" s="649"/>
      <c r="N18" s="649"/>
      <c r="O18" s="648"/>
      <c r="P18" s="655"/>
      <c r="Q18" s="644"/>
      <c r="R18" s="652">
        <v>36</v>
      </c>
    </row>
    <row r="19" spans="2:20" ht="12.95" customHeight="1">
      <c r="B19" s="695">
        <v>8</v>
      </c>
      <c r="C19" s="648" t="s">
        <v>1086</v>
      </c>
      <c r="D19" s="649"/>
      <c r="E19" s="851" t="s">
        <v>302</v>
      </c>
      <c r="F19" s="846">
        <f>SUM(F15:F18)</f>
        <v>0</v>
      </c>
      <c r="G19" s="692"/>
      <c r="H19" s="695">
        <v>8</v>
      </c>
      <c r="I19" s="47"/>
      <c r="J19" s="847"/>
      <c r="K19" s="648" t="s">
        <v>1087</v>
      </c>
      <c r="L19" s="649"/>
      <c r="M19" s="649"/>
      <c r="N19" s="649"/>
      <c r="O19" s="791"/>
      <c r="P19" s="848"/>
      <c r="Q19" s="633"/>
      <c r="R19" s="849"/>
    </row>
    <row r="20" spans="2:20" ht="12.95" customHeight="1">
      <c r="B20" s="847"/>
      <c r="C20" s="648" t="s">
        <v>1088</v>
      </c>
      <c r="D20" s="649"/>
      <c r="E20" s="791"/>
      <c r="F20" s="848"/>
      <c r="G20" s="633"/>
      <c r="H20" s="852"/>
      <c r="I20" s="47"/>
      <c r="J20" s="695">
        <v>37</v>
      </c>
      <c r="K20" s="841"/>
      <c r="L20" s="649"/>
      <c r="M20" s="649"/>
      <c r="N20" s="649"/>
      <c r="O20" s="648"/>
      <c r="P20" s="655"/>
      <c r="Q20" s="644"/>
      <c r="R20" s="652">
        <v>37</v>
      </c>
    </row>
    <row r="21" spans="2:20" ht="12.95" customHeight="1">
      <c r="B21" s="695">
        <v>9</v>
      </c>
      <c r="C21" s="845" t="s">
        <v>1089</v>
      </c>
      <c r="D21" s="649"/>
      <c r="E21" s="648"/>
      <c r="F21" s="655"/>
      <c r="G21" s="644"/>
      <c r="H21" s="695">
        <v>9</v>
      </c>
      <c r="I21" s="47"/>
      <c r="J21" s="695">
        <v>38</v>
      </c>
      <c r="K21" s="253"/>
      <c r="L21" s="649"/>
      <c r="M21" s="649"/>
      <c r="N21" s="649"/>
      <c r="O21" s="648"/>
      <c r="P21" s="655"/>
      <c r="Q21" s="644"/>
      <c r="R21" s="652">
        <v>38</v>
      </c>
    </row>
    <row r="22" spans="2:20" ht="12.95" customHeight="1">
      <c r="B22" s="695">
        <v>10</v>
      </c>
      <c r="C22" s="845" t="s">
        <v>1090</v>
      </c>
      <c r="D22" s="649"/>
      <c r="E22" s="648"/>
      <c r="F22" s="655"/>
      <c r="G22" s="644"/>
      <c r="H22" s="695">
        <v>10</v>
      </c>
      <c r="I22" s="47"/>
      <c r="J22" s="695">
        <v>39</v>
      </c>
      <c r="K22" s="253"/>
      <c r="L22" s="649"/>
      <c r="M22" s="649"/>
      <c r="N22" s="649"/>
      <c r="O22" s="648"/>
      <c r="P22" s="655"/>
      <c r="Q22" s="644"/>
      <c r="R22" s="652">
        <v>39</v>
      </c>
    </row>
    <row r="23" spans="2:20" ht="12.95" customHeight="1">
      <c r="B23" s="695">
        <v>11</v>
      </c>
      <c r="C23" s="845" t="s">
        <v>1091</v>
      </c>
      <c r="D23" s="649"/>
      <c r="E23" s="648"/>
      <c r="F23" s="655"/>
      <c r="G23" s="644"/>
      <c r="H23" s="695">
        <v>11</v>
      </c>
      <c r="I23" s="47"/>
      <c r="J23" s="695"/>
      <c r="K23" s="47"/>
      <c r="L23" s="649"/>
      <c r="M23" s="649"/>
      <c r="N23" s="649"/>
      <c r="O23" s="648"/>
      <c r="P23" s="663"/>
      <c r="Q23" s="644"/>
      <c r="R23" s="652"/>
    </row>
    <row r="24" spans="2:20" ht="12.95" customHeight="1" thickBot="1">
      <c r="B24" s="695">
        <v>12</v>
      </c>
      <c r="C24" s="845" t="s">
        <v>1092</v>
      </c>
      <c r="D24" s="649"/>
      <c r="E24" s="648"/>
      <c r="F24" s="655"/>
      <c r="G24" s="644"/>
      <c r="H24" s="695">
        <v>12</v>
      </c>
      <c r="I24" s="47"/>
      <c r="J24" s="256">
        <v>40</v>
      </c>
      <c r="K24" s="257" t="s">
        <v>1093</v>
      </c>
      <c r="L24" s="258"/>
      <c r="M24" s="258"/>
      <c r="N24" s="258"/>
      <c r="O24" s="259" t="s">
        <v>302</v>
      </c>
      <c r="P24" s="260">
        <f>SUM(P11:P22)</f>
        <v>0</v>
      </c>
      <c r="Q24" s="261"/>
      <c r="R24" s="262">
        <v>40</v>
      </c>
    </row>
    <row r="25" spans="2:20" ht="12.95" customHeight="1" thickTop="1">
      <c r="B25" s="695">
        <v>13</v>
      </c>
      <c r="C25" s="845" t="s">
        <v>1094</v>
      </c>
      <c r="D25" s="649"/>
      <c r="E25" s="648"/>
      <c r="F25" s="655"/>
      <c r="G25" s="644"/>
      <c r="H25" s="695">
        <v>13</v>
      </c>
      <c r="I25" s="47"/>
      <c r="J25" s="154"/>
      <c r="K25" s="47"/>
      <c r="L25" s="43"/>
      <c r="M25" s="43"/>
      <c r="N25" s="43"/>
      <c r="O25" s="47"/>
      <c r="P25" s="68"/>
      <c r="Q25" s="23"/>
      <c r="R25" s="62"/>
    </row>
    <row r="26" spans="2:20" ht="12.95" customHeight="1">
      <c r="B26" s="695">
        <v>14</v>
      </c>
      <c r="C26" s="845" t="s">
        <v>1095</v>
      </c>
      <c r="D26" s="649"/>
      <c r="E26" s="648"/>
      <c r="F26" s="655"/>
      <c r="G26" s="644"/>
      <c r="H26" s="695">
        <v>14</v>
      </c>
      <c r="I26" s="47"/>
      <c r="J26" s="231">
        <v>41</v>
      </c>
      <c r="K26" s="50" t="s">
        <v>1096</v>
      </c>
      <c r="L26" s="24"/>
      <c r="M26" s="24"/>
      <c r="N26" s="24"/>
      <c r="O26" s="50"/>
      <c r="P26" s="58">
        <f>F46-P24</f>
        <v>0</v>
      </c>
      <c r="Q26" s="26"/>
      <c r="R26" s="55">
        <v>41</v>
      </c>
    </row>
    <row r="27" spans="2:20" ht="12.95" customHeight="1">
      <c r="B27" s="695">
        <v>15</v>
      </c>
      <c r="C27" s="845" t="s">
        <v>1097</v>
      </c>
      <c r="D27" s="649"/>
      <c r="E27" s="648"/>
      <c r="F27" s="655"/>
      <c r="G27" s="644"/>
      <c r="H27" s="695">
        <v>15</v>
      </c>
      <c r="I27" s="47"/>
      <c r="J27" s="154"/>
      <c r="K27" s="47"/>
      <c r="L27" s="43"/>
      <c r="M27" s="43"/>
      <c r="N27" s="43"/>
      <c r="O27" s="47"/>
      <c r="P27" s="68"/>
      <c r="Q27" s="23"/>
      <c r="R27" s="62"/>
    </row>
    <row r="28" spans="2:20" ht="12.95" customHeight="1">
      <c r="B28" s="695">
        <v>16</v>
      </c>
      <c r="C28" s="845" t="s">
        <v>1098</v>
      </c>
      <c r="D28" s="649"/>
      <c r="E28" s="648"/>
      <c r="F28" s="655"/>
      <c r="G28" s="644"/>
      <c r="H28" s="695">
        <v>16</v>
      </c>
      <c r="I28" s="47"/>
      <c r="J28" s="231">
        <v>42</v>
      </c>
      <c r="K28" s="50" t="s">
        <v>1099</v>
      </c>
      <c r="L28" s="24"/>
      <c r="M28" s="24"/>
      <c r="N28" s="24"/>
      <c r="O28" s="50"/>
      <c r="P28" s="65"/>
      <c r="Q28" s="97"/>
      <c r="R28" s="55">
        <v>42</v>
      </c>
    </row>
    <row r="29" spans="2:20" ht="12.95" customHeight="1">
      <c r="B29" s="695">
        <v>17</v>
      </c>
      <c r="C29" s="845" t="s">
        <v>1100</v>
      </c>
      <c r="D29" s="649"/>
      <c r="E29" s="648"/>
      <c r="F29" s="655"/>
      <c r="G29" s="644"/>
      <c r="H29" s="695">
        <v>17</v>
      </c>
      <c r="I29" s="47"/>
      <c r="J29" s="154"/>
      <c r="K29" s="47"/>
      <c r="L29" s="43"/>
      <c r="M29" s="43"/>
      <c r="N29" s="43"/>
      <c r="O29" s="47"/>
      <c r="P29" s="68"/>
      <c r="Q29" s="23"/>
      <c r="R29" s="62"/>
    </row>
    <row r="30" spans="2:20" ht="12.95" customHeight="1" thickBot="1">
      <c r="B30" s="695">
        <v>18</v>
      </c>
      <c r="C30" s="845" t="s">
        <v>1101</v>
      </c>
      <c r="D30" s="649"/>
      <c r="E30" s="648"/>
      <c r="F30" s="655"/>
      <c r="G30" s="644"/>
      <c r="H30" s="695">
        <v>18</v>
      </c>
      <c r="I30" s="47"/>
      <c r="J30" s="256">
        <v>43</v>
      </c>
      <c r="K30" s="257" t="s">
        <v>1102</v>
      </c>
      <c r="L30" s="258"/>
      <c r="M30" s="258"/>
      <c r="N30" s="258"/>
      <c r="O30" s="259" t="s">
        <v>302</v>
      </c>
      <c r="P30" s="260">
        <f>P26+P28</f>
        <v>0</v>
      </c>
      <c r="Q30" s="261"/>
      <c r="R30" s="262">
        <v>43</v>
      </c>
    </row>
    <row r="31" spans="2:20" ht="12.95" customHeight="1" thickTop="1">
      <c r="B31" s="695">
        <v>19</v>
      </c>
      <c r="C31" s="845" t="s">
        <v>1103</v>
      </c>
      <c r="D31" s="649"/>
      <c r="E31" s="648"/>
      <c r="F31" s="655"/>
      <c r="G31" s="644"/>
      <c r="H31" s="695">
        <v>19</v>
      </c>
      <c r="I31" s="47"/>
    </row>
    <row r="32" spans="2:20" ht="12.95" customHeight="1">
      <c r="B32" s="695">
        <v>20</v>
      </c>
      <c r="C32" s="845" t="s">
        <v>1104</v>
      </c>
      <c r="D32" s="649"/>
      <c r="E32" s="648"/>
      <c r="F32" s="655"/>
      <c r="G32" s="644"/>
      <c r="H32" s="695">
        <v>20</v>
      </c>
      <c r="I32" s="47"/>
      <c r="J32" s="847"/>
      <c r="K32" s="648" t="s">
        <v>1105</v>
      </c>
      <c r="L32" s="649"/>
      <c r="M32" s="649"/>
      <c r="N32" s="649"/>
      <c r="O32" s="791"/>
      <c r="P32" s="792"/>
      <c r="Q32" s="792"/>
      <c r="R32" s="849"/>
      <c r="T32" s="544" t="s">
        <v>1106</v>
      </c>
    </row>
    <row r="33" spans="2:23" ht="12.95" customHeight="1">
      <c r="B33" s="695">
        <v>21</v>
      </c>
      <c r="C33" s="845" t="s">
        <v>1107</v>
      </c>
      <c r="D33" s="649"/>
      <c r="E33" s="648"/>
      <c r="F33" s="655"/>
      <c r="G33" s="644"/>
      <c r="H33" s="695">
        <v>21</v>
      </c>
      <c r="I33" s="47"/>
      <c r="J33" s="695">
        <v>44</v>
      </c>
      <c r="K33" s="845" t="s">
        <v>1108</v>
      </c>
      <c r="L33" s="649"/>
      <c r="M33" s="649"/>
      <c r="N33" s="649"/>
      <c r="O33" s="851" t="s">
        <v>302</v>
      </c>
      <c r="P33" s="853"/>
      <c r="Q33" s="644"/>
      <c r="R33" s="652">
        <v>44</v>
      </c>
      <c r="T33" s="533" t="s">
        <v>1109</v>
      </c>
      <c r="U33" s="534"/>
      <c r="V33" s="534"/>
      <c r="W33" s="534"/>
    </row>
    <row r="34" spans="2:23" ht="12.95" customHeight="1">
      <c r="B34" s="695">
        <v>22</v>
      </c>
      <c r="C34" s="845" t="s">
        <v>231</v>
      </c>
      <c r="D34" s="649"/>
      <c r="E34" s="648"/>
      <c r="F34" s="655"/>
      <c r="G34" s="644"/>
      <c r="H34" s="695">
        <v>22</v>
      </c>
      <c r="I34" s="47"/>
      <c r="J34" s="695">
        <v>45</v>
      </c>
      <c r="K34" s="845" t="s">
        <v>1110</v>
      </c>
      <c r="L34" s="649"/>
      <c r="M34" s="649"/>
      <c r="N34" s="649"/>
      <c r="O34" s="648"/>
      <c r="P34" s="853"/>
      <c r="Q34" s="644"/>
      <c r="R34" s="652">
        <v>45</v>
      </c>
      <c r="T34" s="533" t="s">
        <v>1111</v>
      </c>
      <c r="U34" s="534"/>
      <c r="V34" s="534"/>
      <c r="W34" s="534"/>
    </row>
    <row r="35" spans="2:23" ht="12.95" customHeight="1">
      <c r="B35" s="695">
        <v>23</v>
      </c>
      <c r="C35" s="648" t="s">
        <v>1112</v>
      </c>
      <c r="D35" s="649"/>
      <c r="E35" s="851" t="s">
        <v>302</v>
      </c>
      <c r="F35" s="846">
        <f>SUM(F21:F34)</f>
        <v>0</v>
      </c>
      <c r="G35" s="692"/>
      <c r="H35" s="695">
        <v>23</v>
      </c>
      <c r="I35" s="47"/>
      <c r="J35" s="695">
        <v>46</v>
      </c>
      <c r="K35" s="845" t="s">
        <v>1113</v>
      </c>
      <c r="L35" s="649"/>
      <c r="M35" s="649"/>
      <c r="N35" s="649"/>
      <c r="O35" s="648"/>
      <c r="P35" s="853"/>
      <c r="Q35" s="644"/>
      <c r="R35" s="652">
        <v>46</v>
      </c>
      <c r="T35" s="533" t="s">
        <v>1114</v>
      </c>
      <c r="U35" s="534"/>
      <c r="V35" s="534"/>
      <c r="W35" s="534"/>
    </row>
    <row r="36" spans="2:23" ht="12.95" customHeight="1">
      <c r="B36" s="847"/>
      <c r="C36" s="648" t="s">
        <v>1115</v>
      </c>
      <c r="D36" s="649"/>
      <c r="E36" s="791"/>
      <c r="F36" s="848"/>
      <c r="G36" s="633"/>
      <c r="H36" s="852"/>
      <c r="I36" s="47"/>
      <c r="J36" s="695">
        <v>47</v>
      </c>
      <c r="K36" s="845" t="s">
        <v>1116</v>
      </c>
      <c r="L36" s="649"/>
      <c r="M36" s="649"/>
      <c r="N36" s="649"/>
      <c r="O36" s="648"/>
      <c r="P36" s="853"/>
      <c r="Q36" s="644"/>
      <c r="R36" s="652">
        <v>47</v>
      </c>
    </row>
    <row r="37" spans="2:23" ht="12.95" customHeight="1">
      <c r="B37" s="695">
        <v>24</v>
      </c>
      <c r="C37" s="845" t="s">
        <v>336</v>
      </c>
      <c r="D37" s="649"/>
      <c r="E37" s="648"/>
      <c r="F37" s="655"/>
      <c r="G37" s="644"/>
      <c r="H37" s="695">
        <v>24</v>
      </c>
      <c r="I37" s="47"/>
      <c r="J37" s="833">
        <v>48</v>
      </c>
      <c r="K37" s="845" t="s">
        <v>1117</v>
      </c>
      <c r="L37" s="649"/>
      <c r="M37" s="673"/>
      <c r="N37" s="673"/>
      <c r="O37" s="709"/>
      <c r="P37" s="854"/>
      <c r="Q37" s="761"/>
      <c r="R37" s="672">
        <v>48</v>
      </c>
    </row>
    <row r="38" spans="2:23" ht="12.95" customHeight="1">
      <c r="B38" s="695">
        <v>25</v>
      </c>
      <c r="C38" s="845" t="s">
        <v>1118</v>
      </c>
      <c r="D38" s="649"/>
      <c r="E38" s="648"/>
      <c r="F38" s="655"/>
      <c r="G38" s="644"/>
      <c r="H38" s="695">
        <v>25</v>
      </c>
      <c r="I38" s="47"/>
      <c r="J38" s="695">
        <v>49</v>
      </c>
      <c r="K38" s="845" t="s">
        <v>1119</v>
      </c>
      <c r="L38" s="673"/>
      <c r="M38" s="673"/>
      <c r="N38" s="673"/>
      <c r="O38" s="709"/>
      <c r="P38" s="854"/>
      <c r="Q38" s="761"/>
      <c r="R38" s="652">
        <v>49</v>
      </c>
    </row>
    <row r="39" spans="2:23" ht="12.95" customHeight="1">
      <c r="B39" s="695">
        <v>26</v>
      </c>
      <c r="C39" s="648" t="s">
        <v>1120</v>
      </c>
      <c r="D39" s="649"/>
      <c r="E39" s="851" t="s">
        <v>302</v>
      </c>
      <c r="F39" s="846">
        <f>SUM(F37:F38)</f>
        <v>0</v>
      </c>
      <c r="G39" s="644"/>
      <c r="H39" s="695">
        <v>26</v>
      </c>
      <c r="I39" s="47"/>
      <c r="J39" s="695">
        <v>50</v>
      </c>
      <c r="K39" s="845" t="s">
        <v>1121</v>
      </c>
      <c r="L39" s="502"/>
      <c r="M39" s="673"/>
      <c r="N39" s="673"/>
      <c r="O39" s="709"/>
      <c r="P39" s="854"/>
      <c r="Q39" s="761"/>
      <c r="R39" s="652">
        <v>50</v>
      </c>
    </row>
    <row r="40" spans="2:23" ht="12.95" customHeight="1">
      <c r="B40" s="847"/>
      <c r="C40" s="648" t="s">
        <v>1122</v>
      </c>
      <c r="D40" s="649"/>
      <c r="E40" s="791"/>
      <c r="F40" s="848"/>
      <c r="G40" s="633"/>
      <c r="H40" s="852"/>
      <c r="I40" s="47"/>
      <c r="J40" s="695">
        <v>51</v>
      </c>
      <c r="K40" s="845" t="s">
        <v>1085</v>
      </c>
      <c r="L40" s="472"/>
      <c r="M40" s="673"/>
      <c r="N40" s="673"/>
      <c r="O40" s="709"/>
      <c r="P40" s="854"/>
      <c r="Q40" s="761"/>
      <c r="R40" s="652">
        <v>51</v>
      </c>
    </row>
    <row r="41" spans="2:23" ht="12.95" customHeight="1">
      <c r="B41" s="695">
        <v>27</v>
      </c>
      <c r="C41" s="855" t="s">
        <v>1123</v>
      </c>
      <c r="D41" s="856"/>
      <c r="E41" s="691"/>
      <c r="F41" s="655"/>
      <c r="G41" s="692"/>
      <c r="H41" s="695">
        <v>27</v>
      </c>
      <c r="I41" s="47"/>
      <c r="J41" s="695">
        <v>52</v>
      </c>
      <c r="K41" s="845" t="s">
        <v>1085</v>
      </c>
      <c r="L41" s="472"/>
      <c r="M41" s="673"/>
      <c r="N41" s="673"/>
      <c r="O41" s="709"/>
      <c r="P41" s="854"/>
      <c r="Q41" s="761"/>
      <c r="R41" s="652">
        <v>52</v>
      </c>
    </row>
    <row r="42" spans="2:23" ht="12.95" customHeight="1">
      <c r="B42" s="695">
        <v>28</v>
      </c>
      <c r="C42" s="841"/>
      <c r="D42" s="673"/>
      <c r="E42" s="709"/>
      <c r="F42" s="785"/>
      <c r="G42" s="761"/>
      <c r="H42" s="833">
        <v>28</v>
      </c>
      <c r="I42" s="47"/>
      <c r="J42" s="833">
        <v>53</v>
      </c>
      <c r="K42" s="845" t="s">
        <v>1085</v>
      </c>
      <c r="L42" s="472"/>
      <c r="M42" s="673"/>
      <c r="N42" s="673"/>
      <c r="O42" s="709"/>
      <c r="P42" s="854"/>
      <c r="Q42" s="761"/>
      <c r="R42" s="672">
        <v>53</v>
      </c>
    </row>
    <row r="43" spans="2:23" ht="12.95" customHeight="1">
      <c r="B43" s="672" t="s">
        <v>1124</v>
      </c>
      <c r="C43" s="25"/>
      <c r="D43" s="57"/>
      <c r="E43" s="44"/>
      <c r="F43" s="63"/>
      <c r="G43" s="5"/>
      <c r="H43" s="672" t="s">
        <v>1124</v>
      </c>
      <c r="I43" s="47"/>
      <c r="J43" s="695">
        <v>54</v>
      </c>
      <c r="K43" s="845" t="s">
        <v>1085</v>
      </c>
      <c r="L43" s="472"/>
      <c r="M43" s="673"/>
      <c r="N43" s="673"/>
      <c r="O43" s="709"/>
      <c r="P43" s="854"/>
      <c r="Q43" s="761"/>
      <c r="R43" s="652">
        <v>54</v>
      </c>
    </row>
    <row r="44" spans="2:23" ht="12.95" customHeight="1">
      <c r="B44" s="695">
        <v>29</v>
      </c>
      <c r="C44" s="47" t="s">
        <v>1125</v>
      </c>
      <c r="D44" s="43"/>
      <c r="E44" s="851" t="s">
        <v>302</v>
      </c>
      <c r="F44" s="846">
        <f>SUM(F41:F43)</f>
        <v>0</v>
      </c>
      <c r="G44" s="692"/>
      <c r="H44" s="695">
        <v>29</v>
      </c>
      <c r="I44" s="47"/>
      <c r="J44" s="695">
        <v>55</v>
      </c>
      <c r="K44" s="839" t="s">
        <v>1085</v>
      </c>
      <c r="L44" s="472"/>
      <c r="M44" s="673"/>
      <c r="N44" s="673"/>
      <c r="O44" s="709"/>
      <c r="P44" s="854"/>
      <c r="Q44" s="761"/>
      <c r="R44" s="672">
        <v>55</v>
      </c>
    </row>
    <row r="45" spans="2:23" ht="8.1" customHeight="1">
      <c r="B45" s="695"/>
      <c r="C45" s="648"/>
      <c r="D45" s="649"/>
      <c r="E45" s="648"/>
      <c r="F45" s="663"/>
      <c r="G45" s="644"/>
      <c r="H45" s="695"/>
      <c r="I45" s="47"/>
      <c r="J45" s="662"/>
      <c r="K45" s="649"/>
      <c r="L45" s="43"/>
      <c r="M45" s="857"/>
      <c r="N45" s="649"/>
      <c r="O45" s="648"/>
      <c r="P45" s="649"/>
      <c r="Q45" s="649"/>
      <c r="R45" s="662"/>
    </row>
    <row r="46" spans="2:23" ht="12.95" customHeight="1" thickBot="1">
      <c r="B46" s="231">
        <v>30</v>
      </c>
      <c r="C46" s="50" t="s">
        <v>1126</v>
      </c>
      <c r="D46" s="24"/>
      <c r="E46" s="211" t="s">
        <v>302</v>
      </c>
      <c r="F46" s="58">
        <f>F13+F19+F35+F39+F44</f>
        <v>0</v>
      </c>
      <c r="G46" s="95"/>
      <c r="H46" s="55">
        <v>30</v>
      </c>
      <c r="I46" s="43"/>
      <c r="J46" s="256">
        <v>56</v>
      </c>
      <c r="K46" s="498" t="s">
        <v>1127</v>
      </c>
      <c r="L46" s="258"/>
      <c r="M46" s="258"/>
      <c r="N46" s="258"/>
      <c r="O46" s="259" t="s">
        <v>302</v>
      </c>
      <c r="P46" s="499">
        <f>SUM(P41:P45)</f>
        <v>0</v>
      </c>
      <c r="Q46" s="500"/>
      <c r="R46" s="262">
        <v>56</v>
      </c>
    </row>
    <row r="47" spans="2:23" ht="12" customHeight="1" thickTop="1">
      <c r="I47" s="474" t="str">
        <f>'PG1'!Q46</f>
        <v/>
      </c>
    </row>
    <row r="48" spans="2:23">
      <c r="J48" s="43" t="s">
        <v>515</v>
      </c>
      <c r="K48" s="43" t="s">
        <v>1128</v>
      </c>
    </row>
    <row r="49" spans="10:13">
      <c r="J49" s="43" t="s">
        <v>614</v>
      </c>
      <c r="K49" s="43" t="s">
        <v>1129</v>
      </c>
    </row>
    <row r="50" spans="10:13">
      <c r="J50" s="23"/>
      <c r="K50" s="43" t="s">
        <v>1130</v>
      </c>
      <c r="L50" s="626"/>
      <c r="M50" s="113" t="s">
        <v>1131</v>
      </c>
    </row>
    <row r="51" spans="10:13">
      <c r="J51" s="43" t="s">
        <v>1132</v>
      </c>
      <c r="K51" s="43" t="s">
        <v>1133</v>
      </c>
      <c r="L51" s="2"/>
    </row>
    <row r="52" spans="10:13">
      <c r="J52" s="43"/>
      <c r="K52" s="43" t="s">
        <v>1134</v>
      </c>
    </row>
    <row r="53" spans="10:13">
      <c r="J53" s="43"/>
      <c r="K53" s="43"/>
    </row>
    <row r="54" spans="10:13">
      <c r="J54" s="43" t="s">
        <v>1135</v>
      </c>
      <c r="K54" s="43"/>
    </row>
  </sheetData>
  <sheetProtection algorithmName="SHA-512" hashValue="pdO8nGJemDWbbYo5pnVmD7sgg0Ryr3LMwXIJd02f7NVEmxMvKmEL92Iz/7NzR7RywBSyd8BQhM7RYZ7a0dwFUA==" saltValue="wHYiV0XmqRbe3IY2Ajeoyw==" spinCount="100000" sheet="1" objects="1" scenarios="1"/>
  <phoneticPr fontId="0" type="noConversion"/>
  <pageMargins left="0.5" right="0.5" top="0.5" bottom="0.5" header="0" footer="0"/>
  <pageSetup paperSize="5" scale="95"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22">
    <pageSetUpPr fitToPage="1"/>
  </sheetPr>
  <dimension ref="B3:AA46"/>
  <sheetViews>
    <sheetView zoomScale="80" zoomScaleNormal="80" workbookViewId="0">
      <selection activeCell="F11" sqref="F11"/>
    </sheetView>
  </sheetViews>
  <sheetFormatPr defaultRowHeight="15"/>
  <cols>
    <col min="1" max="1" width="9.77734375" customWidth="1"/>
    <col min="2" max="2" width="3.77734375" customWidth="1"/>
    <col min="3" max="3" width="11.77734375" customWidth="1"/>
    <col min="4" max="4" width="8.77734375" customWidth="1"/>
    <col min="5" max="5" width="4.77734375" customWidth="1"/>
    <col min="6" max="6" width="8.77734375" customWidth="1"/>
    <col min="7" max="7" width="1.77734375" customWidth="1"/>
    <col min="8" max="8" width="8.77734375" customWidth="1"/>
    <col min="9" max="10" width="1.77734375" customWidth="1"/>
    <col min="11" max="11" width="10.77734375" customWidth="1"/>
    <col min="12" max="12" width="2.77734375" customWidth="1"/>
    <col min="13" max="13" width="1.77734375" customWidth="1"/>
    <col min="14" max="14" width="6.77734375" customWidth="1"/>
    <col min="15" max="15" width="1.77734375" customWidth="1"/>
    <col min="16" max="18" width="3.77734375" customWidth="1"/>
    <col min="19" max="19" width="11.77734375" customWidth="1"/>
    <col min="20" max="20" width="15.77734375" customWidth="1"/>
    <col min="21" max="21" width="8.77734375" customWidth="1"/>
    <col min="22" max="23" width="1.77734375" customWidth="1"/>
    <col min="24" max="24" width="10.77734375" customWidth="1"/>
    <col min="25" max="25" width="1.77734375" customWidth="1"/>
    <col min="26" max="26" width="9.77734375" customWidth="1"/>
    <col min="27" max="27" width="3.77734375" customWidth="1"/>
    <col min="28" max="28" width="1.77734375" customWidth="1"/>
    <col min="29" max="29" width="9.77734375" customWidth="1"/>
  </cols>
  <sheetData>
    <row r="3" spans="2:27" ht="12.95" customHeight="1">
      <c r="B3" s="43"/>
      <c r="C3" s="43"/>
      <c r="D3" s="43"/>
      <c r="E3" s="43"/>
      <c r="F3" s="43"/>
      <c r="G3" s="43"/>
      <c r="H3" s="43"/>
      <c r="I3" s="43"/>
      <c r="J3" s="43"/>
      <c r="K3" s="43"/>
      <c r="L3" s="43"/>
      <c r="M3" s="43"/>
      <c r="N3" s="43"/>
      <c r="O3" s="43" t="s">
        <v>40</v>
      </c>
      <c r="P3" s="43"/>
      <c r="Q3" s="44"/>
      <c r="R3" s="43"/>
      <c r="S3" s="43"/>
      <c r="T3" s="43"/>
      <c r="U3" s="43"/>
      <c r="V3" s="43"/>
      <c r="W3" s="43"/>
      <c r="X3" s="43"/>
      <c r="Y3" s="43"/>
      <c r="Z3" s="94" t="s">
        <v>1136</v>
      </c>
      <c r="AA3" s="43"/>
    </row>
    <row r="4" spans="2:27" ht="12.95" customHeight="1">
      <c r="B4" s="24" t="s">
        <v>116</v>
      </c>
      <c r="C4" s="24"/>
      <c r="D4" s="24"/>
      <c r="E4" s="45" t="str">
        <f>T(Facility)</f>
        <v/>
      </c>
      <c r="F4" s="24"/>
      <c r="G4" s="24"/>
      <c r="H4" s="24"/>
      <c r="I4" s="24"/>
      <c r="J4" s="24"/>
      <c r="K4" s="24"/>
      <c r="L4" s="24"/>
      <c r="M4" s="24"/>
      <c r="N4" s="51" t="s">
        <v>117</v>
      </c>
      <c r="O4" s="24"/>
      <c r="P4" s="46" t="str">
        <f>T(ID)</f>
        <v/>
      </c>
      <c r="Q4" s="24"/>
      <c r="R4" s="24"/>
      <c r="S4" s="24" t="s">
        <v>1137</v>
      </c>
      <c r="T4" s="69"/>
      <c r="U4" s="73" t="str">
        <f>T(Beg_Date)</f>
        <v/>
      </c>
      <c r="V4" s="24"/>
      <c r="W4" s="24"/>
      <c r="X4" s="24" t="s">
        <v>25</v>
      </c>
      <c r="Y4" s="24"/>
      <c r="Z4" s="73" t="str">
        <f>T(End_Date)</f>
        <v/>
      </c>
      <c r="AA4" s="24"/>
    </row>
    <row r="5" spans="2:27" ht="12.95" customHeight="1">
      <c r="B5" s="43" t="s">
        <v>1138</v>
      </c>
      <c r="C5" s="43"/>
      <c r="D5" s="43"/>
      <c r="E5" s="43"/>
      <c r="F5" s="43"/>
      <c r="G5" s="43"/>
      <c r="H5" s="43"/>
      <c r="I5" s="43"/>
      <c r="J5" s="43"/>
      <c r="K5" s="43"/>
      <c r="L5" s="43"/>
      <c r="M5" s="43"/>
      <c r="N5" s="43"/>
      <c r="O5" s="43"/>
      <c r="P5" s="43"/>
      <c r="Q5" s="43"/>
      <c r="R5" s="43"/>
      <c r="S5" s="43"/>
      <c r="T5" s="43"/>
      <c r="U5" s="43"/>
      <c r="V5" s="43"/>
      <c r="W5" s="43"/>
      <c r="X5" s="43"/>
      <c r="Y5" s="43"/>
      <c r="Z5" s="43"/>
      <c r="AA5" s="43"/>
    </row>
    <row r="6" spans="2:27" ht="12.95" customHeight="1">
      <c r="B6" s="43" t="s">
        <v>1139</v>
      </c>
      <c r="C6" s="43"/>
      <c r="D6" s="43"/>
      <c r="E6" s="43"/>
      <c r="F6" s="43"/>
      <c r="G6" s="43"/>
      <c r="H6" s="43"/>
      <c r="I6" s="43"/>
      <c r="J6" s="43"/>
      <c r="K6" s="43"/>
      <c r="L6" s="43"/>
      <c r="M6" s="43"/>
      <c r="N6" s="43"/>
      <c r="O6" s="43"/>
      <c r="P6" s="43"/>
      <c r="Q6" s="43"/>
      <c r="R6" s="43" t="s">
        <v>1140</v>
      </c>
      <c r="S6" s="43"/>
      <c r="T6" s="43"/>
      <c r="U6" s="43"/>
      <c r="V6" s="43"/>
      <c r="W6" s="43"/>
      <c r="X6" s="43"/>
      <c r="Y6" s="43"/>
      <c r="Z6" s="43"/>
      <c r="AA6" s="43"/>
    </row>
    <row r="7" spans="2:27" ht="12.95" customHeight="1">
      <c r="B7" s="43"/>
      <c r="C7" s="43"/>
      <c r="D7" s="43"/>
      <c r="E7" s="43"/>
      <c r="F7" s="54" t="s">
        <v>148</v>
      </c>
      <c r="G7" s="43"/>
      <c r="H7" s="54" t="s">
        <v>1141</v>
      </c>
      <c r="I7" s="43"/>
      <c r="J7" s="43"/>
      <c r="K7" s="54" t="s">
        <v>129</v>
      </c>
      <c r="L7" s="43"/>
      <c r="M7" s="43"/>
      <c r="N7" s="54" t="s">
        <v>130</v>
      </c>
      <c r="O7" s="43"/>
      <c r="P7" s="43"/>
      <c r="Q7" s="43"/>
      <c r="R7" s="43"/>
      <c r="S7" s="43"/>
      <c r="T7" s="43"/>
      <c r="U7" s="54" t="s">
        <v>148</v>
      </c>
      <c r="V7" s="43"/>
      <c r="W7" s="43"/>
      <c r="X7" s="54" t="s">
        <v>128</v>
      </c>
      <c r="Y7" s="43"/>
      <c r="Z7" s="54" t="s">
        <v>129</v>
      </c>
      <c r="AA7" s="43"/>
    </row>
    <row r="8" spans="2:27" ht="12.95" customHeight="1">
      <c r="B8" s="648"/>
      <c r="C8" s="648"/>
      <c r="D8" s="649"/>
      <c r="E8" s="649"/>
      <c r="F8" s="779" t="s">
        <v>1142</v>
      </c>
      <c r="G8" s="668"/>
      <c r="H8" s="779" t="s">
        <v>1142</v>
      </c>
      <c r="I8" s="668"/>
      <c r="J8" s="648"/>
      <c r="K8" s="696" t="s">
        <v>1143</v>
      </c>
      <c r="L8" s="649"/>
      <c r="M8" s="648"/>
      <c r="N8" s="696" t="s">
        <v>1144</v>
      </c>
      <c r="O8" s="649"/>
      <c r="P8" s="648"/>
      <c r="Q8" s="47"/>
      <c r="R8" s="648"/>
      <c r="S8" s="648"/>
      <c r="T8" s="649"/>
      <c r="U8" s="695" t="s">
        <v>58</v>
      </c>
      <c r="V8" s="649"/>
      <c r="W8" s="648" t="s">
        <v>1145</v>
      </c>
      <c r="X8" s="649"/>
      <c r="Y8" s="649"/>
      <c r="Z8" s="695" t="s">
        <v>631</v>
      </c>
      <c r="AA8" s="662"/>
    </row>
    <row r="9" spans="2:27" ht="12.95" customHeight="1">
      <c r="B9" s="47"/>
      <c r="C9" s="47"/>
      <c r="D9" s="43"/>
      <c r="E9" s="43"/>
      <c r="F9" s="144" t="s">
        <v>1146</v>
      </c>
      <c r="G9" s="143"/>
      <c r="H9" s="144" t="s">
        <v>1147</v>
      </c>
      <c r="I9" s="143"/>
      <c r="J9" s="47"/>
      <c r="K9" s="54" t="s">
        <v>1148</v>
      </c>
      <c r="L9" s="43"/>
      <c r="M9" s="47"/>
      <c r="N9" s="54" t="s">
        <v>1149</v>
      </c>
      <c r="O9" s="43"/>
      <c r="P9" s="47"/>
      <c r="Q9" s="47"/>
      <c r="R9" s="47"/>
      <c r="S9" s="47"/>
      <c r="T9" s="43"/>
      <c r="U9" s="154" t="s">
        <v>1150</v>
      </c>
      <c r="V9" s="43"/>
      <c r="W9" s="47"/>
      <c r="X9" s="54" t="s">
        <v>1151</v>
      </c>
      <c r="Y9" s="43"/>
      <c r="Z9" s="154" t="s">
        <v>600</v>
      </c>
      <c r="AA9" s="53"/>
    </row>
    <row r="10" spans="2:27" ht="12.95" customHeight="1">
      <c r="B10" s="47"/>
      <c r="C10" s="47"/>
      <c r="D10" s="43"/>
      <c r="E10" s="43"/>
      <c r="F10" s="144" t="s">
        <v>1152</v>
      </c>
      <c r="G10" s="143"/>
      <c r="H10" s="144" t="s">
        <v>1153</v>
      </c>
      <c r="I10" s="143"/>
      <c r="J10" s="47"/>
      <c r="K10" s="54" t="s">
        <v>1154</v>
      </c>
      <c r="L10" s="43"/>
      <c r="M10" s="47"/>
      <c r="N10" s="54" t="s">
        <v>1155</v>
      </c>
      <c r="O10" s="43"/>
      <c r="P10" s="47"/>
      <c r="Q10" s="47"/>
      <c r="R10" s="47"/>
      <c r="S10" s="47"/>
      <c r="T10" s="43"/>
      <c r="U10" s="154" t="s">
        <v>1156</v>
      </c>
      <c r="V10" s="43"/>
      <c r="W10" s="47"/>
      <c r="X10" s="54" t="s">
        <v>662</v>
      </c>
      <c r="Y10" s="43"/>
      <c r="Z10" s="154" t="s">
        <v>205</v>
      </c>
      <c r="AA10" s="53"/>
    </row>
    <row r="11" spans="2:27" ht="12.95" customHeight="1">
      <c r="B11" s="695">
        <v>1</v>
      </c>
      <c r="C11" s="648" t="s">
        <v>1157</v>
      </c>
      <c r="D11" s="649"/>
      <c r="E11" s="649"/>
      <c r="F11" s="680"/>
      <c r="G11" s="644"/>
      <c r="H11" s="680"/>
      <c r="I11" s="644"/>
      <c r="J11" s="858" t="s">
        <v>302</v>
      </c>
      <c r="K11" s="655"/>
      <c r="L11" s="692"/>
      <c r="M11" s="858" t="s">
        <v>302</v>
      </c>
      <c r="N11" s="859" t="str">
        <f>IF(ISERR(K11/H11),"",ROUND(K11/H11,2))</f>
        <v/>
      </c>
      <c r="O11" s="860"/>
      <c r="P11" s="695">
        <v>1</v>
      </c>
      <c r="Q11" s="47"/>
      <c r="R11" s="47"/>
      <c r="S11" s="47"/>
      <c r="T11" s="43"/>
      <c r="U11" s="154" t="s">
        <v>1153</v>
      </c>
      <c r="V11" s="43"/>
      <c r="W11" s="47"/>
      <c r="X11" s="54" t="s">
        <v>665</v>
      </c>
      <c r="Y11" s="43"/>
      <c r="Z11" s="154" t="s">
        <v>295</v>
      </c>
      <c r="AA11" s="53"/>
    </row>
    <row r="12" spans="2:27" ht="12.95" customHeight="1">
      <c r="B12" s="695">
        <v>2</v>
      </c>
      <c r="C12" s="648" t="s">
        <v>1158</v>
      </c>
      <c r="D12" s="649"/>
      <c r="E12" s="649"/>
      <c r="F12" s="680"/>
      <c r="G12" s="644"/>
      <c r="H12" s="680"/>
      <c r="I12" s="644"/>
      <c r="J12" s="648"/>
      <c r="K12" s="655"/>
      <c r="L12" s="644"/>
      <c r="M12" s="643"/>
      <c r="N12" s="859" t="str">
        <f t="shared" ref="N12:N43" si="0">IF(ISERR(K12/H12),"",ROUND(K12/H12,2))</f>
        <v/>
      </c>
      <c r="O12" s="861"/>
      <c r="P12" s="695">
        <v>2</v>
      </c>
      <c r="Q12" s="47"/>
      <c r="R12" s="695">
        <v>35</v>
      </c>
      <c r="S12" s="648" t="s">
        <v>1159</v>
      </c>
      <c r="T12" s="649"/>
      <c r="U12" s="680"/>
      <c r="V12" s="644"/>
      <c r="W12" s="851" t="s">
        <v>302</v>
      </c>
      <c r="X12" s="655"/>
      <c r="Y12" s="663"/>
      <c r="Z12" s="862"/>
      <c r="AA12" s="652">
        <v>35</v>
      </c>
    </row>
    <row r="13" spans="2:27" ht="12.95" customHeight="1">
      <c r="B13" s="695">
        <v>3</v>
      </c>
      <c r="C13" s="648" t="s">
        <v>1160</v>
      </c>
      <c r="D13" s="649"/>
      <c r="E13" s="649"/>
      <c r="F13" s="680"/>
      <c r="G13" s="644"/>
      <c r="H13" s="680"/>
      <c r="I13" s="644"/>
      <c r="J13" s="648"/>
      <c r="K13" s="655"/>
      <c r="L13" s="644"/>
      <c r="M13" s="643"/>
      <c r="N13" s="859" t="str">
        <f t="shared" si="0"/>
        <v/>
      </c>
      <c r="O13" s="861"/>
      <c r="P13" s="695">
        <v>3</v>
      </c>
      <c r="Q13" s="47"/>
      <c r="R13" s="695">
        <v>36</v>
      </c>
      <c r="S13" s="648" t="s">
        <v>1161</v>
      </c>
      <c r="T13" s="649"/>
      <c r="U13" s="680"/>
      <c r="V13" s="644"/>
      <c r="W13" s="648"/>
      <c r="X13" s="655"/>
      <c r="Y13" s="663"/>
      <c r="Z13" s="862"/>
      <c r="AA13" s="652">
        <v>36</v>
      </c>
    </row>
    <row r="14" spans="2:27" ht="12.95" customHeight="1">
      <c r="B14" s="695">
        <v>4</v>
      </c>
      <c r="C14" s="648" t="s">
        <v>1162</v>
      </c>
      <c r="D14" s="649"/>
      <c r="E14" s="649"/>
      <c r="F14" s="680"/>
      <c r="G14" s="644"/>
      <c r="H14" s="680"/>
      <c r="I14" s="644"/>
      <c r="J14" s="648"/>
      <c r="K14" s="655"/>
      <c r="L14" s="644"/>
      <c r="M14" s="643"/>
      <c r="N14" s="859" t="str">
        <f t="shared" si="0"/>
        <v/>
      </c>
      <c r="O14" s="861"/>
      <c r="P14" s="695">
        <v>4</v>
      </c>
      <c r="Q14" s="47"/>
      <c r="R14" s="695">
        <v>37</v>
      </c>
      <c r="S14" s="648" t="s">
        <v>1163</v>
      </c>
      <c r="T14" s="649"/>
      <c r="U14" s="680"/>
      <c r="V14" s="644"/>
      <c r="W14" s="648"/>
      <c r="X14" s="655"/>
      <c r="Y14" s="663"/>
      <c r="Z14" s="862"/>
      <c r="AA14" s="652">
        <v>37</v>
      </c>
    </row>
    <row r="15" spans="2:27" ht="12.95" customHeight="1">
      <c r="B15" s="695">
        <v>5</v>
      </c>
      <c r="C15" s="648" t="s">
        <v>1164</v>
      </c>
      <c r="D15" s="649"/>
      <c r="E15" s="649"/>
      <c r="F15" s="680"/>
      <c r="G15" s="644"/>
      <c r="H15" s="680"/>
      <c r="I15" s="644"/>
      <c r="J15" s="648"/>
      <c r="K15" s="655"/>
      <c r="L15" s="644"/>
      <c r="M15" s="643"/>
      <c r="N15" s="859" t="str">
        <f t="shared" si="0"/>
        <v/>
      </c>
      <c r="O15" s="861"/>
      <c r="P15" s="695">
        <v>5</v>
      </c>
      <c r="Q15" s="47"/>
      <c r="R15" s="695">
        <v>38</v>
      </c>
      <c r="S15" s="648" t="s">
        <v>1165</v>
      </c>
      <c r="T15" s="649"/>
      <c r="U15" s="680"/>
      <c r="V15" s="644"/>
      <c r="W15" s="648"/>
      <c r="X15" s="655"/>
      <c r="Y15" s="663"/>
      <c r="Z15" s="862"/>
      <c r="AA15" s="652">
        <v>38</v>
      </c>
    </row>
    <row r="16" spans="2:27" ht="12.95" customHeight="1">
      <c r="B16" s="695">
        <v>6</v>
      </c>
      <c r="C16" s="648" t="s">
        <v>1166</v>
      </c>
      <c r="D16" s="649"/>
      <c r="E16" s="649"/>
      <c r="F16" s="680"/>
      <c r="G16" s="644"/>
      <c r="H16" s="680"/>
      <c r="I16" s="644"/>
      <c r="J16" s="648"/>
      <c r="K16" s="655"/>
      <c r="L16" s="644"/>
      <c r="M16" s="643"/>
      <c r="N16" s="859" t="str">
        <f t="shared" si="0"/>
        <v/>
      </c>
      <c r="O16" s="861"/>
      <c r="P16" s="695">
        <v>6</v>
      </c>
      <c r="Q16" s="47"/>
      <c r="R16" s="695">
        <v>39</v>
      </c>
      <c r="S16" s="648" t="s">
        <v>1167</v>
      </c>
      <c r="T16" s="649"/>
      <c r="U16" s="680"/>
      <c r="V16" s="644"/>
      <c r="W16" s="648"/>
      <c r="X16" s="655"/>
      <c r="Y16" s="663"/>
      <c r="Z16" s="862"/>
      <c r="AA16" s="652">
        <v>39</v>
      </c>
    </row>
    <row r="17" spans="2:27" ht="12.95" customHeight="1">
      <c r="B17" s="695">
        <v>7</v>
      </c>
      <c r="C17" s="648" t="s">
        <v>1168</v>
      </c>
      <c r="D17" s="649"/>
      <c r="E17" s="649"/>
      <c r="F17" s="680"/>
      <c r="G17" s="644"/>
      <c r="H17" s="680"/>
      <c r="I17" s="644"/>
      <c r="J17" s="648"/>
      <c r="K17" s="655"/>
      <c r="L17" s="644"/>
      <c r="M17" s="643"/>
      <c r="N17" s="859" t="str">
        <f t="shared" si="0"/>
        <v/>
      </c>
      <c r="O17" s="861"/>
      <c r="P17" s="695">
        <v>7</v>
      </c>
      <c r="Q17" s="47"/>
      <c r="R17" s="695">
        <v>40</v>
      </c>
      <c r="S17" s="648" t="s">
        <v>1169</v>
      </c>
      <c r="T17" s="649"/>
      <c r="U17" s="680"/>
      <c r="V17" s="644"/>
      <c r="W17" s="648"/>
      <c r="X17" s="655"/>
      <c r="Y17" s="663"/>
      <c r="Z17" s="862"/>
      <c r="AA17" s="652">
        <v>40</v>
      </c>
    </row>
    <row r="18" spans="2:27" ht="12.95" customHeight="1">
      <c r="B18" s="695">
        <v>8</v>
      </c>
      <c r="C18" s="648" t="s">
        <v>1170</v>
      </c>
      <c r="D18" s="649"/>
      <c r="E18" s="649"/>
      <c r="F18" s="680"/>
      <c r="G18" s="644"/>
      <c r="H18" s="680"/>
      <c r="I18" s="644"/>
      <c r="J18" s="648"/>
      <c r="K18" s="655"/>
      <c r="L18" s="644"/>
      <c r="M18" s="643"/>
      <c r="N18" s="859" t="str">
        <f t="shared" si="0"/>
        <v/>
      </c>
      <c r="O18" s="861"/>
      <c r="P18" s="695">
        <v>8</v>
      </c>
      <c r="Q18" s="47"/>
      <c r="R18" s="695">
        <v>41</v>
      </c>
      <c r="S18" s="648" t="s">
        <v>1171</v>
      </c>
      <c r="T18" s="649"/>
      <c r="U18" s="680"/>
      <c r="V18" s="644"/>
      <c r="W18" s="648"/>
      <c r="X18" s="655"/>
      <c r="Y18" s="663"/>
      <c r="Z18" s="862"/>
      <c r="AA18" s="652">
        <v>41</v>
      </c>
    </row>
    <row r="19" spans="2:27" ht="12.95" customHeight="1">
      <c r="B19" s="695">
        <v>9</v>
      </c>
      <c r="C19" s="648" t="s">
        <v>1172</v>
      </c>
      <c r="D19" s="649"/>
      <c r="E19" s="649"/>
      <c r="F19" s="680"/>
      <c r="G19" s="644"/>
      <c r="H19" s="680"/>
      <c r="I19" s="644"/>
      <c r="J19" s="648"/>
      <c r="K19" s="655"/>
      <c r="L19" s="644"/>
      <c r="M19" s="643"/>
      <c r="N19" s="859" t="str">
        <f t="shared" si="0"/>
        <v/>
      </c>
      <c r="O19" s="861"/>
      <c r="P19" s="695">
        <v>9</v>
      </c>
      <c r="Q19" s="47"/>
      <c r="R19" s="695">
        <v>42</v>
      </c>
      <c r="S19" s="648" t="s">
        <v>1173</v>
      </c>
      <c r="T19" s="649"/>
      <c r="U19" s="680"/>
      <c r="V19" s="644"/>
      <c r="W19" s="648"/>
      <c r="X19" s="655"/>
      <c r="Y19" s="663"/>
      <c r="Z19" s="862"/>
      <c r="AA19" s="652">
        <v>42</v>
      </c>
    </row>
    <row r="20" spans="2:27" ht="12.95" customHeight="1">
      <c r="B20" s="695">
        <v>10</v>
      </c>
      <c r="C20" s="648" t="s">
        <v>1174</v>
      </c>
      <c r="D20" s="649"/>
      <c r="E20" s="649"/>
      <c r="F20" s="680"/>
      <c r="G20" s="644"/>
      <c r="H20" s="680"/>
      <c r="I20" s="644"/>
      <c r="J20" s="648"/>
      <c r="K20" s="655"/>
      <c r="L20" s="644"/>
      <c r="M20" s="643"/>
      <c r="N20" s="859" t="str">
        <f t="shared" si="0"/>
        <v/>
      </c>
      <c r="O20" s="861"/>
      <c r="P20" s="695">
        <v>10</v>
      </c>
      <c r="Q20" s="47"/>
      <c r="R20" s="695">
        <v>43</v>
      </c>
      <c r="S20" s="648" t="s">
        <v>1175</v>
      </c>
      <c r="T20" s="649"/>
      <c r="U20" s="680"/>
      <c r="V20" s="644"/>
      <c r="W20" s="648"/>
      <c r="X20" s="655"/>
      <c r="Y20" s="663"/>
      <c r="Z20" s="862"/>
      <c r="AA20" s="652">
        <v>43</v>
      </c>
    </row>
    <row r="21" spans="2:27" ht="12.95" customHeight="1">
      <c r="B21" s="695">
        <v>11</v>
      </c>
      <c r="C21" s="648" t="s">
        <v>1176</v>
      </c>
      <c r="D21" s="649"/>
      <c r="E21" s="649"/>
      <c r="F21" s="680"/>
      <c r="G21" s="644"/>
      <c r="H21" s="680"/>
      <c r="I21" s="644"/>
      <c r="J21" s="648"/>
      <c r="K21" s="655"/>
      <c r="L21" s="644"/>
      <c r="M21" s="643"/>
      <c r="N21" s="859" t="str">
        <f t="shared" si="0"/>
        <v/>
      </c>
      <c r="O21" s="861"/>
      <c r="P21" s="695">
        <v>11</v>
      </c>
      <c r="Q21" s="47"/>
      <c r="R21" s="695">
        <v>44</v>
      </c>
      <c r="S21" s="648" t="s">
        <v>1177</v>
      </c>
      <c r="T21" s="649"/>
      <c r="U21" s="680"/>
      <c r="V21" s="644"/>
      <c r="W21" s="648"/>
      <c r="X21" s="655"/>
      <c r="Y21" s="663"/>
      <c r="Z21" s="862"/>
      <c r="AA21" s="652">
        <v>44</v>
      </c>
    </row>
    <row r="22" spans="2:27" ht="12.95" customHeight="1">
      <c r="B22" s="695">
        <v>12</v>
      </c>
      <c r="C22" s="648" t="s">
        <v>1178</v>
      </c>
      <c r="D22" s="649"/>
      <c r="E22" s="649"/>
      <c r="F22" s="680"/>
      <c r="G22" s="644"/>
      <c r="H22" s="680"/>
      <c r="I22" s="644"/>
      <c r="J22" s="648"/>
      <c r="K22" s="655"/>
      <c r="L22" s="644"/>
      <c r="M22" s="643"/>
      <c r="N22" s="859" t="str">
        <f t="shared" si="0"/>
        <v/>
      </c>
      <c r="O22" s="861"/>
      <c r="P22" s="695">
        <v>12</v>
      </c>
      <c r="Q22" s="47"/>
      <c r="R22" s="695">
        <v>45</v>
      </c>
      <c r="S22" s="648" t="s">
        <v>1179</v>
      </c>
      <c r="T22" s="649"/>
      <c r="U22" s="680"/>
      <c r="V22" s="644"/>
      <c r="W22" s="648"/>
      <c r="X22" s="655"/>
      <c r="Y22" s="663"/>
      <c r="Z22" s="862"/>
      <c r="AA22" s="652">
        <v>45</v>
      </c>
    </row>
    <row r="23" spans="2:27" ht="12.95" customHeight="1">
      <c r="B23" s="695">
        <v>13</v>
      </c>
      <c r="C23" s="648" t="s">
        <v>1180</v>
      </c>
      <c r="D23" s="649"/>
      <c r="E23" s="649"/>
      <c r="F23" s="680"/>
      <c r="G23" s="644"/>
      <c r="H23" s="680"/>
      <c r="I23" s="644"/>
      <c r="J23" s="648"/>
      <c r="K23" s="655"/>
      <c r="L23" s="644"/>
      <c r="M23" s="643"/>
      <c r="N23" s="859" t="str">
        <f t="shared" si="0"/>
        <v/>
      </c>
      <c r="O23" s="861"/>
      <c r="P23" s="695">
        <v>13</v>
      </c>
      <c r="Q23" s="47"/>
      <c r="R23" s="695">
        <v>46</v>
      </c>
      <c r="S23" s="648" t="s">
        <v>1181</v>
      </c>
      <c r="T23" s="850"/>
      <c r="U23" s="680"/>
      <c r="V23" s="644"/>
      <c r="W23" s="648"/>
      <c r="X23" s="655"/>
      <c r="Y23" s="663"/>
      <c r="Z23" s="862"/>
      <c r="AA23" s="652">
        <v>46</v>
      </c>
    </row>
    <row r="24" spans="2:27" ht="12.95" customHeight="1">
      <c r="B24" s="695">
        <v>14</v>
      </c>
      <c r="C24" s="648" t="s">
        <v>1182</v>
      </c>
      <c r="D24" s="649"/>
      <c r="E24" s="649"/>
      <c r="F24" s="680"/>
      <c r="G24" s="644"/>
      <c r="H24" s="680"/>
      <c r="I24" s="644"/>
      <c r="J24" s="648"/>
      <c r="K24" s="655"/>
      <c r="L24" s="644"/>
      <c r="M24" s="643"/>
      <c r="N24" s="859" t="str">
        <f t="shared" si="0"/>
        <v/>
      </c>
      <c r="O24" s="861"/>
      <c r="P24" s="695">
        <v>14</v>
      </c>
      <c r="Q24" s="47"/>
      <c r="R24" s="695">
        <v>47</v>
      </c>
      <c r="S24" s="841"/>
      <c r="T24" s="43"/>
      <c r="U24" s="680"/>
      <c r="V24" s="644"/>
      <c r="W24" s="648"/>
      <c r="X24" s="655"/>
      <c r="Y24" s="663"/>
      <c r="Z24" s="862"/>
      <c r="AA24" s="652">
        <v>47</v>
      </c>
    </row>
    <row r="25" spans="2:27" ht="12.95" customHeight="1">
      <c r="B25" s="695">
        <v>15</v>
      </c>
      <c r="C25" s="648" t="s">
        <v>1183</v>
      </c>
      <c r="D25" s="649"/>
      <c r="E25" s="649"/>
      <c r="F25" s="680"/>
      <c r="G25" s="644"/>
      <c r="H25" s="680"/>
      <c r="I25" s="644"/>
      <c r="J25" s="648"/>
      <c r="K25" s="655"/>
      <c r="L25" s="644"/>
      <c r="M25" s="643"/>
      <c r="N25" s="859" t="str">
        <f t="shared" si="0"/>
        <v/>
      </c>
      <c r="O25" s="861"/>
      <c r="P25" s="695">
        <v>15</v>
      </c>
      <c r="Q25" s="47"/>
      <c r="R25" s="695">
        <v>48</v>
      </c>
      <c r="S25" s="253"/>
      <c r="T25" s="649"/>
      <c r="U25" s="680"/>
      <c r="V25" s="644"/>
      <c r="W25" s="648"/>
      <c r="X25" s="655"/>
      <c r="Y25" s="663"/>
      <c r="Z25" s="862"/>
      <c r="AA25" s="652">
        <v>48</v>
      </c>
    </row>
    <row r="26" spans="2:27" ht="12.95" customHeight="1">
      <c r="B26" s="695">
        <v>16</v>
      </c>
      <c r="C26" s="648" t="s">
        <v>1184</v>
      </c>
      <c r="D26" s="649"/>
      <c r="E26" s="649"/>
      <c r="F26" s="680"/>
      <c r="G26" s="644"/>
      <c r="H26" s="680"/>
      <c r="I26" s="644"/>
      <c r="J26" s="648"/>
      <c r="K26" s="655"/>
      <c r="L26" s="644"/>
      <c r="M26" s="643"/>
      <c r="N26" s="859" t="str">
        <f t="shared" si="0"/>
        <v/>
      </c>
      <c r="O26" s="861"/>
      <c r="P26" s="695">
        <v>16</v>
      </c>
      <c r="Q26" s="47"/>
      <c r="R26" s="695"/>
      <c r="S26" s="47"/>
      <c r="T26" s="649"/>
      <c r="U26" s="682"/>
      <c r="V26" s="644"/>
      <c r="W26" s="648"/>
      <c r="X26" s="663"/>
      <c r="Y26" s="663"/>
      <c r="Z26" s="695"/>
      <c r="AA26" s="652"/>
    </row>
    <row r="27" spans="2:27" ht="12.95" customHeight="1">
      <c r="B27" s="695">
        <v>17</v>
      </c>
      <c r="C27" s="648" t="s">
        <v>1185</v>
      </c>
      <c r="D27" s="649"/>
      <c r="E27" s="649"/>
      <c r="F27" s="680"/>
      <c r="G27" s="644"/>
      <c r="H27" s="680"/>
      <c r="I27" s="644"/>
      <c r="J27" s="648"/>
      <c r="K27" s="655"/>
      <c r="L27" s="644"/>
      <c r="M27" s="643"/>
      <c r="N27" s="859" t="str">
        <f t="shared" si="0"/>
        <v/>
      </c>
      <c r="O27" s="861"/>
      <c r="P27" s="695">
        <v>17</v>
      </c>
      <c r="Q27" s="47"/>
      <c r="R27" s="231">
        <v>49</v>
      </c>
      <c r="S27" s="50" t="s">
        <v>1186</v>
      </c>
      <c r="T27" s="24"/>
      <c r="U27" s="263" t="str">
        <f>IF(SUM(U12:U25)=0,"",SUM(U12:U25))</f>
        <v/>
      </c>
      <c r="V27" s="26"/>
      <c r="W27" s="211" t="s">
        <v>302</v>
      </c>
      <c r="X27" s="58" t="str">
        <f>IF(SUM(X12:X25)=0,"",SUM(X12:X25))</f>
        <v/>
      </c>
      <c r="Y27" s="97"/>
      <c r="Z27" s="231"/>
      <c r="AA27" s="55">
        <v>49</v>
      </c>
    </row>
    <row r="28" spans="2:27" ht="12.95" customHeight="1">
      <c r="B28" s="695">
        <v>18</v>
      </c>
      <c r="C28" s="648" t="s">
        <v>1187</v>
      </c>
      <c r="D28" s="649"/>
      <c r="E28" s="649"/>
      <c r="F28" s="680"/>
      <c r="G28" s="644"/>
      <c r="H28" s="680"/>
      <c r="I28" s="644"/>
      <c r="J28" s="648"/>
      <c r="K28" s="655"/>
      <c r="L28" s="644"/>
      <c r="M28" s="643"/>
      <c r="N28" s="859" t="str">
        <f t="shared" si="0"/>
        <v/>
      </c>
      <c r="O28" s="861"/>
      <c r="P28" s="695">
        <v>18</v>
      </c>
      <c r="Q28" s="47"/>
      <c r="R28" s="43"/>
      <c r="S28" s="43"/>
      <c r="T28" s="43"/>
      <c r="U28" s="43"/>
      <c r="V28" s="43"/>
      <c r="W28" s="43"/>
      <c r="X28" s="43"/>
      <c r="Y28" s="43"/>
      <c r="Z28" s="43"/>
      <c r="AA28" s="43"/>
    </row>
    <row r="29" spans="2:27" ht="12.95" customHeight="1">
      <c r="B29" s="695">
        <v>19</v>
      </c>
      <c r="C29" s="648" t="s">
        <v>1188</v>
      </c>
      <c r="D29" s="649"/>
      <c r="E29" s="649"/>
      <c r="F29" s="680"/>
      <c r="G29" s="644"/>
      <c r="H29" s="680"/>
      <c r="I29" s="644"/>
      <c r="J29" s="648"/>
      <c r="K29" s="655"/>
      <c r="L29" s="644"/>
      <c r="M29" s="643"/>
      <c r="N29" s="859" t="str">
        <f t="shared" si="0"/>
        <v/>
      </c>
      <c r="O29" s="861"/>
      <c r="P29" s="695">
        <v>19</v>
      </c>
      <c r="Q29" s="47"/>
      <c r="R29" s="44"/>
      <c r="S29" s="43"/>
      <c r="T29" s="43"/>
      <c r="U29" s="43"/>
      <c r="V29" s="43"/>
      <c r="W29" s="43"/>
      <c r="X29" s="43"/>
      <c r="Y29" s="43"/>
      <c r="Z29" s="43"/>
      <c r="AA29" s="43"/>
    </row>
    <row r="30" spans="2:27" ht="12.95" customHeight="1">
      <c r="B30" s="695">
        <v>20</v>
      </c>
      <c r="C30" s="648" t="s">
        <v>78</v>
      </c>
      <c r="D30" s="649"/>
      <c r="E30" s="649"/>
      <c r="F30" s="680"/>
      <c r="G30" s="644"/>
      <c r="H30" s="680"/>
      <c r="I30" s="644"/>
      <c r="J30" s="648"/>
      <c r="K30" s="655"/>
      <c r="L30" s="644"/>
      <c r="M30" s="643"/>
      <c r="N30" s="859" t="str">
        <f t="shared" si="0"/>
        <v/>
      </c>
      <c r="O30" s="861"/>
      <c r="P30" s="695">
        <v>20</v>
      </c>
      <c r="Q30" s="47"/>
      <c r="R30" s="43"/>
      <c r="S30" s="43"/>
      <c r="T30" s="43"/>
      <c r="U30" s="43"/>
      <c r="V30" s="43"/>
      <c r="W30" s="43"/>
      <c r="X30" s="43"/>
      <c r="Y30" s="43"/>
      <c r="Z30" s="43"/>
      <c r="AA30" s="43"/>
    </row>
    <row r="31" spans="2:27" ht="12.95" customHeight="1">
      <c r="B31" s="695">
        <v>21</v>
      </c>
      <c r="C31" s="648" t="s">
        <v>1189</v>
      </c>
      <c r="D31" s="649"/>
      <c r="E31" s="649"/>
      <c r="F31" s="680"/>
      <c r="G31" s="644"/>
      <c r="H31" s="680"/>
      <c r="I31" s="644"/>
      <c r="J31" s="648"/>
      <c r="K31" s="655"/>
      <c r="L31" s="644"/>
      <c r="M31" s="643"/>
      <c r="N31" s="859" t="str">
        <f t="shared" si="0"/>
        <v/>
      </c>
      <c r="O31" s="861"/>
      <c r="P31" s="695">
        <v>21</v>
      </c>
      <c r="Q31" s="47"/>
      <c r="R31" s="43" t="s">
        <v>1190</v>
      </c>
      <c r="S31" s="43"/>
      <c r="T31" s="43"/>
      <c r="U31" s="43"/>
      <c r="V31" s="43"/>
      <c r="W31" s="43"/>
      <c r="X31" s="43"/>
      <c r="Y31" s="43"/>
      <c r="Z31" s="43"/>
      <c r="AA31" s="43"/>
    </row>
    <row r="32" spans="2:27" ht="12.95" customHeight="1">
      <c r="B32" s="695">
        <v>22</v>
      </c>
      <c r="C32" s="648" t="s">
        <v>1191</v>
      </c>
      <c r="D32" s="649"/>
      <c r="E32" s="649"/>
      <c r="F32" s="680"/>
      <c r="G32" s="644"/>
      <c r="H32" s="680"/>
      <c r="I32" s="644"/>
      <c r="J32" s="648"/>
      <c r="K32" s="655"/>
      <c r="L32" s="644"/>
      <c r="M32" s="643"/>
      <c r="N32" s="859" t="str">
        <f t="shared" si="0"/>
        <v/>
      </c>
      <c r="O32" s="861"/>
      <c r="P32" s="695">
        <v>22</v>
      </c>
      <c r="Q32" s="47"/>
      <c r="R32" s="43"/>
      <c r="S32" s="43"/>
      <c r="T32" s="43"/>
      <c r="U32" s="54" t="s">
        <v>148</v>
      </c>
      <c r="V32" s="43"/>
      <c r="W32" s="43"/>
      <c r="X32" s="54" t="s">
        <v>128</v>
      </c>
      <c r="Y32" s="43"/>
      <c r="Z32" s="54" t="s">
        <v>129</v>
      </c>
      <c r="AA32" s="43"/>
    </row>
    <row r="33" spans="2:27" ht="12.95" customHeight="1">
      <c r="B33" s="695">
        <v>23</v>
      </c>
      <c r="C33" s="648" t="s">
        <v>1192</v>
      </c>
      <c r="D33" s="649"/>
      <c r="E33" s="649"/>
      <c r="F33" s="680"/>
      <c r="G33" s="644"/>
      <c r="H33" s="680"/>
      <c r="I33" s="644"/>
      <c r="J33" s="648"/>
      <c r="K33" s="655"/>
      <c r="L33" s="644"/>
      <c r="M33" s="643"/>
      <c r="N33" s="859" t="str">
        <f t="shared" si="0"/>
        <v/>
      </c>
      <c r="O33" s="861"/>
      <c r="P33" s="695">
        <v>23</v>
      </c>
      <c r="Q33" s="47"/>
      <c r="R33" s="648"/>
      <c r="S33" s="648"/>
      <c r="T33" s="649"/>
      <c r="U33" s="695" t="s">
        <v>58</v>
      </c>
      <c r="V33" s="649"/>
      <c r="W33" s="648"/>
      <c r="X33" s="649"/>
      <c r="Y33" s="649"/>
      <c r="Z33" s="695" t="s">
        <v>631</v>
      </c>
      <c r="AA33" s="662"/>
    </row>
    <row r="34" spans="2:27" ht="12.95" customHeight="1">
      <c r="B34" s="695">
        <v>24</v>
      </c>
      <c r="C34" s="648" t="s">
        <v>1193</v>
      </c>
      <c r="D34" s="649"/>
      <c r="E34" s="649"/>
      <c r="F34" s="680"/>
      <c r="G34" s="644"/>
      <c r="H34" s="680"/>
      <c r="I34" s="644"/>
      <c r="J34" s="648"/>
      <c r="K34" s="655"/>
      <c r="L34" s="644"/>
      <c r="M34" s="643"/>
      <c r="N34" s="859" t="str">
        <f t="shared" si="0"/>
        <v/>
      </c>
      <c r="O34" s="861"/>
      <c r="P34" s="695">
        <v>24</v>
      </c>
      <c r="Q34" s="47"/>
      <c r="R34" s="47"/>
      <c r="S34" s="47"/>
      <c r="T34" s="43"/>
      <c r="U34" s="154" t="s">
        <v>1150</v>
      </c>
      <c r="V34" s="43"/>
      <c r="W34" s="47"/>
      <c r="X34" s="54" t="s">
        <v>179</v>
      </c>
      <c r="Y34" s="43"/>
      <c r="Z34" s="154" t="s">
        <v>600</v>
      </c>
      <c r="AA34" s="53"/>
    </row>
    <row r="35" spans="2:27" ht="12.95" customHeight="1">
      <c r="B35" s="695">
        <v>25</v>
      </c>
      <c r="C35" s="648" t="s">
        <v>1194</v>
      </c>
      <c r="D35" s="649"/>
      <c r="E35" s="649"/>
      <c r="F35" s="680"/>
      <c r="G35" s="644"/>
      <c r="H35" s="680"/>
      <c r="I35" s="644"/>
      <c r="J35" s="648"/>
      <c r="K35" s="655"/>
      <c r="L35" s="644"/>
      <c r="M35" s="643"/>
      <c r="N35" s="859" t="str">
        <f t="shared" si="0"/>
        <v/>
      </c>
      <c r="O35" s="861"/>
      <c r="P35" s="695">
        <v>25</v>
      </c>
      <c r="Q35" s="47"/>
      <c r="R35" s="47"/>
      <c r="S35" s="47"/>
      <c r="T35" s="43"/>
      <c r="U35" s="154" t="s">
        <v>1156</v>
      </c>
      <c r="V35" s="43"/>
      <c r="W35" s="47"/>
      <c r="X35" s="54" t="s">
        <v>1195</v>
      </c>
      <c r="Y35" s="43"/>
      <c r="Z35" s="154" t="s">
        <v>205</v>
      </c>
      <c r="AA35" s="53"/>
    </row>
    <row r="36" spans="2:27" ht="12.95" customHeight="1">
      <c r="B36" s="695">
        <v>26</v>
      </c>
      <c r="C36" s="648" t="s">
        <v>1196</v>
      </c>
      <c r="D36" s="649"/>
      <c r="E36" s="649"/>
      <c r="F36" s="680"/>
      <c r="G36" s="644"/>
      <c r="H36" s="680"/>
      <c r="I36" s="644"/>
      <c r="J36" s="648"/>
      <c r="K36" s="655"/>
      <c r="L36" s="644"/>
      <c r="M36" s="643"/>
      <c r="N36" s="859" t="str">
        <f t="shared" si="0"/>
        <v/>
      </c>
      <c r="O36" s="861"/>
      <c r="P36" s="695">
        <v>26</v>
      </c>
      <c r="Q36" s="47"/>
      <c r="R36" s="47"/>
      <c r="S36" s="47"/>
      <c r="T36" s="43"/>
      <c r="U36" s="154" t="s">
        <v>1153</v>
      </c>
      <c r="V36" s="43"/>
      <c r="W36" s="47"/>
      <c r="X36" s="54" t="s">
        <v>1154</v>
      </c>
      <c r="Y36" s="43"/>
      <c r="Z36" s="154" t="s">
        <v>295</v>
      </c>
      <c r="AA36" s="53"/>
    </row>
    <row r="37" spans="2:27" ht="12.95" customHeight="1">
      <c r="B37" s="695">
        <v>27</v>
      </c>
      <c r="C37" s="648" t="s">
        <v>1161</v>
      </c>
      <c r="D37" s="649"/>
      <c r="E37" s="649"/>
      <c r="F37" s="680"/>
      <c r="G37" s="644"/>
      <c r="H37" s="680"/>
      <c r="I37" s="644"/>
      <c r="J37" s="648"/>
      <c r="K37" s="655"/>
      <c r="L37" s="644"/>
      <c r="M37" s="643"/>
      <c r="N37" s="859" t="str">
        <f t="shared" si="0"/>
        <v/>
      </c>
      <c r="O37" s="861"/>
      <c r="P37" s="695">
        <v>27</v>
      </c>
      <c r="Q37" s="47"/>
      <c r="R37" s="695">
        <v>50</v>
      </c>
      <c r="S37" s="648" t="s">
        <v>1160</v>
      </c>
      <c r="T37" s="649"/>
      <c r="U37" s="680"/>
      <c r="V37" s="644"/>
      <c r="W37" s="851" t="s">
        <v>302</v>
      </c>
      <c r="X37" s="655"/>
      <c r="Y37" s="692"/>
      <c r="Z37" s="862"/>
      <c r="AA37" s="652">
        <v>50</v>
      </c>
    </row>
    <row r="38" spans="2:27" ht="12.95" customHeight="1">
      <c r="B38" s="695">
        <v>28</v>
      </c>
      <c r="C38" s="648" t="s">
        <v>1197</v>
      </c>
      <c r="D38" s="649"/>
      <c r="E38" s="649"/>
      <c r="F38" s="680"/>
      <c r="G38" s="644"/>
      <c r="H38" s="680"/>
      <c r="I38" s="644"/>
      <c r="J38" s="648"/>
      <c r="K38" s="655"/>
      <c r="L38" s="644"/>
      <c r="M38" s="643"/>
      <c r="N38" s="859" t="str">
        <f t="shared" si="0"/>
        <v/>
      </c>
      <c r="O38" s="861"/>
      <c r="P38" s="695">
        <v>28</v>
      </c>
      <c r="Q38" s="47"/>
      <c r="R38" s="695">
        <v>51</v>
      </c>
      <c r="S38" s="648" t="s">
        <v>1162</v>
      </c>
      <c r="T38" s="649"/>
      <c r="U38" s="680"/>
      <c r="V38" s="644"/>
      <c r="W38" s="648"/>
      <c r="X38" s="655"/>
      <c r="Y38" s="649"/>
      <c r="Z38" s="862"/>
      <c r="AA38" s="652">
        <v>51</v>
      </c>
    </row>
    <row r="39" spans="2:27" ht="12.95" customHeight="1">
      <c r="B39" s="695">
        <v>29</v>
      </c>
      <c r="C39" s="616" t="s">
        <v>1198</v>
      </c>
      <c r="D39" s="673"/>
      <c r="E39" s="649"/>
      <c r="F39" s="680"/>
      <c r="G39" s="644"/>
      <c r="H39" s="680"/>
      <c r="I39" s="644"/>
      <c r="J39" s="648"/>
      <c r="K39" s="655"/>
      <c r="L39" s="644"/>
      <c r="M39" s="643"/>
      <c r="N39" s="859" t="str">
        <f t="shared" si="0"/>
        <v/>
      </c>
      <c r="O39" s="861"/>
      <c r="P39" s="695">
        <v>29</v>
      </c>
      <c r="Q39" s="47"/>
      <c r="R39" s="695">
        <v>52</v>
      </c>
      <c r="S39" s="648" t="s">
        <v>1199</v>
      </c>
      <c r="T39" s="649"/>
      <c r="U39" s="680"/>
      <c r="V39" s="644"/>
      <c r="W39" s="648"/>
      <c r="X39" s="655"/>
      <c r="Y39" s="649"/>
      <c r="Z39" s="862"/>
      <c r="AA39" s="652">
        <v>52</v>
      </c>
    </row>
    <row r="40" spans="2:27" ht="12.95" customHeight="1">
      <c r="B40" s="652">
        <v>30</v>
      </c>
      <c r="C40" s="649" t="s">
        <v>1200</v>
      </c>
      <c r="D40" s="863"/>
      <c r="E40" s="615"/>
      <c r="F40" s="680"/>
      <c r="G40" s="644"/>
      <c r="H40" s="680"/>
      <c r="I40" s="644"/>
      <c r="J40" s="648"/>
      <c r="K40" s="655"/>
      <c r="L40" s="644"/>
      <c r="M40" s="643"/>
      <c r="N40" s="859" t="str">
        <f t="shared" si="0"/>
        <v/>
      </c>
      <c r="O40" s="861"/>
      <c r="P40" s="695">
        <v>30</v>
      </c>
      <c r="Q40" s="47"/>
      <c r="R40" s="695"/>
      <c r="S40" s="648"/>
      <c r="T40" s="649"/>
      <c r="U40" s="682"/>
      <c r="V40" s="644"/>
      <c r="W40" s="648"/>
      <c r="X40" s="663"/>
      <c r="Y40" s="649"/>
      <c r="Z40" s="695"/>
      <c r="AA40" s="652"/>
    </row>
    <row r="41" spans="2:27" ht="12.95" customHeight="1">
      <c r="B41" s="864">
        <v>31</v>
      </c>
      <c r="C41" s="649" t="s">
        <v>1201</v>
      </c>
      <c r="D41" s="25"/>
      <c r="E41" s="24"/>
      <c r="F41" s="680"/>
      <c r="G41" s="644"/>
      <c r="H41" s="680"/>
      <c r="I41" s="644"/>
      <c r="J41" s="648"/>
      <c r="K41" s="655"/>
      <c r="L41" s="644"/>
      <c r="M41" s="643"/>
      <c r="N41" s="859" t="str">
        <f t="shared" si="0"/>
        <v/>
      </c>
      <c r="O41" s="861"/>
      <c r="P41" s="695">
        <v>31</v>
      </c>
      <c r="Q41" s="47"/>
      <c r="R41" s="231">
        <v>53</v>
      </c>
      <c r="S41" s="50" t="s">
        <v>1202</v>
      </c>
      <c r="T41" s="24"/>
      <c r="U41" s="263" t="str">
        <f>IF(SUM(U37:U39)=0,"",SUM(U37:U39))</f>
        <v/>
      </c>
      <c r="V41" s="26"/>
      <c r="W41" s="211" t="s">
        <v>302</v>
      </c>
      <c r="X41" s="58" t="str">
        <f>IF(SUM(X37:X39)=0,"",SUM(X37:X39))</f>
        <v/>
      </c>
      <c r="Y41" s="95"/>
      <c r="Z41" s="231"/>
      <c r="AA41" s="55">
        <v>53</v>
      </c>
    </row>
    <row r="42" spans="2:27" ht="12.95" customHeight="1">
      <c r="B42" s="865">
        <v>32</v>
      </c>
      <c r="C42" s="648" t="s">
        <v>1181</v>
      </c>
      <c r="D42" s="614"/>
      <c r="E42" s="615"/>
      <c r="F42" s="680"/>
      <c r="G42" s="644"/>
      <c r="H42" s="680"/>
      <c r="I42" s="644"/>
      <c r="J42" s="648"/>
      <c r="K42" s="655"/>
      <c r="L42" s="644"/>
      <c r="M42" s="643"/>
      <c r="N42" s="859" t="str">
        <f t="shared" si="0"/>
        <v/>
      </c>
      <c r="O42" s="861"/>
      <c r="P42" s="695">
        <v>32</v>
      </c>
      <c r="Q42" s="47"/>
      <c r="R42" s="43"/>
      <c r="T42" s="43"/>
      <c r="U42" s="23"/>
      <c r="V42" s="23"/>
      <c r="W42" s="23"/>
      <c r="X42" s="23"/>
      <c r="Y42" s="23"/>
      <c r="Z42" s="23"/>
      <c r="AA42" s="43"/>
    </row>
    <row r="43" spans="2:27" ht="12.95" customHeight="1">
      <c r="B43" s="833">
        <v>33</v>
      </c>
      <c r="C43" s="709" t="s">
        <v>1181</v>
      </c>
      <c r="D43" s="25"/>
      <c r="E43" s="24"/>
      <c r="F43" s="676"/>
      <c r="G43" s="761"/>
      <c r="H43" s="676"/>
      <c r="I43" s="761"/>
      <c r="J43" s="709"/>
      <c r="K43" s="785"/>
      <c r="L43" s="761"/>
      <c r="M43" s="784"/>
      <c r="N43" s="859" t="str">
        <f t="shared" si="0"/>
        <v/>
      </c>
      <c r="O43" s="866"/>
      <c r="P43" s="865">
        <v>33</v>
      </c>
      <c r="Q43" s="43"/>
      <c r="R43" s="43"/>
      <c r="S43" s="43"/>
      <c r="T43" s="43"/>
      <c r="U43" s="23"/>
      <c r="V43" s="23"/>
      <c r="W43" s="23"/>
      <c r="X43" s="23"/>
      <c r="Y43" s="23"/>
      <c r="Z43" s="23"/>
      <c r="AA43" s="43"/>
    </row>
    <row r="44" spans="2:27" ht="18" customHeight="1">
      <c r="B44" s="231">
        <v>34</v>
      </c>
      <c r="C44" s="50" t="s">
        <v>1203</v>
      </c>
      <c r="D44" s="24"/>
      <c r="E44" s="24"/>
      <c r="F44" s="263" t="str">
        <f>IF(SUM(F11:F43)=0,"",SUM(F11:F43))</f>
        <v/>
      </c>
      <c r="G44" s="26"/>
      <c r="H44" s="263" t="str">
        <f>IF(SUM(H11:H43)=0,"",SUM(H11:H43))</f>
        <v/>
      </c>
      <c r="I44" s="26"/>
      <c r="J44" s="211" t="s">
        <v>302</v>
      </c>
      <c r="K44" s="58" t="str">
        <f>IF(SUM(K11:K43)=0,"",SUM(K11:K43))</f>
        <v/>
      </c>
      <c r="L44" s="264" t="s">
        <v>515</v>
      </c>
      <c r="M44" s="265" t="s">
        <v>302</v>
      </c>
      <c r="N44" s="867" t="str">
        <f>IF(ISERR(K44/H44),"",ROUND(K44/H44,2))</f>
        <v/>
      </c>
      <c r="O44" s="266"/>
      <c r="P44" s="320">
        <v>34</v>
      </c>
      <c r="Q44" s="43" t="str">
        <f>'PG1'!Q46</f>
        <v/>
      </c>
      <c r="T44" s="43"/>
      <c r="U44" s="23"/>
      <c r="V44" s="23"/>
      <c r="W44" s="23"/>
      <c r="X44" s="23"/>
      <c r="Y44" s="23"/>
      <c r="Z44" s="23"/>
      <c r="AA44" s="43"/>
    </row>
    <row r="45" spans="2:27" ht="11.1" customHeight="1">
      <c r="B45" s="43"/>
      <c r="C45" s="43"/>
      <c r="D45" s="43"/>
      <c r="E45" s="43"/>
      <c r="F45" s="43"/>
      <c r="G45" s="43"/>
      <c r="H45" s="43"/>
      <c r="I45" s="43"/>
      <c r="J45" s="43"/>
      <c r="K45" s="43"/>
      <c r="L45" s="43"/>
      <c r="M45" s="43"/>
      <c r="N45" s="43"/>
      <c r="O45" s="43"/>
      <c r="P45" s="43"/>
    </row>
    <row r="46" spans="2:27">
      <c r="B46" s="94" t="s">
        <v>515</v>
      </c>
      <c r="C46" s="43" t="s">
        <v>1204</v>
      </c>
      <c r="D46" s="43"/>
      <c r="E46" s="43"/>
      <c r="F46" s="43"/>
      <c r="G46" s="43"/>
      <c r="H46" s="43"/>
      <c r="I46" s="43"/>
      <c r="K46" s="43" t="s">
        <v>1205</v>
      </c>
      <c r="M46" s="43"/>
      <c r="N46" s="43"/>
      <c r="O46" s="43"/>
      <c r="P46" s="43"/>
    </row>
  </sheetData>
  <sheetProtection algorithmName="SHA-512" hashValue="KreCT2tRuFA7sYAxbHb66tC5X1nE1FkPYBgsk1iDA4kkaZ2oDXMGSJxS9+VLyFqjcoNeH4mSHlKCdjyvQXM5kw==" saltValue="uj0fRWS8UXWV9PI+q+BCVw==" spinCount="100000" sheet="1" objects="1" scenarios="1"/>
  <phoneticPr fontId="0" type="noConversion"/>
  <dataValidations count="1">
    <dataValidation type="whole" operator="notEqual" allowBlank="1" showInputMessage="1" showErrorMessage="1" error="Only whole numbers are allowed to be entered.  Do not enter text or decimals." sqref="F11:F43 H11:H43 K11:K43" xr:uid="{00000000-0002-0000-3800-000000000000}">
      <formula1>0</formula1>
    </dataValidation>
  </dataValidations>
  <pageMargins left="0.5" right="0.5" top="0.5" bottom="0.5" header="0" footer="0"/>
  <pageSetup paperSize="5" scale="9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23">
    <pageSetUpPr fitToPage="1"/>
  </sheetPr>
  <dimension ref="B3:AB43"/>
  <sheetViews>
    <sheetView showZeros="0" zoomScale="80" zoomScaleNormal="80" workbookViewId="0">
      <selection activeCell="B8" sqref="B8"/>
    </sheetView>
  </sheetViews>
  <sheetFormatPr defaultRowHeight="15"/>
  <cols>
    <col min="1" max="1" width="9.77734375" customWidth="1"/>
    <col min="2" max="2" width="17.77734375" customWidth="1"/>
    <col min="3" max="3" width="5.77734375" customWidth="1"/>
    <col min="4" max="4" width="2.77734375" customWidth="1"/>
    <col min="5" max="5" width="10.77734375" customWidth="1"/>
    <col min="6" max="6" width="2.77734375" customWidth="1"/>
    <col min="7" max="7" width="6.77734375" customWidth="1"/>
    <col min="8" max="8" width="2.77734375" customWidth="1"/>
    <col min="9" max="9" width="9.77734375" customWidth="1"/>
    <col min="10" max="10" width="1.77734375" customWidth="1"/>
    <col min="11" max="11" width="15.77734375" customWidth="1"/>
    <col min="12" max="12" width="7.77734375" customWidth="1"/>
    <col min="13" max="13" width="2.77734375" customWidth="1"/>
    <col min="14" max="14" width="6.77734375" customWidth="1"/>
    <col min="15" max="15" width="2.77734375" customWidth="1"/>
    <col min="16" max="16" width="9.77734375" customWidth="1"/>
    <col min="17" max="17" width="1.77734375" customWidth="1"/>
    <col min="18" max="18" width="8.77734375" customWidth="1"/>
    <col min="19" max="19" width="15.77734375" customWidth="1"/>
    <col min="20" max="20" width="4.77734375" customWidth="1"/>
    <col min="21" max="21" width="2.77734375" customWidth="1"/>
    <col min="22" max="22" width="9.77734375" customWidth="1"/>
    <col min="23" max="23" width="1.77734375" customWidth="1"/>
    <col min="24" max="24" width="9.77734375" customWidth="1"/>
    <col min="28" max="28" width="10.44140625" customWidth="1"/>
  </cols>
  <sheetData>
    <row r="3" spans="2:28" ht="12.95" customHeight="1">
      <c r="B3" s="43"/>
      <c r="C3" s="43"/>
      <c r="D3" s="43"/>
      <c r="E3" s="43"/>
      <c r="F3" s="43"/>
      <c r="G3" s="43"/>
      <c r="H3" s="43"/>
      <c r="I3" s="43"/>
      <c r="J3" s="43"/>
      <c r="K3" s="43"/>
      <c r="L3" s="43" t="s">
        <v>40</v>
      </c>
      <c r="M3" s="43"/>
      <c r="N3" s="43"/>
      <c r="O3" s="43"/>
      <c r="P3" s="43"/>
      <c r="Q3" s="43"/>
      <c r="R3" s="43"/>
      <c r="S3" s="43"/>
      <c r="T3" s="43"/>
      <c r="U3" s="43" t="s">
        <v>1206</v>
      </c>
      <c r="V3" s="43"/>
      <c r="W3" s="43"/>
    </row>
    <row r="4" spans="2:28" ht="12.95" customHeight="1">
      <c r="B4" s="24" t="s">
        <v>116</v>
      </c>
      <c r="C4" s="24"/>
      <c r="D4" s="45" t="str">
        <f>T(Facility)</f>
        <v/>
      </c>
      <c r="E4" s="24"/>
      <c r="F4" s="24"/>
      <c r="G4" s="24"/>
      <c r="H4" s="24"/>
      <c r="I4" s="24"/>
      <c r="J4" s="24"/>
      <c r="K4" s="51" t="s">
        <v>117</v>
      </c>
      <c r="L4" s="46" t="str">
        <f>T(ID)</f>
        <v/>
      </c>
      <c r="M4" s="24"/>
      <c r="N4" s="24"/>
      <c r="O4" s="24" t="s">
        <v>118</v>
      </c>
      <c r="P4" s="24"/>
      <c r="Q4" s="24"/>
      <c r="R4" s="352"/>
      <c r="S4" s="267" t="str">
        <f>T(Beg_Date)</f>
        <v/>
      </c>
      <c r="T4" s="283" t="s">
        <v>25</v>
      </c>
      <c r="U4" s="24"/>
      <c r="V4" s="73" t="str">
        <f>T(End_Date)</f>
        <v/>
      </c>
      <c r="W4" s="24"/>
    </row>
    <row r="5" spans="2:28" ht="12.95" customHeight="1">
      <c r="B5" s="43" t="s">
        <v>1207</v>
      </c>
      <c r="C5" s="43"/>
      <c r="D5" s="43"/>
      <c r="E5" s="43"/>
      <c r="F5" s="43"/>
      <c r="G5" s="43"/>
      <c r="H5" s="43"/>
      <c r="I5" s="43"/>
      <c r="J5" s="43"/>
      <c r="K5" s="43"/>
      <c r="L5" s="43"/>
      <c r="M5" s="43"/>
      <c r="N5" s="43"/>
      <c r="O5" s="43"/>
      <c r="P5" s="43"/>
      <c r="Q5" s="43"/>
      <c r="R5" s="43"/>
      <c r="S5" s="43"/>
      <c r="T5" s="43"/>
      <c r="U5" s="43"/>
      <c r="V5" s="43"/>
      <c r="W5" s="43"/>
    </row>
    <row r="6" spans="2:28" ht="12.95" customHeight="1">
      <c r="B6" s="648" t="s">
        <v>1208</v>
      </c>
      <c r="C6" s="649"/>
      <c r="D6" s="649"/>
      <c r="E6" s="649"/>
      <c r="F6" s="649"/>
      <c r="G6" s="696" t="s">
        <v>511</v>
      </c>
      <c r="H6" s="649"/>
      <c r="I6" s="649"/>
      <c r="J6" s="651"/>
      <c r="K6" s="649" t="s">
        <v>1209</v>
      </c>
      <c r="L6" s="649"/>
      <c r="M6" s="649"/>
      <c r="N6" s="649"/>
      <c r="O6" s="649"/>
      <c r="P6" s="649"/>
      <c r="Q6" s="651"/>
      <c r="R6" s="649" t="s">
        <v>1210</v>
      </c>
      <c r="S6" s="649"/>
      <c r="T6" s="649"/>
      <c r="U6" s="649"/>
      <c r="V6" s="649"/>
      <c r="W6" s="651"/>
    </row>
    <row r="7" spans="2:28" ht="12.95" customHeight="1">
      <c r="B7" s="154" t="s">
        <v>604</v>
      </c>
      <c r="C7" s="43"/>
      <c r="D7" s="43"/>
      <c r="E7" s="54" t="s">
        <v>606</v>
      </c>
      <c r="F7" s="43"/>
      <c r="G7" s="54" t="s">
        <v>1211</v>
      </c>
      <c r="H7" s="43"/>
      <c r="I7" s="54" t="s">
        <v>297</v>
      </c>
      <c r="J7" s="49"/>
      <c r="K7" s="43"/>
      <c r="L7" s="54" t="s">
        <v>610</v>
      </c>
      <c r="M7" s="43"/>
      <c r="N7" s="43"/>
      <c r="O7" s="43"/>
      <c r="P7" s="54" t="s">
        <v>297</v>
      </c>
      <c r="Q7" s="49"/>
      <c r="R7" s="43"/>
      <c r="S7" s="43" t="s">
        <v>610</v>
      </c>
      <c r="T7" s="43"/>
      <c r="U7" s="43"/>
      <c r="V7" s="54" t="s">
        <v>297</v>
      </c>
      <c r="W7" s="49"/>
    </row>
    <row r="8" spans="2:28" ht="14.1" customHeight="1">
      <c r="B8" s="268"/>
      <c r="C8" s="26"/>
      <c r="D8" s="43"/>
      <c r="E8" s="269"/>
      <c r="F8" s="43"/>
      <c r="G8" s="96"/>
      <c r="H8" s="94" t="s">
        <v>302</v>
      </c>
      <c r="I8" s="65"/>
      <c r="J8" s="49"/>
      <c r="K8" s="24" t="s">
        <v>1212</v>
      </c>
      <c r="L8" s="24"/>
      <c r="M8" s="24"/>
      <c r="N8" s="24"/>
      <c r="O8" s="94" t="s">
        <v>302</v>
      </c>
      <c r="P8" s="65"/>
      <c r="Q8" s="49"/>
      <c r="R8" s="618" t="s">
        <v>633</v>
      </c>
      <c r="S8" s="617"/>
      <c r="T8" s="24"/>
      <c r="U8" s="94" t="s">
        <v>302</v>
      </c>
      <c r="V8" s="65"/>
      <c r="W8" s="49"/>
    </row>
    <row r="9" spans="2:28" ht="14.1" customHeight="1">
      <c r="B9" s="268"/>
      <c r="C9" s="26"/>
      <c r="D9" s="43"/>
      <c r="E9" s="269"/>
      <c r="F9" s="43"/>
      <c r="G9" s="96"/>
      <c r="H9" s="43"/>
      <c r="I9" s="65"/>
      <c r="J9" s="49"/>
      <c r="K9" s="24" t="s">
        <v>1213</v>
      </c>
      <c r="L9" s="24"/>
      <c r="M9" s="24"/>
      <c r="N9" s="24"/>
      <c r="O9" s="43"/>
      <c r="P9" s="65"/>
      <c r="Q9" s="49"/>
      <c r="R9" s="24" t="s">
        <v>1214</v>
      </c>
      <c r="S9" s="24"/>
      <c r="T9" s="24"/>
      <c r="U9" s="43"/>
      <c r="V9" s="65"/>
      <c r="W9" s="49"/>
    </row>
    <row r="10" spans="2:28" ht="14.1" customHeight="1">
      <c r="B10" s="268"/>
      <c r="C10" s="26"/>
      <c r="D10" s="43"/>
      <c r="E10" s="269"/>
      <c r="F10" s="43"/>
      <c r="G10" s="96"/>
      <c r="H10" s="43"/>
      <c r="I10" s="65"/>
      <c r="J10" s="49"/>
      <c r="K10" s="24" t="s">
        <v>1215</v>
      </c>
      <c r="L10" s="24"/>
      <c r="M10" s="24"/>
      <c r="N10" s="24"/>
      <c r="O10" s="43"/>
      <c r="P10" s="65"/>
      <c r="Q10" s="49"/>
      <c r="R10" s="24" t="s">
        <v>1216</v>
      </c>
      <c r="S10" s="24"/>
      <c r="T10" s="24"/>
      <c r="U10" s="43"/>
      <c r="V10" s="65"/>
      <c r="W10" s="49"/>
    </row>
    <row r="11" spans="2:28" ht="14.1" customHeight="1" thickBot="1">
      <c r="B11" s="268"/>
      <c r="C11" s="26"/>
      <c r="D11" s="43"/>
      <c r="E11" s="269"/>
      <c r="F11" s="43"/>
      <c r="G11" s="96"/>
      <c r="H11" s="43"/>
      <c r="I11" s="65"/>
      <c r="J11" s="49"/>
      <c r="K11" s="24" t="s">
        <v>1217</v>
      </c>
      <c r="L11" s="24"/>
      <c r="M11" s="24"/>
      <c r="N11" s="24"/>
      <c r="O11" s="43"/>
      <c r="P11" s="65"/>
      <c r="Q11" s="49"/>
      <c r="R11" s="24" t="s">
        <v>1218</v>
      </c>
      <c r="S11" s="24"/>
      <c r="T11" s="270"/>
      <c r="U11" s="43" t="s">
        <v>993</v>
      </c>
      <c r="V11" s="65"/>
      <c r="W11" s="49"/>
    </row>
    <row r="12" spans="2:28" ht="14.1" customHeight="1" thickTop="1" thickBot="1">
      <c r="B12" s="268"/>
      <c r="C12" s="26"/>
      <c r="D12" s="43"/>
      <c r="E12" s="269"/>
      <c r="F12" s="43"/>
      <c r="G12" s="96"/>
      <c r="H12" s="43"/>
      <c r="I12" s="65"/>
      <c r="J12" s="49"/>
      <c r="K12" s="24" t="s">
        <v>1219</v>
      </c>
      <c r="L12" s="24"/>
      <c r="M12" s="24"/>
      <c r="N12" s="24"/>
      <c r="O12" s="43"/>
      <c r="P12" s="65"/>
      <c r="Q12" s="49"/>
      <c r="R12" s="25" t="s">
        <v>1220</v>
      </c>
      <c r="S12" s="24"/>
      <c r="T12" s="452"/>
      <c r="U12" s="43"/>
      <c r="V12" s="65"/>
      <c r="W12" s="49"/>
      <c r="Y12" s="544" t="s">
        <v>1106</v>
      </c>
      <c r="Z12" s="534"/>
      <c r="AA12" s="534"/>
      <c r="AB12" s="534"/>
    </row>
    <row r="13" spans="2:28" ht="14.1" customHeight="1" thickTop="1">
      <c r="B13" s="268"/>
      <c r="C13" s="26"/>
      <c r="D13" s="43"/>
      <c r="E13" s="269"/>
      <c r="F13" s="43"/>
      <c r="G13" s="96"/>
      <c r="H13" s="43"/>
      <c r="I13" s="65"/>
      <c r="J13" s="49"/>
      <c r="K13" s="24" t="s">
        <v>1221</v>
      </c>
      <c r="L13" s="24"/>
      <c r="M13" s="24"/>
      <c r="N13" s="24"/>
      <c r="O13" s="43"/>
      <c r="P13" s="65"/>
      <c r="Q13" s="49"/>
      <c r="R13" s="39" t="s">
        <v>1222</v>
      </c>
      <c r="S13" s="24"/>
      <c r="T13" s="24"/>
      <c r="U13" s="43"/>
      <c r="V13" s="65">
        <f>'PG20'!J31</f>
        <v>0</v>
      </c>
      <c r="W13" s="49"/>
      <c r="X13" s="545" t="s">
        <v>1132</v>
      </c>
      <c r="Y13" s="533" t="s">
        <v>1223</v>
      </c>
      <c r="Z13" s="534"/>
      <c r="AA13" s="534"/>
      <c r="AB13" s="534"/>
    </row>
    <row r="14" spans="2:28" ht="14.1" customHeight="1">
      <c r="B14" s="268"/>
      <c r="C14" s="26"/>
      <c r="D14" s="43"/>
      <c r="E14" s="269"/>
      <c r="F14" s="43"/>
      <c r="G14" s="96"/>
      <c r="H14" s="43"/>
      <c r="I14" s="65"/>
      <c r="J14" s="49"/>
      <c r="K14" s="25"/>
      <c r="L14" s="24"/>
      <c r="M14" s="24"/>
      <c r="N14" s="24"/>
      <c r="O14" s="43"/>
      <c r="P14" s="65"/>
      <c r="Q14" s="49"/>
      <c r="R14" s="25"/>
      <c r="S14" s="24"/>
      <c r="T14" s="24"/>
      <c r="U14" s="43"/>
      <c r="V14" s="65"/>
      <c r="W14" s="49"/>
      <c r="Y14" s="533" t="s">
        <v>1224</v>
      </c>
      <c r="Z14" s="534"/>
      <c r="AA14" s="534"/>
      <c r="AB14" s="534"/>
    </row>
    <row r="15" spans="2:28" ht="14.1" customHeight="1">
      <c r="B15" s="47" t="s">
        <v>1225</v>
      </c>
      <c r="C15" s="43"/>
      <c r="D15" s="43"/>
      <c r="E15" s="43"/>
      <c r="F15" s="43"/>
      <c r="G15" s="43"/>
      <c r="H15" s="43"/>
      <c r="I15" s="68"/>
      <c r="J15" s="49"/>
      <c r="K15" s="25"/>
      <c r="L15" s="24"/>
      <c r="M15" s="24"/>
      <c r="N15" s="24"/>
      <c r="O15" s="43"/>
      <c r="P15" s="65"/>
      <c r="Q15" s="49"/>
      <c r="R15" s="25"/>
      <c r="S15" s="24"/>
      <c r="T15" s="24"/>
      <c r="U15" s="43"/>
      <c r="V15" s="65"/>
      <c r="W15" s="49"/>
      <c r="Y15" s="533"/>
      <c r="Z15" s="534"/>
      <c r="AA15" s="534"/>
      <c r="AB15" s="534"/>
    </row>
    <row r="16" spans="2:28" ht="14.1" customHeight="1" thickBot="1">
      <c r="B16" s="47" t="s">
        <v>1226</v>
      </c>
      <c r="C16" s="43"/>
      <c r="D16" s="43"/>
      <c r="E16" s="43"/>
      <c r="F16" s="43"/>
      <c r="G16" s="43"/>
      <c r="H16" s="94" t="s">
        <v>302</v>
      </c>
      <c r="I16" s="260" t="str">
        <f>IF(SUM(I8:I14)=0,"",SUM(I8:I14))</f>
        <v/>
      </c>
      <c r="J16" s="49"/>
      <c r="K16" s="25"/>
      <c r="L16" s="24"/>
      <c r="M16" s="24"/>
      <c r="N16" s="24"/>
      <c r="O16" s="43"/>
      <c r="P16" s="65"/>
      <c r="Q16" s="49"/>
      <c r="R16" s="25"/>
      <c r="S16" s="24"/>
      <c r="T16" s="24"/>
      <c r="U16" s="43"/>
      <c r="V16" s="65"/>
      <c r="W16" s="49"/>
      <c r="Y16" s="533" t="s">
        <v>1227</v>
      </c>
      <c r="Z16" s="534"/>
      <c r="AA16" s="534"/>
      <c r="AB16" s="534"/>
    </row>
    <row r="17" spans="2:28" ht="14.1" customHeight="1" thickTop="1">
      <c r="B17" s="648" t="s">
        <v>1228</v>
      </c>
      <c r="C17" s="649"/>
      <c r="D17" s="649"/>
      <c r="E17" s="649"/>
      <c r="F17" s="649"/>
      <c r="G17" s="649"/>
      <c r="H17" s="649"/>
      <c r="I17" s="649"/>
      <c r="J17" s="651"/>
      <c r="K17" s="25"/>
      <c r="L17" s="24"/>
      <c r="M17" s="24"/>
      <c r="N17" s="24"/>
      <c r="O17" s="43"/>
      <c r="P17" s="65"/>
      <c r="Q17" s="49"/>
      <c r="R17" s="25"/>
      <c r="S17" s="24"/>
      <c r="T17" s="24"/>
      <c r="U17" s="43"/>
      <c r="V17" s="65"/>
      <c r="W17" s="49"/>
      <c r="Y17" s="533" t="s">
        <v>1229</v>
      </c>
      <c r="Z17" s="534"/>
      <c r="AA17" s="534"/>
      <c r="AB17" s="534"/>
    </row>
    <row r="18" spans="2:28" ht="14.1" customHeight="1">
      <c r="B18" s="47"/>
      <c r="C18" s="43"/>
      <c r="D18" s="43"/>
      <c r="E18" s="43"/>
      <c r="F18" s="43"/>
      <c r="G18" s="43"/>
      <c r="H18" s="43"/>
      <c r="I18" s="43"/>
      <c r="J18" s="49"/>
      <c r="K18" s="25"/>
      <c r="L18" s="24"/>
      <c r="M18" s="24"/>
      <c r="N18" s="24"/>
      <c r="O18" s="43"/>
      <c r="P18" s="65"/>
      <c r="Q18" s="49"/>
      <c r="R18" s="24" t="s">
        <v>1230</v>
      </c>
      <c r="S18" s="24"/>
      <c r="T18" s="24"/>
      <c r="U18" s="35" t="str">
        <f>IF(V18=0,"  ("," ")</f>
        <v xml:space="preserve">  (</v>
      </c>
      <c r="V18" s="65"/>
      <c r="W18" s="40" t="str">
        <f>IF(V18=0,")"," ")</f>
        <v>)</v>
      </c>
      <c r="Y18" s="543" t="s">
        <v>1231</v>
      </c>
      <c r="Z18" s="534"/>
      <c r="AA18" s="534"/>
      <c r="AB18" s="534"/>
    </row>
    <row r="19" spans="2:28" ht="14.1" customHeight="1">
      <c r="B19" s="47" t="s">
        <v>1232</v>
      </c>
      <c r="C19" s="43"/>
      <c r="D19" s="43"/>
      <c r="E19" s="43"/>
      <c r="F19" s="43"/>
      <c r="G19" s="43"/>
      <c r="H19" s="43"/>
      <c r="I19" s="54" t="s">
        <v>297</v>
      </c>
      <c r="J19" s="49"/>
      <c r="K19" s="25"/>
      <c r="L19" s="24"/>
      <c r="M19" s="24"/>
      <c r="N19" s="24"/>
      <c r="O19" s="43"/>
      <c r="P19" s="65"/>
      <c r="Q19" s="49"/>
      <c r="R19" s="24" t="s">
        <v>1233</v>
      </c>
      <c r="S19" s="24"/>
      <c r="T19" s="24"/>
      <c r="U19" s="35" t="str">
        <f>IF(V19=0,"  ("," ")</f>
        <v xml:space="preserve">  (</v>
      </c>
      <c r="V19" s="65">
        <f>-'PG20'!J23</f>
        <v>0</v>
      </c>
      <c r="W19" s="40" t="str">
        <f>IF(V19=0,")"," ")</f>
        <v>)</v>
      </c>
      <c r="X19" s="545" t="s">
        <v>1132</v>
      </c>
      <c r="Y19" s="543" t="s">
        <v>1234</v>
      </c>
      <c r="Z19" s="534"/>
      <c r="AA19" s="534"/>
      <c r="AB19" s="534"/>
    </row>
    <row r="20" spans="2:28" ht="14.1" customHeight="1">
      <c r="B20" s="107"/>
      <c r="C20" s="24"/>
      <c r="D20" s="24"/>
      <c r="E20" s="24"/>
      <c r="F20" s="24"/>
      <c r="G20" s="24"/>
      <c r="H20" s="94" t="s">
        <v>302</v>
      </c>
      <c r="I20" s="65"/>
      <c r="J20" s="49"/>
      <c r="K20" s="25"/>
      <c r="L20" s="24"/>
      <c r="M20" s="24"/>
      <c r="N20" s="24"/>
      <c r="O20" s="43"/>
      <c r="P20" s="65"/>
      <c r="Q20" s="49"/>
      <c r="R20" s="24" t="s">
        <v>1235</v>
      </c>
      <c r="S20" s="24"/>
      <c r="T20" s="24"/>
      <c r="U20" s="35" t="str">
        <f>IF(V20=0,"  ("," ")</f>
        <v xml:space="preserve">  (</v>
      </c>
      <c r="V20" s="65"/>
      <c r="W20" s="40" t="str">
        <f>IF(V20=0,")"," ")</f>
        <v>)</v>
      </c>
    </row>
    <row r="21" spans="2:28" ht="14.1" customHeight="1">
      <c r="B21" s="107"/>
      <c r="C21" s="24"/>
      <c r="D21" s="24"/>
      <c r="E21" s="24"/>
      <c r="F21" s="24"/>
      <c r="G21" s="24"/>
      <c r="H21" s="43"/>
      <c r="I21" s="65"/>
      <c r="J21" s="49"/>
      <c r="K21" s="43"/>
      <c r="L21" s="43"/>
      <c r="M21" s="43"/>
      <c r="N21" s="43"/>
      <c r="O21" s="43"/>
      <c r="P21" s="68"/>
      <c r="Q21" s="49"/>
      <c r="R21" s="43"/>
      <c r="S21" s="43"/>
      <c r="T21" s="43"/>
      <c r="U21" s="43"/>
      <c r="V21" s="68"/>
      <c r="W21" s="49"/>
    </row>
    <row r="22" spans="2:28" ht="14.1" customHeight="1" thickBot="1">
      <c r="B22" s="107"/>
      <c r="C22" s="24"/>
      <c r="D22" s="24"/>
      <c r="E22" s="24"/>
      <c r="F22" s="24"/>
      <c r="G22" s="24"/>
      <c r="H22" s="43"/>
      <c r="I22" s="65"/>
      <c r="J22" s="49"/>
      <c r="K22" s="43" t="s">
        <v>1236</v>
      </c>
      <c r="L22" s="43"/>
      <c r="M22" s="43"/>
      <c r="N22" s="43"/>
      <c r="O22" s="94" t="s">
        <v>302</v>
      </c>
      <c r="P22" s="260" t="str">
        <f>IF(SUM(P8:P20)=0,"",SUM(P8:P20))</f>
        <v/>
      </c>
      <c r="Q22" s="49"/>
      <c r="R22" s="43"/>
      <c r="S22" s="43" t="s">
        <v>1237</v>
      </c>
      <c r="T22" s="43"/>
      <c r="U22" s="94" t="s">
        <v>302</v>
      </c>
      <c r="V22" s="260" t="str">
        <f>IF(SUM(V8:V20)=0,"",SUM(V8:V20))</f>
        <v/>
      </c>
      <c r="W22" s="49"/>
    </row>
    <row r="23" spans="2:28" ht="14.1" customHeight="1" thickTop="1">
      <c r="B23" s="107"/>
      <c r="C23" s="24"/>
      <c r="D23" s="24"/>
      <c r="E23" s="24"/>
      <c r="F23" s="24"/>
      <c r="G23" s="24"/>
      <c r="H23" s="43"/>
      <c r="I23" s="65"/>
      <c r="J23" s="49"/>
      <c r="K23" s="43" t="s">
        <v>1238</v>
      </c>
      <c r="L23" s="43"/>
      <c r="M23" s="43"/>
      <c r="N23" s="43"/>
      <c r="O23" s="43"/>
      <c r="P23" s="43"/>
      <c r="Q23" s="49"/>
      <c r="R23" s="24"/>
      <c r="S23" s="24" t="s">
        <v>1239</v>
      </c>
      <c r="T23" s="24"/>
      <c r="U23" s="24"/>
      <c r="V23" s="24"/>
      <c r="W23" s="57"/>
    </row>
    <row r="24" spans="2:28" ht="14.1" customHeight="1" thickBot="1">
      <c r="B24" s="47" t="s">
        <v>1240</v>
      </c>
      <c r="C24" s="43"/>
      <c r="D24" s="43"/>
      <c r="E24" s="43"/>
      <c r="F24" s="43"/>
      <c r="G24" s="43"/>
      <c r="H24" s="94" t="s">
        <v>302</v>
      </c>
      <c r="I24" s="260" t="str">
        <f>IF(SUM(I20:I23)=0,"",SUM(I20:I23))</f>
        <v/>
      </c>
      <c r="J24" s="49"/>
      <c r="K24" s="649" t="s">
        <v>1241</v>
      </c>
      <c r="L24" s="649"/>
      <c r="M24" s="649"/>
      <c r="N24" s="649"/>
      <c r="O24" s="649"/>
      <c r="P24" s="649"/>
      <c r="Q24" s="651"/>
      <c r="R24" s="43" t="s">
        <v>1242</v>
      </c>
      <c r="S24" s="43"/>
      <c r="T24" s="43"/>
      <c r="U24" s="43"/>
      <c r="V24" s="43"/>
      <c r="W24" s="49"/>
    </row>
    <row r="25" spans="2:28" ht="14.1" customHeight="1" thickTop="1">
      <c r="B25" s="50" t="s">
        <v>1243</v>
      </c>
      <c r="C25" s="24"/>
      <c r="D25" s="24"/>
      <c r="E25" s="24"/>
      <c r="F25" s="24"/>
      <c r="G25" s="24"/>
      <c r="H25" s="24"/>
      <c r="I25" s="24"/>
      <c r="J25" s="57"/>
      <c r="K25" s="43" t="s">
        <v>1244</v>
      </c>
      <c r="L25" s="43"/>
      <c r="M25" s="43"/>
      <c r="N25" s="43"/>
      <c r="O25" s="43"/>
      <c r="P25" s="43"/>
      <c r="Q25" s="49"/>
      <c r="R25" s="43"/>
      <c r="S25" s="43"/>
      <c r="T25" s="43"/>
      <c r="U25" s="43"/>
      <c r="V25" s="43"/>
      <c r="W25" s="49"/>
    </row>
    <row r="26" spans="2:28" ht="14.1" customHeight="1">
      <c r="B26" s="47" t="s">
        <v>1245</v>
      </c>
      <c r="C26" s="43"/>
      <c r="D26" s="43"/>
      <c r="E26" s="43"/>
      <c r="F26" s="43"/>
      <c r="G26" s="43"/>
      <c r="H26" s="43"/>
      <c r="I26" s="43"/>
      <c r="J26" s="49"/>
      <c r="K26" s="43"/>
      <c r="L26" s="43"/>
      <c r="M26" s="43"/>
      <c r="N26" s="43"/>
      <c r="O26" s="43"/>
      <c r="P26" s="43"/>
      <c r="Q26" s="49"/>
      <c r="R26" s="43"/>
      <c r="S26" s="43" t="s">
        <v>610</v>
      </c>
      <c r="T26" s="43"/>
      <c r="U26" s="43"/>
      <c r="V26" s="54" t="s">
        <v>297</v>
      </c>
      <c r="W26" s="49"/>
    </row>
    <row r="27" spans="2:28" ht="14.1" customHeight="1">
      <c r="B27" s="47" t="s">
        <v>1246</v>
      </c>
      <c r="C27" s="43"/>
      <c r="D27" s="43"/>
      <c r="E27" s="43" t="s">
        <v>1247</v>
      </c>
      <c r="F27" s="43"/>
      <c r="G27" s="43"/>
      <c r="H27" s="43"/>
      <c r="I27" s="54" t="s">
        <v>297</v>
      </c>
      <c r="J27" s="49"/>
      <c r="K27" s="43" t="s">
        <v>1248</v>
      </c>
      <c r="L27" s="43"/>
      <c r="M27" s="43"/>
      <c r="N27" s="43" t="s">
        <v>689</v>
      </c>
      <c r="O27" s="43"/>
      <c r="P27" s="54" t="s">
        <v>297</v>
      </c>
      <c r="Q27" s="49"/>
      <c r="R27" s="43"/>
      <c r="S27" s="43"/>
      <c r="T27" s="43"/>
      <c r="U27" s="43"/>
      <c r="V27" s="43"/>
      <c r="W27" s="49"/>
    </row>
    <row r="28" spans="2:28" ht="14.1" customHeight="1">
      <c r="B28" s="107"/>
      <c r="C28" s="24"/>
      <c r="D28" s="43"/>
      <c r="E28" s="25"/>
      <c r="F28" s="24"/>
      <c r="G28" s="24"/>
      <c r="H28" s="94" t="s">
        <v>302</v>
      </c>
      <c r="I28" s="65"/>
      <c r="J28" s="49"/>
      <c r="K28" s="25"/>
      <c r="L28" s="24"/>
      <c r="M28" s="43"/>
      <c r="N28" s="179"/>
      <c r="O28" s="94" t="s">
        <v>302</v>
      </c>
      <c r="P28" s="65"/>
      <c r="Q28" s="49"/>
      <c r="R28" s="24" t="s">
        <v>1249</v>
      </c>
      <c r="S28" s="24"/>
      <c r="T28" s="24"/>
      <c r="U28" s="94" t="s">
        <v>302</v>
      </c>
      <c r="V28" s="65"/>
      <c r="W28" s="49"/>
    </row>
    <row r="29" spans="2:28" ht="14.1" customHeight="1">
      <c r="B29" s="107"/>
      <c r="C29" s="24"/>
      <c r="D29" s="43"/>
      <c r="E29" s="25"/>
      <c r="F29" s="24"/>
      <c r="G29" s="24"/>
      <c r="H29" s="43"/>
      <c r="I29" s="65"/>
      <c r="J29" s="49"/>
      <c r="K29" s="25"/>
      <c r="L29" s="24"/>
      <c r="M29" s="43"/>
      <c r="N29" s="179"/>
      <c r="O29" s="43"/>
      <c r="P29" s="65"/>
      <c r="Q29" s="49"/>
      <c r="R29" s="25"/>
      <c r="S29" s="24"/>
      <c r="T29" s="26"/>
      <c r="U29" s="43"/>
      <c r="V29" s="65"/>
      <c r="W29" s="49"/>
    </row>
    <row r="30" spans="2:28" ht="14.1" customHeight="1">
      <c r="B30" s="107"/>
      <c r="C30" s="24"/>
      <c r="D30" s="43"/>
      <c r="E30" s="25"/>
      <c r="F30" s="24"/>
      <c r="G30" s="24"/>
      <c r="H30" s="43"/>
      <c r="I30" s="65"/>
      <c r="J30" s="49"/>
      <c r="K30" s="25"/>
      <c r="L30" s="24"/>
      <c r="M30" s="43"/>
      <c r="N30" s="179"/>
      <c r="O30" s="43"/>
      <c r="P30" s="65"/>
      <c r="Q30" s="49"/>
      <c r="R30" s="25"/>
      <c r="S30" s="24"/>
      <c r="T30" s="26"/>
      <c r="U30" s="43"/>
      <c r="V30" s="65"/>
      <c r="W30" s="49"/>
    </row>
    <row r="31" spans="2:28" ht="14.1" customHeight="1">
      <c r="B31" s="107"/>
      <c r="C31" s="24"/>
      <c r="D31" s="43"/>
      <c r="E31" s="25"/>
      <c r="F31" s="24"/>
      <c r="G31" s="24"/>
      <c r="H31" s="43"/>
      <c r="I31" s="65"/>
      <c r="J31" s="49"/>
      <c r="K31" s="25"/>
      <c r="L31" s="24"/>
      <c r="M31" s="43"/>
      <c r="N31" s="179"/>
      <c r="O31" s="43"/>
      <c r="P31" s="65"/>
      <c r="Q31" s="49"/>
      <c r="R31" s="24" t="s">
        <v>1250</v>
      </c>
      <c r="S31" s="24"/>
      <c r="T31" s="26"/>
      <c r="U31" s="43"/>
      <c r="V31" s="65"/>
      <c r="W31" s="49"/>
    </row>
    <row r="32" spans="2:28" ht="14.1" customHeight="1">
      <c r="B32" s="107"/>
      <c r="C32" s="24"/>
      <c r="D32" s="43"/>
      <c r="E32" s="25"/>
      <c r="F32" s="24"/>
      <c r="G32" s="24"/>
      <c r="H32" s="43"/>
      <c r="I32" s="65"/>
      <c r="J32" s="49"/>
      <c r="K32" s="25"/>
      <c r="L32" s="24"/>
      <c r="M32" s="43"/>
      <c r="N32" s="179"/>
      <c r="O32" s="43"/>
      <c r="P32" s="65"/>
      <c r="Q32" s="49"/>
      <c r="R32" s="25"/>
      <c r="S32" s="24"/>
      <c r="T32" s="26"/>
      <c r="U32" s="43"/>
      <c r="V32" s="65"/>
      <c r="W32" s="49"/>
    </row>
    <row r="33" spans="2:23" ht="14.1" customHeight="1">
      <c r="B33" s="107"/>
      <c r="C33" s="24"/>
      <c r="D33" s="43"/>
      <c r="E33" s="25"/>
      <c r="F33" s="24"/>
      <c r="G33" s="24"/>
      <c r="H33" s="43"/>
      <c r="I33" s="65"/>
      <c r="J33" s="49"/>
      <c r="K33" s="25"/>
      <c r="L33" s="24"/>
      <c r="M33" s="43"/>
      <c r="N33" s="179"/>
      <c r="O33" s="43"/>
      <c r="P33" s="65"/>
      <c r="Q33" s="49"/>
      <c r="R33" s="25"/>
      <c r="S33" s="24"/>
      <c r="T33" s="26"/>
      <c r="U33" s="43"/>
      <c r="V33" s="65"/>
      <c r="W33" s="49"/>
    </row>
    <row r="34" spans="2:23" ht="14.1" customHeight="1">
      <c r="B34" s="107"/>
      <c r="C34" s="24"/>
      <c r="D34" s="43"/>
      <c r="E34" s="25"/>
      <c r="F34" s="24"/>
      <c r="G34" s="24"/>
      <c r="H34" s="43"/>
      <c r="I34" s="65"/>
      <c r="J34" s="49"/>
      <c r="K34" s="25"/>
      <c r="L34" s="24"/>
      <c r="M34" s="43"/>
      <c r="N34" s="179"/>
      <c r="O34" s="43"/>
      <c r="P34" s="65"/>
      <c r="Q34" s="49"/>
      <c r="R34" s="25"/>
      <c r="S34" s="24"/>
      <c r="T34" s="26"/>
      <c r="U34" s="43"/>
      <c r="V34" s="65"/>
      <c r="W34" s="49"/>
    </row>
    <row r="35" spans="2:23" ht="14.1" customHeight="1">
      <c r="B35" s="107"/>
      <c r="C35" s="24"/>
      <c r="D35" s="43"/>
      <c r="E35" s="25"/>
      <c r="F35" s="24"/>
      <c r="G35" s="24"/>
      <c r="H35" s="43"/>
      <c r="I35" s="65"/>
      <c r="J35" s="49"/>
      <c r="K35" s="25"/>
      <c r="L35" s="24"/>
      <c r="M35" s="43"/>
      <c r="N35" s="179"/>
      <c r="O35" s="43"/>
      <c r="P35" s="65"/>
      <c r="Q35" s="49"/>
      <c r="R35" s="24" t="s">
        <v>1251</v>
      </c>
      <c r="S35" s="24"/>
      <c r="T35" s="26"/>
      <c r="U35" s="43"/>
      <c r="V35" s="65"/>
      <c r="W35" s="49"/>
    </row>
    <row r="36" spans="2:23" ht="14.1" customHeight="1">
      <c r="B36" s="107"/>
      <c r="C36" s="24"/>
      <c r="D36" s="43"/>
      <c r="E36" s="25"/>
      <c r="F36" s="24"/>
      <c r="G36" s="24"/>
      <c r="H36" s="43"/>
      <c r="I36" s="65"/>
      <c r="J36" s="49"/>
      <c r="K36" s="25"/>
      <c r="L36" s="24"/>
      <c r="M36" s="43"/>
      <c r="N36" s="179"/>
      <c r="O36" s="43"/>
      <c r="P36" s="65"/>
      <c r="Q36" s="49"/>
      <c r="R36" s="25"/>
      <c r="S36" s="24"/>
      <c r="T36" s="26"/>
      <c r="U36" s="43"/>
      <c r="V36" s="65"/>
      <c r="W36" s="49"/>
    </row>
    <row r="37" spans="2:23" ht="14.1" customHeight="1">
      <c r="B37" s="107"/>
      <c r="C37" s="24"/>
      <c r="D37" s="43"/>
      <c r="E37" s="25"/>
      <c r="F37" s="24"/>
      <c r="G37" s="24"/>
      <c r="H37" s="43"/>
      <c r="I37" s="65"/>
      <c r="J37" s="49"/>
      <c r="K37" s="25"/>
      <c r="L37" s="24"/>
      <c r="M37" s="43"/>
      <c r="N37" s="179"/>
      <c r="O37" s="43"/>
      <c r="P37" s="65"/>
      <c r="Q37" s="49"/>
      <c r="R37" s="25"/>
      <c r="S37" s="24"/>
      <c r="T37" s="26"/>
      <c r="U37" s="43"/>
      <c r="V37" s="65"/>
      <c r="W37" s="49"/>
    </row>
    <row r="38" spans="2:23" ht="14.1" customHeight="1">
      <c r="B38" s="107"/>
      <c r="C38" s="24"/>
      <c r="D38" s="43"/>
      <c r="E38" s="25"/>
      <c r="F38" s="24"/>
      <c r="G38" s="24"/>
      <c r="H38" s="43"/>
      <c r="I38" s="65"/>
      <c r="J38" s="49"/>
      <c r="K38" s="25"/>
      <c r="L38" s="24"/>
      <c r="M38" s="43"/>
      <c r="N38" s="179"/>
      <c r="O38" s="43"/>
      <c r="P38" s="65"/>
      <c r="Q38" s="49"/>
      <c r="R38" s="25"/>
      <c r="S38" s="24"/>
      <c r="T38" s="26"/>
      <c r="U38" s="43"/>
      <c r="V38" s="65"/>
      <c r="W38" s="49"/>
    </row>
    <row r="39" spans="2:23" ht="14.1" customHeight="1">
      <c r="B39" s="107"/>
      <c r="C39" s="24"/>
      <c r="D39" s="43"/>
      <c r="E39" s="25"/>
      <c r="F39" s="24"/>
      <c r="G39" s="24"/>
      <c r="H39" s="43"/>
      <c r="I39" s="65"/>
      <c r="J39" s="49"/>
      <c r="K39" s="43"/>
      <c r="L39" s="43"/>
      <c r="M39" s="43"/>
      <c r="N39" s="43"/>
      <c r="O39" s="43"/>
      <c r="P39" s="43"/>
      <c r="Q39" s="49"/>
      <c r="R39" s="24" t="s">
        <v>1252</v>
      </c>
      <c r="S39" s="24"/>
      <c r="T39" s="26"/>
      <c r="U39" s="35" t="str">
        <f>IF(V39=0,"  ("," ")</f>
        <v xml:space="preserve">  (</v>
      </c>
      <c r="V39" s="65"/>
      <c r="W39" s="40" t="str">
        <f>IF(V39=0,")"," ")</f>
        <v>)</v>
      </c>
    </row>
    <row r="40" spans="2:23" ht="14.1" customHeight="1" thickBot="1">
      <c r="B40" s="47" t="s">
        <v>1253</v>
      </c>
      <c r="C40" s="43"/>
      <c r="D40" s="43"/>
      <c r="E40" s="43"/>
      <c r="F40" s="43"/>
      <c r="G40" s="43"/>
      <c r="H40" s="43"/>
      <c r="I40" s="43"/>
      <c r="J40" s="49"/>
      <c r="K40" s="43" t="s">
        <v>1254</v>
      </c>
      <c r="L40" s="43"/>
      <c r="M40" s="43"/>
      <c r="N40" s="43"/>
      <c r="O40" s="94" t="s">
        <v>302</v>
      </c>
      <c r="P40" s="260" t="str">
        <f>IF(SUM(P28:P38)=0,"",SUM(P28:P38))</f>
        <v/>
      </c>
      <c r="Q40" s="49"/>
      <c r="R40" s="43"/>
      <c r="S40" s="43" t="s">
        <v>1255</v>
      </c>
      <c r="T40" s="23"/>
      <c r="U40" s="43"/>
      <c r="V40" s="68"/>
      <c r="W40" s="49"/>
    </row>
    <row r="41" spans="2:23" ht="14.1" customHeight="1" thickTop="1" thickBot="1">
      <c r="B41" s="50" t="s">
        <v>1256</v>
      </c>
      <c r="C41" s="24"/>
      <c r="D41" s="24"/>
      <c r="E41" s="24"/>
      <c r="F41" s="24"/>
      <c r="G41" s="24"/>
      <c r="H41" s="51" t="s">
        <v>302</v>
      </c>
      <c r="I41" s="260" t="str">
        <f>IF(SUM(I28:I39)=0,"",SUM(I28:I39))</f>
        <v/>
      </c>
      <c r="J41" s="57"/>
      <c r="K41" s="24"/>
      <c r="L41" s="24"/>
      <c r="M41" s="24"/>
      <c r="N41" s="24"/>
      <c r="O41" s="24"/>
      <c r="P41" s="24"/>
      <c r="Q41" s="57"/>
      <c r="R41" s="24" t="s">
        <v>611</v>
      </c>
      <c r="S41" s="24" t="s">
        <v>1257</v>
      </c>
      <c r="T41" s="26"/>
      <c r="U41" s="51" t="s">
        <v>302</v>
      </c>
      <c r="V41" s="260" t="str">
        <f>IF(SUM(V28:V39)=0,"",SUM(V28:V39))</f>
        <v/>
      </c>
      <c r="W41" s="57"/>
    </row>
    <row r="42" spans="2:23" ht="12.95" customHeight="1" thickTop="1">
      <c r="B42" s="23"/>
      <c r="C42" s="23"/>
      <c r="D42" s="23"/>
      <c r="E42" s="23"/>
      <c r="F42" s="23"/>
      <c r="G42" s="23"/>
      <c r="H42" s="23"/>
      <c r="I42" s="23"/>
      <c r="J42" s="43"/>
      <c r="K42" s="43" t="s">
        <v>1258</v>
      </c>
      <c r="L42" s="43"/>
      <c r="M42" s="43"/>
      <c r="N42" s="43"/>
      <c r="O42" s="43"/>
      <c r="P42" s="43"/>
      <c r="Q42" s="43"/>
      <c r="R42" s="43" t="s">
        <v>1259</v>
      </c>
      <c r="S42" s="43"/>
      <c r="T42" s="43"/>
      <c r="U42" s="43"/>
      <c r="V42" s="43"/>
      <c r="W42" s="43"/>
    </row>
    <row r="43" spans="2:23" ht="12.95" customHeight="1">
      <c r="B43" s="5"/>
      <c r="C43" s="5"/>
      <c r="D43" s="5"/>
      <c r="E43" s="5"/>
      <c r="F43" s="5"/>
      <c r="G43" s="5"/>
      <c r="H43" s="5"/>
      <c r="I43" s="5"/>
      <c r="J43" s="43" t="str">
        <f>'PG1'!Q46</f>
        <v/>
      </c>
      <c r="K43" s="44"/>
      <c r="L43" s="44"/>
      <c r="M43" s="44"/>
      <c r="N43" s="44"/>
      <c r="O43" s="44"/>
      <c r="P43" s="44"/>
      <c r="Q43" s="44"/>
      <c r="R43" s="5"/>
      <c r="S43" s="5"/>
      <c r="T43" s="5"/>
      <c r="U43" s="5"/>
      <c r="V43" s="5"/>
      <c r="W43" s="44"/>
    </row>
  </sheetData>
  <sheetProtection algorithmName="SHA-512" hashValue="xLovPuvhWdGU/+OH4lwwVY4dE54nnA4KPPRlRR/vv/oDYLG0VunFlTrU4DrEyOQ92/nyHzyMI8Hhe9FligfJ9g==" saltValue="/GRBvVrQFeAuawVS16vCag==" spinCount="100000" sheet="1" objects="1" scenarios="1"/>
  <phoneticPr fontId="0" type="noConversion"/>
  <pageMargins left="0.5" right="0.5" top="0.5" bottom="0.5" header="0" footer="0"/>
  <pageSetup paperSize="5" scale="9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25">
    <pageSetUpPr fitToPage="1"/>
  </sheetPr>
  <dimension ref="A3:AM65"/>
  <sheetViews>
    <sheetView showZeros="0" zoomScale="80" zoomScaleNormal="80" workbookViewId="0">
      <selection activeCell="J6" sqref="J6"/>
    </sheetView>
  </sheetViews>
  <sheetFormatPr defaultRowHeight="15"/>
  <cols>
    <col min="1" max="1" width="11" customWidth="1"/>
    <col min="2" max="2" width="1.77734375" customWidth="1"/>
    <col min="3" max="3" width="3.77734375" customWidth="1"/>
    <col min="4" max="4" width="10.77734375" customWidth="1"/>
    <col min="5" max="6" width="5.77734375" customWidth="1"/>
    <col min="7" max="7" width="7.77734375" customWidth="1"/>
    <col min="8" max="8" width="5.77734375" customWidth="1"/>
    <col min="9" max="9" width="11" customWidth="1"/>
    <col min="10" max="10" width="7.77734375" customWidth="1"/>
    <col min="11" max="11" width="5.77734375" customWidth="1"/>
    <col min="12" max="12" width="7.77734375" customWidth="1"/>
    <col min="13" max="13" width="1.77734375" customWidth="1"/>
    <col min="14" max="14" width="3" customWidth="1"/>
    <col min="15" max="15" width="3.77734375" customWidth="1"/>
    <col min="16" max="16" width="10.77734375" customWidth="1"/>
    <col min="17" max="17" width="5.77734375" customWidth="1"/>
    <col min="18" max="18" width="3.77734375" customWidth="1"/>
    <col min="19" max="19" width="10.77734375" customWidth="1"/>
    <col min="20" max="20" width="6.77734375" customWidth="1"/>
    <col min="21" max="21" width="7.77734375" customWidth="1"/>
    <col min="22" max="22" width="1.77734375" customWidth="1"/>
    <col min="23" max="23" width="8.77734375" customWidth="1"/>
    <col min="24" max="24" width="1.77734375" customWidth="1"/>
    <col min="25" max="25" width="6.77734375" customWidth="1"/>
    <col min="26" max="26" width="7.77734375" customWidth="1"/>
    <col min="27" max="27" width="9.77734375" customWidth="1"/>
  </cols>
  <sheetData>
    <row r="3" spans="1:39" ht="12.95" customHeight="1">
      <c r="B3" s="43"/>
      <c r="C3" s="43"/>
      <c r="D3" s="43"/>
      <c r="E3" s="43"/>
      <c r="F3" s="43"/>
      <c r="G3" s="43"/>
      <c r="H3" s="43"/>
      <c r="I3" s="43"/>
      <c r="J3" s="43"/>
      <c r="K3" s="43"/>
      <c r="L3" s="43"/>
      <c r="M3" s="43"/>
      <c r="N3" s="43" t="s">
        <v>40</v>
      </c>
      <c r="O3" s="43"/>
      <c r="P3" s="43"/>
      <c r="Q3" s="43"/>
      <c r="R3" s="43"/>
      <c r="S3" s="43"/>
      <c r="T3" s="43"/>
      <c r="U3" s="43"/>
      <c r="V3" s="43"/>
      <c r="W3" s="43"/>
      <c r="X3" s="43" t="s">
        <v>1260</v>
      </c>
      <c r="Y3" s="93"/>
    </row>
    <row r="4" spans="1:39" ht="12.95" customHeight="1">
      <c r="B4" s="24" t="s">
        <v>116</v>
      </c>
      <c r="C4" s="24"/>
      <c r="D4" s="24"/>
      <c r="E4" s="24"/>
      <c r="F4" s="30" t="str">
        <f>T(Facility)</f>
        <v/>
      </c>
      <c r="G4" s="271"/>
      <c r="H4" s="24"/>
      <c r="I4" s="24"/>
      <c r="J4" s="24"/>
      <c r="K4" s="24"/>
      <c r="L4" s="24"/>
      <c r="M4" s="24"/>
      <c r="N4" s="24"/>
      <c r="O4" s="51" t="s">
        <v>117</v>
      </c>
      <c r="P4" s="73" t="str">
        <f>T(ID)</f>
        <v/>
      </c>
      <c r="Q4" s="24"/>
      <c r="R4" s="24" t="s">
        <v>118</v>
      </c>
      <c r="S4" s="24"/>
      <c r="T4" s="24"/>
      <c r="U4" s="73" t="str">
        <f>T(Beg_Date)</f>
        <v/>
      </c>
      <c r="V4" s="24"/>
      <c r="W4" s="52" t="s">
        <v>25</v>
      </c>
      <c r="X4" s="267" t="str">
        <f>T(End_Date)</f>
        <v/>
      </c>
      <c r="Y4" s="24"/>
    </row>
    <row r="5" spans="1:39" ht="12.95" customHeight="1">
      <c r="B5" s="43" t="s">
        <v>1261</v>
      </c>
      <c r="C5" s="43"/>
      <c r="D5" s="43"/>
      <c r="E5" s="43"/>
      <c r="F5" s="43"/>
      <c r="G5" s="43"/>
      <c r="H5" s="43"/>
      <c r="I5" s="43"/>
      <c r="J5" s="43"/>
      <c r="K5" s="43"/>
      <c r="L5" s="43"/>
      <c r="M5" s="43"/>
      <c r="N5" s="43"/>
    </row>
    <row r="6" spans="1:39" ht="12.95" customHeight="1">
      <c r="B6" s="43"/>
      <c r="C6" s="43" t="s">
        <v>1262</v>
      </c>
      <c r="D6" s="44" t="s">
        <v>1263</v>
      </c>
      <c r="E6" s="43"/>
      <c r="F6" s="43"/>
      <c r="G6" s="43"/>
      <c r="H6" s="43"/>
      <c r="I6" s="43"/>
      <c r="J6" s="25"/>
      <c r="K6" s="308"/>
      <c r="L6" s="308"/>
      <c r="M6" s="93"/>
      <c r="N6" s="43"/>
      <c r="O6" s="444" t="s">
        <v>1264</v>
      </c>
      <c r="P6" s="44" t="s">
        <v>1265</v>
      </c>
      <c r="Q6" s="43"/>
      <c r="R6" s="43"/>
      <c r="S6" s="43"/>
      <c r="T6" s="43"/>
      <c r="U6" s="43"/>
      <c r="V6" s="43"/>
      <c r="W6" s="43"/>
      <c r="X6" s="43"/>
      <c r="Y6" s="44"/>
      <c r="AA6" s="43"/>
    </row>
    <row r="7" spans="1:39" ht="12.95" customHeight="1">
      <c r="B7" s="43"/>
      <c r="C7" s="43"/>
      <c r="D7" s="43"/>
      <c r="E7" s="43"/>
      <c r="F7" s="43"/>
      <c r="G7" s="43"/>
      <c r="H7" s="43"/>
      <c r="I7" s="43"/>
      <c r="J7" s="43"/>
      <c r="K7" s="43"/>
      <c r="L7" s="43"/>
      <c r="M7" s="93"/>
      <c r="N7" s="43"/>
      <c r="O7" s="43"/>
      <c r="P7" s="44" t="s">
        <v>1266</v>
      </c>
      <c r="Q7" s="43"/>
      <c r="R7" s="43"/>
      <c r="S7" s="43"/>
      <c r="T7" s="43"/>
      <c r="U7" s="43"/>
      <c r="V7" s="43"/>
      <c r="W7" s="43"/>
      <c r="X7" s="43"/>
      <c r="Y7" s="43"/>
      <c r="AA7" s="43"/>
      <c r="AC7" s="43"/>
      <c r="AD7" s="44"/>
      <c r="AE7" s="44"/>
      <c r="AF7" s="44"/>
      <c r="AG7" s="44"/>
      <c r="AH7" s="44"/>
      <c r="AI7" s="44"/>
      <c r="AJ7" s="44"/>
      <c r="AK7" s="44"/>
      <c r="AL7" s="44"/>
      <c r="AM7" s="44"/>
    </row>
    <row r="8" spans="1:39" ht="12.95" customHeight="1">
      <c r="A8" s="512" t="s">
        <v>705</v>
      </c>
      <c r="B8" s="43"/>
      <c r="C8" s="43" t="s">
        <v>1267</v>
      </c>
      <c r="D8" s="44" t="s">
        <v>1268</v>
      </c>
      <c r="E8" s="43"/>
      <c r="F8" s="43"/>
      <c r="G8" s="43"/>
      <c r="H8" s="43"/>
      <c r="I8" s="43"/>
      <c r="J8" s="43"/>
      <c r="K8" s="43"/>
      <c r="L8" s="43"/>
      <c r="M8" s="93"/>
      <c r="N8" s="43"/>
      <c r="O8" s="43"/>
      <c r="P8" s="44" t="s">
        <v>1269</v>
      </c>
      <c r="Q8" s="43"/>
      <c r="R8" s="43"/>
      <c r="S8" s="43"/>
      <c r="T8" s="31"/>
      <c r="U8" s="43"/>
      <c r="V8" s="43"/>
      <c r="Y8" s="43"/>
      <c r="AA8" s="43"/>
      <c r="AC8" s="43"/>
      <c r="AD8" s="44"/>
      <c r="AE8" s="44"/>
      <c r="AF8" s="44"/>
      <c r="AG8" s="44"/>
      <c r="AH8" s="44"/>
      <c r="AI8" s="44"/>
      <c r="AJ8" s="44"/>
      <c r="AK8" s="44"/>
      <c r="AL8" s="44"/>
      <c r="AM8" s="44"/>
    </row>
    <row r="9" spans="1:39" ht="12.95" customHeight="1">
      <c r="A9" s="512" t="s">
        <v>1270</v>
      </c>
      <c r="B9" s="43"/>
      <c r="C9" s="43"/>
      <c r="D9" s="44" t="s">
        <v>1271</v>
      </c>
      <c r="E9" s="43"/>
      <c r="F9" s="43"/>
      <c r="G9" s="43"/>
      <c r="H9" s="43"/>
      <c r="I9" s="43"/>
      <c r="J9" s="43"/>
      <c r="K9" s="43"/>
      <c r="L9" s="43"/>
      <c r="M9" s="93"/>
      <c r="N9" s="43"/>
      <c r="Y9" s="93"/>
      <c r="AC9" s="43"/>
    </row>
    <row r="10" spans="1:39" ht="15" customHeight="1">
      <c r="A10" s="512" t="s">
        <v>1272</v>
      </c>
      <c r="B10" s="43"/>
      <c r="C10" s="43"/>
      <c r="D10" s="503" t="s">
        <v>1273</v>
      </c>
      <c r="I10" s="285"/>
      <c r="J10" s="44" t="s">
        <v>297</v>
      </c>
      <c r="K10" s="285"/>
      <c r="L10" s="285"/>
      <c r="M10" s="93"/>
      <c r="N10" s="43"/>
      <c r="O10" s="444" t="s">
        <v>1274</v>
      </c>
      <c r="P10" s="44" t="s">
        <v>1275</v>
      </c>
      <c r="Q10" s="43"/>
      <c r="R10" s="43"/>
      <c r="S10" s="43"/>
      <c r="T10" s="43"/>
      <c r="U10" s="43"/>
      <c r="V10" s="43"/>
      <c r="W10" s="43"/>
      <c r="X10" s="43"/>
      <c r="Y10" s="43"/>
      <c r="AA10" s="43"/>
      <c r="AC10" s="43"/>
      <c r="AD10" s="44"/>
      <c r="AE10" s="44"/>
      <c r="AF10" s="44"/>
      <c r="AG10" s="44"/>
      <c r="AH10" s="44"/>
      <c r="AI10" s="44"/>
      <c r="AJ10" s="44"/>
      <c r="AK10" s="44"/>
      <c r="AL10" s="44"/>
      <c r="AM10" s="44"/>
    </row>
    <row r="11" spans="1:39" ht="15" customHeight="1">
      <c r="A11" s="512" t="s">
        <v>1276</v>
      </c>
      <c r="B11" s="43"/>
      <c r="C11" s="43"/>
      <c r="D11" s="25"/>
      <c r="E11" s="507"/>
      <c r="F11" s="507"/>
      <c r="G11" s="507"/>
      <c r="H11" s="507"/>
      <c r="J11" s="506"/>
      <c r="M11" s="43"/>
      <c r="N11" s="43"/>
      <c r="O11" s="43"/>
      <c r="P11" s="44" t="s">
        <v>1277</v>
      </c>
      <c r="Q11" s="43"/>
      <c r="R11" s="43"/>
      <c r="S11" s="43"/>
      <c r="T11" s="25"/>
      <c r="U11" s="357"/>
      <c r="W11" s="44" t="s">
        <v>1278</v>
      </c>
      <c r="Y11" s="43"/>
      <c r="AA11" s="43"/>
      <c r="AC11" s="43"/>
      <c r="AD11" s="44"/>
      <c r="AE11" s="44"/>
      <c r="AF11" s="44"/>
      <c r="AG11" s="44"/>
      <c r="AH11" s="44"/>
      <c r="AI11" s="44"/>
      <c r="AJ11" s="44"/>
      <c r="AK11" s="44"/>
      <c r="AL11" s="44"/>
      <c r="AM11" s="44"/>
    </row>
    <row r="12" spans="1:39" ht="15" customHeight="1">
      <c r="A12" s="512" t="s">
        <v>1279</v>
      </c>
      <c r="B12" s="43"/>
      <c r="C12" s="43"/>
      <c r="D12" s="25"/>
      <c r="E12" s="508"/>
      <c r="F12" s="508"/>
      <c r="G12" s="508"/>
      <c r="H12" s="508"/>
      <c r="I12" s="43"/>
      <c r="J12" s="506"/>
      <c r="K12" s="43"/>
      <c r="L12" s="43"/>
      <c r="M12" s="43"/>
      <c r="N12" s="43"/>
      <c r="O12" s="43"/>
      <c r="P12" s="44" t="s">
        <v>1280</v>
      </c>
      <c r="Q12" s="43"/>
      <c r="R12" s="43"/>
      <c r="S12" s="43"/>
      <c r="T12" s="43"/>
      <c r="U12" s="43"/>
      <c r="V12" s="43"/>
      <c r="W12" s="43"/>
      <c r="X12" s="43"/>
      <c r="Y12" s="93"/>
      <c r="AA12" s="43"/>
      <c r="AC12" s="43"/>
      <c r="AD12" s="44"/>
      <c r="AE12" s="44"/>
      <c r="AF12" s="44"/>
      <c r="AG12" s="44"/>
      <c r="AH12" s="44"/>
      <c r="AI12" s="44"/>
      <c r="AJ12" s="44"/>
      <c r="AK12" s="44"/>
      <c r="AL12" s="44"/>
      <c r="AM12" s="44"/>
    </row>
    <row r="13" spans="1:39" ht="15" customHeight="1">
      <c r="A13" s="512" t="s">
        <v>1281</v>
      </c>
      <c r="B13" s="43"/>
      <c r="C13" s="43"/>
      <c r="D13" s="25"/>
      <c r="E13" s="508"/>
      <c r="F13" s="511"/>
      <c r="G13" s="508"/>
      <c r="H13" s="508"/>
      <c r="I13" s="365"/>
      <c r="J13" s="506"/>
      <c r="K13" s="43"/>
      <c r="L13" s="43"/>
      <c r="M13" s="43"/>
      <c r="N13" s="43"/>
      <c r="O13" s="43"/>
      <c r="P13" s="44" t="s">
        <v>1282</v>
      </c>
      <c r="Q13" s="43"/>
      <c r="R13" s="43"/>
      <c r="S13" s="43"/>
      <c r="T13" s="43"/>
      <c r="U13" s="43"/>
      <c r="V13" s="43"/>
      <c r="W13" s="43"/>
      <c r="X13" s="43"/>
      <c r="Y13" s="44"/>
      <c r="AA13" s="43"/>
    </row>
    <row r="14" spans="1:39" ht="15" customHeight="1" thickBot="1">
      <c r="A14" s="512" t="s">
        <v>1283</v>
      </c>
      <c r="B14" s="43"/>
      <c r="C14" s="43"/>
      <c r="D14" s="365"/>
      <c r="E14" s="509"/>
      <c r="F14" s="555"/>
      <c r="G14" s="509"/>
      <c r="H14" s="509"/>
      <c r="I14" s="365"/>
      <c r="J14" s="541">
        <f>SUM(J11:J13)</f>
        <v>0</v>
      </c>
      <c r="K14" s="43" t="s">
        <v>179</v>
      </c>
      <c r="L14" s="43"/>
      <c r="M14" s="43"/>
      <c r="N14" s="43"/>
      <c r="Y14" s="43"/>
      <c r="AC14" s="2"/>
    </row>
    <row r="15" spans="1:39" ht="15" customHeight="1" thickTop="1">
      <c r="A15" s="43"/>
      <c r="B15" s="43"/>
      <c r="C15" s="43"/>
      <c r="E15" s="285"/>
      <c r="F15" s="285"/>
      <c r="G15" s="285"/>
      <c r="H15" s="285"/>
      <c r="I15" s="329"/>
      <c r="J15" s="43"/>
      <c r="K15" s="43"/>
      <c r="L15" s="43"/>
      <c r="M15" s="43"/>
      <c r="N15" s="43"/>
      <c r="O15" s="444" t="s">
        <v>1284</v>
      </c>
      <c r="P15" s="44" t="s">
        <v>1285</v>
      </c>
      <c r="Q15" s="43"/>
      <c r="R15" s="43"/>
      <c r="S15" s="43"/>
      <c r="T15" s="43"/>
      <c r="U15" s="43"/>
      <c r="V15" s="43"/>
      <c r="W15" s="43"/>
      <c r="X15" s="43"/>
      <c r="Y15" s="43"/>
      <c r="AA15" s="43"/>
    </row>
    <row r="16" spans="1:39" ht="12.95" customHeight="1">
      <c r="A16" s="43"/>
      <c r="B16" s="43"/>
      <c r="C16" s="444" t="s">
        <v>1286</v>
      </c>
      <c r="D16" s="44" t="s">
        <v>1287</v>
      </c>
      <c r="J16" s="555"/>
      <c r="L16" s="43"/>
      <c r="M16" s="43"/>
      <c r="N16" s="43"/>
      <c r="O16" s="43"/>
      <c r="P16" s="44" t="s">
        <v>1288</v>
      </c>
      <c r="Q16" s="43"/>
      <c r="R16" s="24"/>
      <c r="S16" s="61"/>
      <c r="T16" s="44" t="s">
        <v>1289</v>
      </c>
      <c r="U16" s="44"/>
      <c r="V16" s="44"/>
      <c r="W16" s="43"/>
      <c r="X16" s="43"/>
      <c r="Y16" s="44"/>
      <c r="AA16" s="43"/>
    </row>
    <row r="17" spans="1:39" ht="12.95" customHeight="1">
      <c r="B17" s="43"/>
      <c r="C17" s="444"/>
      <c r="D17" s="44" t="s">
        <v>1290</v>
      </c>
      <c r="J17" s="555"/>
      <c r="L17" s="43"/>
      <c r="M17" s="43"/>
      <c r="N17" s="43"/>
      <c r="O17" s="43"/>
      <c r="P17" s="44" t="s">
        <v>1291</v>
      </c>
      <c r="Q17" s="43"/>
      <c r="R17" s="24"/>
      <c r="S17" s="48"/>
      <c r="T17" s="44" t="s">
        <v>1292</v>
      </c>
      <c r="U17" s="44"/>
      <c r="V17" s="44" t="s">
        <v>302</v>
      </c>
      <c r="W17" s="48"/>
      <c r="X17" s="24"/>
      <c r="Y17" s="43"/>
      <c r="AA17" s="43"/>
    </row>
    <row r="18" spans="1:39" ht="12.95" customHeight="1">
      <c r="A18" s="43"/>
      <c r="B18" s="43"/>
      <c r="C18" s="444"/>
      <c r="D18" s="72" t="s">
        <v>1293</v>
      </c>
      <c r="E18" s="43"/>
      <c r="F18" s="43"/>
      <c r="G18" s="43"/>
      <c r="H18" s="43"/>
      <c r="I18" s="43"/>
      <c r="J18" s="43"/>
      <c r="K18" s="43"/>
      <c r="L18" s="43"/>
      <c r="M18" s="43"/>
      <c r="N18" s="43"/>
      <c r="Y18" s="43"/>
      <c r="AE18" s="44"/>
      <c r="AF18" s="44"/>
      <c r="AG18" s="44"/>
      <c r="AH18" s="44"/>
      <c r="AI18" s="44"/>
      <c r="AJ18" s="44"/>
      <c r="AK18" s="44"/>
      <c r="AL18" s="44"/>
      <c r="AM18" s="44"/>
    </row>
    <row r="19" spans="1:39" ht="15" customHeight="1">
      <c r="A19" s="44"/>
      <c r="B19" s="43"/>
      <c r="C19" s="444"/>
      <c r="D19" s="25">
        <f>D11</f>
        <v>0</v>
      </c>
      <c r="E19" s="507"/>
      <c r="F19" s="507"/>
      <c r="G19" s="507"/>
      <c r="H19" s="507"/>
      <c r="J19" s="506"/>
      <c r="L19" s="43"/>
      <c r="M19" s="93"/>
      <c r="N19" s="43"/>
      <c r="O19" s="444" t="s">
        <v>1294</v>
      </c>
      <c r="P19" s="44" t="s">
        <v>1295</v>
      </c>
      <c r="Q19" s="43"/>
      <c r="R19" s="43"/>
      <c r="S19" s="43"/>
      <c r="T19" s="43"/>
      <c r="U19" s="43"/>
      <c r="V19" s="43"/>
      <c r="W19" s="43"/>
      <c r="X19" s="43"/>
      <c r="Y19" s="43"/>
      <c r="AA19" s="43"/>
    </row>
    <row r="20" spans="1:39" ht="15" customHeight="1">
      <c r="B20" s="43"/>
      <c r="C20" s="285"/>
      <c r="D20" s="25">
        <f>D12</f>
        <v>0</v>
      </c>
      <c r="E20" s="508"/>
      <c r="F20" s="508"/>
      <c r="G20" s="508"/>
      <c r="H20" s="508"/>
      <c r="I20" s="43"/>
      <c r="J20" s="506"/>
      <c r="K20" s="43"/>
      <c r="M20" s="43"/>
      <c r="N20" s="43"/>
      <c r="O20" s="43"/>
      <c r="P20" s="44" t="s">
        <v>1296</v>
      </c>
      <c r="Q20" s="43"/>
      <c r="R20" s="43"/>
      <c r="S20" s="43"/>
      <c r="T20" s="44"/>
      <c r="U20" s="25"/>
      <c r="V20" s="43"/>
      <c r="W20" s="43"/>
      <c r="X20" s="43"/>
      <c r="Y20" s="43"/>
      <c r="AA20" s="43"/>
    </row>
    <row r="21" spans="1:39" ht="15" customHeight="1">
      <c r="A21" s="43"/>
      <c r="B21" s="43"/>
      <c r="C21" s="43"/>
      <c r="D21" s="25">
        <f>D13</f>
        <v>0</v>
      </c>
      <c r="E21" s="508"/>
      <c r="F21" s="511">
        <f>F13</f>
        <v>0</v>
      </c>
      <c r="G21" s="508"/>
      <c r="H21" s="508"/>
      <c r="I21" s="365"/>
      <c r="J21" s="506"/>
      <c r="K21" s="43"/>
      <c r="L21" s="43"/>
      <c r="M21" s="43"/>
      <c r="N21" s="43"/>
      <c r="O21" s="43"/>
      <c r="P21" s="44" t="s">
        <v>1297</v>
      </c>
      <c r="Q21" s="43"/>
      <c r="R21" s="43"/>
      <c r="S21" s="43"/>
      <c r="T21" s="42"/>
      <c r="U21" s="44"/>
      <c r="V21" s="93"/>
      <c r="W21" s="93"/>
      <c r="X21" s="43"/>
      <c r="Y21" s="43"/>
      <c r="AA21" s="43"/>
    </row>
    <row r="22" spans="1:39" ht="15" customHeight="1">
      <c r="A22" s="44"/>
      <c r="B22" s="43"/>
      <c r="C22" s="285"/>
      <c r="D22" s="25"/>
      <c r="E22" s="508"/>
      <c r="F22" s="542"/>
      <c r="G22" s="508"/>
      <c r="H22" s="508"/>
      <c r="I22" s="365"/>
      <c r="J22" s="506"/>
      <c r="K22" s="43"/>
      <c r="M22" s="43"/>
      <c r="N22" s="43"/>
      <c r="P22" s="44" t="s">
        <v>1298</v>
      </c>
      <c r="Q22" s="43"/>
      <c r="R22" s="43"/>
      <c r="S22" s="43"/>
      <c r="T22" s="43"/>
      <c r="U22" s="43"/>
      <c r="V22" s="44"/>
      <c r="W22" s="43"/>
      <c r="X22" s="43"/>
      <c r="Y22" s="44"/>
    </row>
    <row r="23" spans="1:39" ht="15" customHeight="1" thickBot="1">
      <c r="B23" s="43"/>
      <c r="J23" s="541">
        <f>SUM(J19:J22)</f>
        <v>0</v>
      </c>
      <c r="K23" s="43" t="s">
        <v>179</v>
      </c>
      <c r="M23" s="43"/>
      <c r="N23" s="43"/>
      <c r="O23" s="43"/>
      <c r="P23" s="44" t="s">
        <v>1299</v>
      </c>
      <c r="Q23" s="25"/>
      <c r="R23" s="44" t="s">
        <v>1300</v>
      </c>
      <c r="S23" s="43"/>
      <c r="U23" s="44"/>
      <c r="V23" s="43"/>
      <c r="W23" s="43"/>
      <c r="X23" s="43"/>
      <c r="Y23" s="43"/>
      <c r="AA23" s="43"/>
    </row>
    <row r="24" spans="1:39" ht="15" customHeight="1" thickTop="1">
      <c r="A24" s="43"/>
      <c r="N24" s="43"/>
      <c r="O24" s="44"/>
      <c r="P24" s="44" t="s">
        <v>1301</v>
      </c>
      <c r="Q24" s="43"/>
      <c r="R24" s="43"/>
      <c r="S24" s="43"/>
      <c r="T24" s="48"/>
      <c r="U24" s="43"/>
      <c r="V24" s="43"/>
      <c r="W24" s="43"/>
      <c r="X24" s="43"/>
      <c r="Y24" s="43"/>
      <c r="AA24" s="44"/>
    </row>
    <row r="25" spans="1:39" ht="12.95" customHeight="1">
      <c r="A25" s="44"/>
      <c r="C25" s="444" t="s">
        <v>1302</v>
      </c>
      <c r="D25" s="44" t="s">
        <v>1303</v>
      </c>
      <c r="N25" s="44"/>
      <c r="O25" s="44"/>
      <c r="P25" s="44" t="s">
        <v>1304</v>
      </c>
      <c r="Q25" s="43"/>
      <c r="R25" s="43"/>
      <c r="S25" s="43"/>
      <c r="T25" s="68"/>
      <c r="U25" s="43"/>
      <c r="V25" s="43"/>
      <c r="W25" s="43"/>
      <c r="X25" s="43"/>
      <c r="Y25" s="379"/>
      <c r="AA25" s="44"/>
    </row>
    <row r="26" spans="1:39" ht="12.95" customHeight="1">
      <c r="D26" s="44" t="s">
        <v>1305</v>
      </c>
      <c r="N26" s="43"/>
      <c r="O26" s="44"/>
      <c r="P26" s="44" t="s">
        <v>1306</v>
      </c>
      <c r="T26" s="25"/>
      <c r="U26" s="44"/>
      <c r="V26" s="44"/>
      <c r="W26" s="44"/>
      <c r="X26" s="43"/>
      <c r="Y26" s="43"/>
      <c r="AA26" s="44"/>
    </row>
    <row r="27" spans="1:39" ht="12.95" customHeight="1">
      <c r="A27" s="43"/>
      <c r="D27" s="25">
        <f>D19</f>
        <v>0</v>
      </c>
      <c r="E27" s="507"/>
      <c r="F27" s="507"/>
      <c r="G27" s="507"/>
      <c r="H27" s="507"/>
      <c r="J27" s="506">
        <f>J11+J19</f>
        <v>0</v>
      </c>
      <c r="N27" s="43"/>
      <c r="O27" s="43"/>
      <c r="P27" s="44" t="s">
        <v>1307</v>
      </c>
      <c r="Q27" s="43"/>
      <c r="R27" s="43"/>
      <c r="S27" s="43"/>
      <c r="T27" s="43"/>
      <c r="V27" s="44"/>
      <c r="W27" s="44"/>
      <c r="X27" s="43"/>
      <c r="Y27" s="43"/>
      <c r="AA27" s="43"/>
    </row>
    <row r="28" spans="1:39" ht="12.95" customHeight="1">
      <c r="A28" s="44"/>
      <c r="D28" s="25">
        <f>D20</f>
        <v>0</v>
      </c>
      <c r="E28" s="508"/>
      <c r="F28" s="508"/>
      <c r="G28" s="508"/>
      <c r="H28" s="508"/>
      <c r="I28" s="43"/>
      <c r="J28" s="506">
        <f>J12+J20</f>
        <v>0</v>
      </c>
      <c r="K28" s="43"/>
      <c r="N28" s="43"/>
      <c r="O28" s="43"/>
      <c r="P28" s="44" t="s">
        <v>1308</v>
      </c>
      <c r="Q28" s="43"/>
      <c r="R28" s="43"/>
      <c r="S28" s="25"/>
      <c r="T28" s="43"/>
      <c r="U28" s="43"/>
      <c r="V28" s="43"/>
      <c r="W28" s="93"/>
      <c r="X28" s="43"/>
      <c r="Y28" s="43"/>
      <c r="AA28" s="43"/>
    </row>
    <row r="29" spans="1:39" ht="12.95" customHeight="1">
      <c r="B29" s="43"/>
      <c r="D29" s="25">
        <f>D21</f>
        <v>0</v>
      </c>
      <c r="E29" s="508"/>
      <c r="F29" s="511">
        <f>F21</f>
        <v>0</v>
      </c>
      <c r="G29" s="508"/>
      <c r="H29" s="508"/>
      <c r="I29" s="365"/>
      <c r="J29" s="506">
        <f>J13+J21</f>
        <v>0</v>
      </c>
      <c r="K29" s="43"/>
      <c r="N29" s="43"/>
      <c r="O29" s="43"/>
      <c r="P29" s="44" t="s">
        <v>1309</v>
      </c>
      <c r="Q29" s="43"/>
      <c r="R29" s="43"/>
      <c r="S29" s="43"/>
      <c r="U29" s="43"/>
      <c r="V29" s="43"/>
      <c r="W29" s="43"/>
      <c r="X29" s="43"/>
      <c r="Y29" s="43"/>
      <c r="AA29" s="43"/>
    </row>
    <row r="30" spans="1:39" ht="12.95" customHeight="1">
      <c r="A30" s="43"/>
      <c r="B30" s="43"/>
      <c r="D30" s="25"/>
      <c r="E30" s="508"/>
      <c r="F30" s="542"/>
      <c r="G30" s="508"/>
      <c r="H30" s="508"/>
      <c r="I30" s="365"/>
      <c r="J30" s="506">
        <f>J22</f>
        <v>0</v>
      </c>
      <c r="K30" s="43"/>
      <c r="N30" s="43"/>
      <c r="O30" s="43"/>
      <c r="P30" s="44" t="s">
        <v>1310</v>
      </c>
      <c r="Q30" s="43"/>
      <c r="R30" s="43"/>
      <c r="S30" s="25"/>
      <c r="T30" s="43"/>
      <c r="W30" s="43"/>
      <c r="X30" s="43"/>
      <c r="Y30" s="43"/>
      <c r="AA30" s="43"/>
    </row>
    <row r="31" spans="1:39" ht="12.95" customHeight="1" thickBot="1">
      <c r="A31" s="44"/>
      <c r="B31" s="43"/>
      <c r="J31" s="541">
        <f>SUM(J27:J30)</f>
        <v>0</v>
      </c>
      <c r="K31" s="43" t="s">
        <v>179</v>
      </c>
      <c r="M31" s="43"/>
      <c r="N31" s="43"/>
      <c r="O31" s="43"/>
      <c r="P31" s="275" t="s">
        <v>1311</v>
      </c>
      <c r="Q31" s="44"/>
      <c r="R31" s="44"/>
      <c r="S31" s="44"/>
      <c r="T31" s="44"/>
      <c r="U31" s="44"/>
      <c r="X31" s="556"/>
      <c r="Y31" s="379"/>
      <c r="AA31" s="43"/>
    </row>
    <row r="32" spans="1:39" ht="12.95" customHeight="1" thickTop="1">
      <c r="A32" s="43"/>
      <c r="B32" s="43"/>
      <c r="N32" s="43"/>
      <c r="O32" s="43"/>
      <c r="P32" s="275" t="s">
        <v>1312</v>
      </c>
      <c r="Q32" s="44"/>
      <c r="R32" s="44"/>
      <c r="S32" s="44"/>
      <c r="T32" s="44"/>
      <c r="U32" s="44"/>
      <c r="V32" s="44"/>
      <c r="W32" s="43"/>
      <c r="X32" s="43"/>
      <c r="Y32" s="93"/>
      <c r="AA32" s="43"/>
    </row>
    <row r="33" spans="1:27" ht="12.95" customHeight="1">
      <c r="A33" s="43"/>
      <c r="B33" s="43"/>
      <c r="C33" s="444" t="s">
        <v>1313</v>
      </c>
      <c r="D33" s="272" t="s">
        <v>1314</v>
      </c>
      <c r="E33" s="273"/>
      <c r="F33" s="273"/>
      <c r="G33" s="273"/>
      <c r="H33" s="273"/>
      <c r="I33" s="273"/>
      <c r="J33" s="273"/>
      <c r="K33" s="273"/>
      <c r="L33" s="43"/>
      <c r="M33" s="43"/>
      <c r="N33" s="43"/>
      <c r="O33" s="43"/>
      <c r="P33" s="275" t="s">
        <v>1315</v>
      </c>
      <c r="Q33" s="44"/>
      <c r="R33" s="44"/>
      <c r="S33" s="44"/>
      <c r="T33" s="44"/>
      <c r="V33" s="44" t="s">
        <v>302</v>
      </c>
      <c r="W33" s="48"/>
      <c r="X33" s="43"/>
      <c r="Y33" s="43"/>
      <c r="AA33" s="43"/>
    </row>
    <row r="34" spans="1:27" ht="12.95" customHeight="1">
      <c r="A34" s="44"/>
      <c r="B34" s="43"/>
      <c r="C34" s="44"/>
      <c r="D34" s="272" t="s">
        <v>1316</v>
      </c>
      <c r="E34" s="273"/>
      <c r="F34" s="273"/>
      <c r="G34" s="273"/>
      <c r="H34" s="273"/>
      <c r="I34" s="274"/>
      <c r="J34" s="505" t="s">
        <v>504</v>
      </c>
      <c r="K34" s="379"/>
      <c r="M34" s="44"/>
      <c r="N34" s="43"/>
      <c r="O34" s="43"/>
      <c r="AA34" s="43"/>
    </row>
    <row r="35" spans="1:27" ht="12.95" customHeight="1">
      <c r="B35" s="43"/>
      <c r="M35" s="44"/>
      <c r="N35" s="43"/>
      <c r="O35" s="444" t="s">
        <v>1317</v>
      </c>
      <c r="P35" s="44" t="s">
        <v>1318</v>
      </c>
      <c r="Q35" s="43"/>
      <c r="R35" s="43"/>
      <c r="S35" s="43"/>
      <c r="T35" s="43"/>
      <c r="U35" s="43"/>
      <c r="V35" s="43"/>
      <c r="W35" s="43"/>
      <c r="X35" s="557"/>
      <c r="Y35" s="379"/>
      <c r="AA35" s="43"/>
    </row>
    <row r="36" spans="1:27" ht="12.95" customHeight="1">
      <c r="B36" s="43"/>
      <c r="C36" s="444" t="s">
        <v>1319</v>
      </c>
      <c r="D36" s="44" t="s">
        <v>1320</v>
      </c>
      <c r="E36" s="43"/>
      <c r="F36" s="43"/>
      <c r="G36" s="43"/>
      <c r="H36" s="43"/>
      <c r="I36" s="43"/>
      <c r="J36" s="43"/>
      <c r="K36" s="43"/>
      <c r="M36" s="43"/>
      <c r="N36" s="43"/>
      <c r="O36" s="44"/>
      <c r="P36" s="277" t="s">
        <v>1321</v>
      </c>
      <c r="Q36" s="25"/>
      <c r="R36" s="192"/>
      <c r="S36" s="192"/>
      <c r="T36" s="192"/>
      <c r="U36" s="51"/>
      <c r="V36" s="24"/>
      <c r="W36" s="44"/>
      <c r="X36" s="43"/>
      <c r="Y36" s="43"/>
      <c r="AA36" s="44"/>
    </row>
    <row r="37" spans="1:27" ht="12.95" customHeight="1">
      <c r="A37" s="43"/>
      <c r="B37" s="43"/>
      <c r="C37" s="44"/>
      <c r="D37" s="44" t="s">
        <v>1322</v>
      </c>
      <c r="E37" s="43"/>
      <c r="F37" s="43"/>
      <c r="G37" s="31"/>
      <c r="H37" s="44" t="s">
        <v>1323</v>
      </c>
      <c r="I37" s="93"/>
      <c r="J37" s="43"/>
      <c r="K37" s="43"/>
      <c r="L37" s="44"/>
      <c r="M37" s="43"/>
      <c r="N37" s="43"/>
      <c r="P37" s="44"/>
    </row>
    <row r="38" spans="1:27" ht="12.95" customHeight="1">
      <c r="A38" s="43"/>
      <c r="B38" s="43"/>
      <c r="C38" s="44"/>
      <c r="D38" s="44"/>
      <c r="E38" s="44"/>
      <c r="F38" s="44"/>
      <c r="G38" s="43"/>
      <c r="H38" s="43"/>
      <c r="I38" s="43"/>
      <c r="J38" s="43"/>
      <c r="K38" s="43"/>
      <c r="L38" s="43"/>
      <c r="M38" s="93"/>
      <c r="N38" s="43"/>
      <c r="O38" s="444" t="s">
        <v>1324</v>
      </c>
      <c r="P38" s="44" t="s">
        <v>1325</v>
      </c>
      <c r="Q38" s="43"/>
      <c r="R38" s="43"/>
      <c r="S38" s="43"/>
      <c r="T38" s="43"/>
      <c r="U38" s="43"/>
      <c r="V38" s="43"/>
      <c r="W38" s="43"/>
      <c r="X38" s="43"/>
      <c r="AA38" s="43"/>
    </row>
    <row r="39" spans="1:27" ht="12.95" customHeight="1">
      <c r="A39" s="43"/>
      <c r="B39" s="43"/>
      <c r="C39" s="444" t="s">
        <v>1326</v>
      </c>
      <c r="D39" s="44" t="s">
        <v>1327</v>
      </c>
      <c r="E39" s="43"/>
      <c r="F39" s="43"/>
      <c r="G39" s="43"/>
      <c r="H39" s="43"/>
      <c r="I39" s="43"/>
      <c r="J39" s="43"/>
      <c r="K39" s="43"/>
      <c r="L39" s="43"/>
      <c r="M39" s="43"/>
      <c r="N39" s="43"/>
      <c r="O39" s="44"/>
      <c r="P39" s="44" t="s">
        <v>1328</v>
      </c>
      <c r="Q39" s="43"/>
      <c r="R39" s="25"/>
      <c r="S39" s="24"/>
      <c r="V39" s="43"/>
      <c r="W39" s="43"/>
      <c r="X39" s="43"/>
      <c r="Y39" s="44"/>
      <c r="AA39" s="44"/>
    </row>
    <row r="40" spans="1:27" ht="12.95" customHeight="1">
      <c r="B40" s="43"/>
      <c r="C40" s="43"/>
      <c r="D40" s="44" t="s">
        <v>1329</v>
      </c>
      <c r="E40" s="43"/>
      <c r="F40" s="44"/>
      <c r="G40" s="31"/>
      <c r="H40" s="44" t="s">
        <v>1330</v>
      </c>
      <c r="I40" s="93"/>
      <c r="J40" s="93"/>
      <c r="K40" s="93"/>
      <c r="L40" s="68"/>
      <c r="N40" s="43"/>
      <c r="Y40" s="43"/>
    </row>
    <row r="41" spans="1:27" ht="12.95" customHeight="1">
      <c r="A41" s="43"/>
      <c r="B41" s="43"/>
      <c r="C41" s="285"/>
      <c r="D41" s="365"/>
      <c r="E41" s="365"/>
      <c r="F41" s="285"/>
      <c r="G41" s="285"/>
      <c r="H41" s="285"/>
      <c r="I41" s="285"/>
      <c r="J41" s="285"/>
      <c r="K41" s="285"/>
      <c r="L41" s="43"/>
      <c r="N41" s="43"/>
      <c r="O41" s="444" t="s">
        <v>1331</v>
      </c>
      <c r="P41" s="621" t="s">
        <v>1332</v>
      </c>
      <c r="Q41" s="43"/>
      <c r="R41" s="43"/>
      <c r="S41" s="43"/>
      <c r="T41" s="43"/>
      <c r="U41" s="43"/>
      <c r="V41" s="43"/>
      <c r="W41" s="43"/>
      <c r="X41" s="43"/>
      <c r="Y41" s="43"/>
      <c r="AA41" s="43"/>
    </row>
    <row r="42" spans="1:27" ht="12.95" customHeight="1">
      <c r="B42" s="43"/>
      <c r="M42" s="44"/>
      <c r="N42" s="43"/>
      <c r="O42" s="44"/>
      <c r="P42" s="44" t="s">
        <v>1333</v>
      </c>
      <c r="Q42" s="43"/>
      <c r="R42" s="43"/>
      <c r="S42" s="43"/>
      <c r="T42" s="31"/>
      <c r="X42" s="43"/>
      <c r="Y42" s="44"/>
    </row>
    <row r="43" spans="1:27" ht="12.95" customHeight="1">
      <c r="B43" s="43"/>
      <c r="C43" s="337"/>
      <c r="D43" s="365"/>
      <c r="E43" s="285"/>
      <c r="F43" s="285"/>
      <c r="G43" s="285"/>
      <c r="H43" s="285"/>
      <c r="I43" s="285"/>
      <c r="J43" s="285"/>
      <c r="K43" s="285"/>
      <c r="L43" s="285"/>
      <c r="M43" s="93"/>
      <c r="N43" s="43"/>
      <c r="O43" s="145"/>
      <c r="P43" s="44" t="s">
        <v>1334</v>
      </c>
      <c r="Q43" s="44"/>
      <c r="R43" s="44"/>
      <c r="S43" s="44"/>
      <c r="T43" s="44"/>
      <c r="U43" s="44"/>
      <c r="V43" s="44"/>
      <c r="W43" s="44"/>
      <c r="X43" s="44"/>
      <c r="Y43" s="43"/>
    </row>
    <row r="44" spans="1:27" ht="12.95" customHeight="1">
      <c r="B44" s="43"/>
      <c r="C44" s="285"/>
      <c r="D44" s="365"/>
      <c r="E44" s="285"/>
      <c r="F44" s="365"/>
      <c r="G44" s="582"/>
      <c r="H44" s="365"/>
      <c r="I44" s="610"/>
      <c r="J44" s="610"/>
      <c r="K44" s="610"/>
      <c r="L44" s="611"/>
      <c r="M44" s="43"/>
      <c r="N44" s="43"/>
    </row>
    <row r="45" spans="1:27" ht="12.95" customHeight="1">
      <c r="B45" s="43"/>
      <c r="M45" s="43"/>
      <c r="N45" s="43"/>
    </row>
    <row r="46" spans="1:27" ht="12.95" customHeight="1">
      <c r="B46" s="43"/>
      <c r="M46" s="43"/>
      <c r="N46" s="44"/>
    </row>
    <row r="47" spans="1:27" ht="15.75">
      <c r="B47" s="43"/>
      <c r="C47" s="93"/>
      <c r="D47" s="93"/>
      <c r="E47" s="93"/>
      <c r="F47" s="93"/>
      <c r="G47" s="93"/>
      <c r="I47" s="93"/>
      <c r="J47" s="93"/>
      <c r="K47" s="93"/>
      <c r="L47" s="93"/>
      <c r="M47" s="43"/>
    </row>
    <row r="48" spans="1:27" ht="15.75">
      <c r="B48" s="44"/>
      <c r="H48" s="143" t="str">
        <f>'PG1'!Q46</f>
        <v/>
      </c>
      <c r="M48" s="43"/>
    </row>
    <row r="49" spans="3:13" ht="15.75">
      <c r="M49" s="44"/>
    </row>
    <row r="50" spans="3:13" ht="15.75">
      <c r="C50" s="93"/>
      <c r="D50" s="93"/>
      <c r="E50" s="93"/>
      <c r="F50" s="93"/>
      <c r="G50" s="93"/>
      <c r="H50" s="93"/>
      <c r="J50" s="93"/>
      <c r="K50" s="93"/>
      <c r="L50" s="44"/>
    </row>
    <row r="52" spans="3:13">
      <c r="C52" s="2" t="s">
        <v>1335</v>
      </c>
    </row>
    <row r="53" spans="3:13">
      <c r="C53" s="2" t="s">
        <v>1336</v>
      </c>
    </row>
    <row r="54" spans="3:13">
      <c r="C54" s="2" t="s">
        <v>1337</v>
      </c>
    </row>
    <row r="57" spans="3:13">
      <c r="D57" s="504" t="s">
        <v>1338</v>
      </c>
    </row>
    <row r="58" spans="3:13">
      <c r="D58" s="504" t="s">
        <v>1339</v>
      </c>
    </row>
    <row r="59" spans="3:13">
      <c r="D59" s="504" t="s">
        <v>1340</v>
      </c>
    </row>
    <row r="60" spans="3:13">
      <c r="D60" s="504" t="s">
        <v>1341</v>
      </c>
    </row>
    <row r="61" spans="3:13">
      <c r="D61" s="504" t="s">
        <v>1342</v>
      </c>
    </row>
    <row r="62" spans="3:13">
      <c r="D62" s="504" t="s">
        <v>1343</v>
      </c>
    </row>
    <row r="63" spans="3:13">
      <c r="D63" s="504" t="s">
        <v>1344</v>
      </c>
    </row>
    <row r="64" spans="3:13">
      <c r="D64" s="504" t="s">
        <v>1345</v>
      </c>
    </row>
    <row r="65" spans="4:4">
      <c r="D65" s="510" t="s">
        <v>1346</v>
      </c>
    </row>
  </sheetData>
  <sheetProtection algorithmName="SHA-512" hashValue="nQN9Y8Jw2btz4PHrohjuugsId0eYXZzkgViWHCLAHRbIOR2lFAKFtZIoV9MUXOcmfj+tMZgLKV2Lj0DRVccbsw==" saltValue="KdTBWz5yo4I7FhOTHTwXyA==" spinCount="100000" sheet="1" objects="1" scenarios="1"/>
  <phoneticPr fontId="0" type="noConversion"/>
  <dataValidations count="1">
    <dataValidation type="list" allowBlank="1" showInputMessage="1" showErrorMessage="1" sqref="D11:D14 D22 D30" xr:uid="{8BDCFFC0-4808-4420-BB75-2FF898A6146A}">
      <formula1>$D$58:$D$65</formula1>
    </dataValidation>
  </dataValidations>
  <pageMargins left="0.5" right="0.5" top="0.5" bottom="0.5" header="0" footer="0"/>
  <pageSetup paperSize="5" scale="91"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B1:O43"/>
  <sheetViews>
    <sheetView showZeros="0" zoomScale="75" zoomScaleNormal="75" workbookViewId="0">
      <selection activeCell="E9" sqref="E9"/>
    </sheetView>
  </sheetViews>
  <sheetFormatPr defaultRowHeight="15"/>
  <cols>
    <col min="1" max="1" width="9.77734375" customWidth="1"/>
    <col min="2" max="2" width="3.77734375" customWidth="1"/>
    <col min="3" max="3" width="12.77734375" customWidth="1"/>
    <col min="4" max="4" width="15.77734375" customWidth="1"/>
    <col min="5" max="12" width="10.77734375" customWidth="1"/>
    <col min="13" max="13" width="9.77734375" customWidth="1"/>
    <col min="14" max="14" width="10.77734375" customWidth="1"/>
    <col min="15" max="15" width="3.77734375" customWidth="1"/>
  </cols>
  <sheetData>
    <row r="1" spans="2:15" ht="15.75" customHeight="1"/>
    <row r="2" spans="2:15" ht="15.75" customHeight="1"/>
    <row r="3" spans="2:15" ht="11.1" customHeight="1">
      <c r="B3" s="72"/>
      <c r="C3" s="43"/>
      <c r="D3" s="43"/>
      <c r="E3" s="43"/>
      <c r="F3" s="43"/>
      <c r="G3" s="43"/>
      <c r="H3" s="43" t="s">
        <v>40</v>
      </c>
      <c r="I3" s="43"/>
      <c r="J3" s="43"/>
      <c r="K3" s="43"/>
      <c r="L3" s="43"/>
      <c r="M3" s="43"/>
      <c r="N3" s="43" t="s">
        <v>211</v>
      </c>
      <c r="O3" s="72"/>
    </row>
    <row r="4" spans="2:15" ht="11.1" customHeight="1">
      <c r="B4" s="72"/>
      <c r="C4" s="24" t="s">
        <v>116</v>
      </c>
      <c r="D4" s="24"/>
      <c r="E4" s="45" t="str">
        <f>T(Facility)</f>
        <v/>
      </c>
      <c r="F4" s="24"/>
      <c r="G4" s="24"/>
      <c r="H4" s="51" t="s">
        <v>117</v>
      </c>
      <c r="I4" s="46" t="str">
        <f>T(ID)</f>
        <v/>
      </c>
      <c r="J4" s="24" t="s">
        <v>212</v>
      </c>
      <c r="K4" s="24"/>
      <c r="L4" s="73" t="str">
        <f>T(Beg_Date)</f>
        <v/>
      </c>
      <c r="M4" s="24" t="s">
        <v>213</v>
      </c>
      <c r="N4" s="73" t="str">
        <f>T(End_Date)</f>
        <v/>
      </c>
      <c r="O4" s="72"/>
    </row>
    <row r="5" spans="2:15" ht="11.1" customHeight="1">
      <c r="B5" s="72"/>
      <c r="C5" s="345" t="s">
        <v>214</v>
      </c>
      <c r="D5" s="43"/>
      <c r="E5" s="43"/>
      <c r="F5" s="43"/>
      <c r="G5" s="43"/>
      <c r="H5" s="43"/>
      <c r="I5" s="43"/>
      <c r="J5" s="43"/>
      <c r="K5" s="43"/>
      <c r="L5" s="43"/>
      <c r="M5" s="43"/>
      <c r="N5" s="43"/>
      <c r="O5" s="72"/>
    </row>
    <row r="6" spans="2:15" ht="12" customHeight="1">
      <c r="B6" s="683"/>
      <c r="C6" s="648"/>
      <c r="D6" s="651"/>
      <c r="E6" s="649" t="s">
        <v>215</v>
      </c>
      <c r="F6" s="649"/>
      <c r="G6" s="649"/>
      <c r="H6" s="651"/>
      <c r="I6" s="656" t="s">
        <v>216</v>
      </c>
      <c r="J6" s="656" t="s">
        <v>217</v>
      </c>
      <c r="K6" s="656" t="s">
        <v>218</v>
      </c>
      <c r="L6" s="656" t="s">
        <v>219</v>
      </c>
      <c r="M6" s="684" t="s">
        <v>220</v>
      </c>
      <c r="N6" s="651" t="s">
        <v>221</v>
      </c>
      <c r="O6" s="685"/>
    </row>
    <row r="7" spans="2:15" ht="12.95" customHeight="1">
      <c r="B7" s="74"/>
      <c r="C7" s="47" t="s">
        <v>222</v>
      </c>
      <c r="D7" s="49"/>
      <c r="E7" s="656" t="s">
        <v>223</v>
      </c>
      <c r="F7" s="656" t="s">
        <v>224</v>
      </c>
      <c r="G7" s="656" t="s">
        <v>93</v>
      </c>
      <c r="H7" s="656" t="s">
        <v>179</v>
      </c>
      <c r="I7" s="66" t="s">
        <v>225</v>
      </c>
      <c r="J7" s="66" t="s">
        <v>179</v>
      </c>
      <c r="K7" s="66" t="s">
        <v>226</v>
      </c>
      <c r="L7" s="66" t="s">
        <v>179</v>
      </c>
      <c r="M7" s="43"/>
      <c r="N7" s="49"/>
      <c r="O7" s="75"/>
    </row>
    <row r="8" spans="2:15" ht="12.95" customHeight="1">
      <c r="B8" s="686"/>
      <c r="C8" s="673" t="s">
        <v>227</v>
      </c>
      <c r="D8" s="674"/>
      <c r="E8" s="59" t="s">
        <v>148</v>
      </c>
      <c r="F8" s="59" t="s">
        <v>128</v>
      </c>
      <c r="G8" s="59" t="s">
        <v>129</v>
      </c>
      <c r="H8" s="59" t="s">
        <v>130</v>
      </c>
      <c r="I8" s="59" t="s">
        <v>155</v>
      </c>
      <c r="J8" s="59" t="s">
        <v>156</v>
      </c>
      <c r="K8" s="59" t="s">
        <v>158</v>
      </c>
      <c r="L8" s="59" t="s">
        <v>183</v>
      </c>
      <c r="M8" s="52" t="s">
        <v>188</v>
      </c>
      <c r="N8" s="59" t="s">
        <v>191</v>
      </c>
      <c r="O8" s="76"/>
    </row>
    <row r="9" spans="2:15" ht="12.95" customHeight="1">
      <c r="B9" s="77">
        <v>1</v>
      </c>
      <c r="C9" s="78" t="s">
        <v>228</v>
      </c>
      <c r="D9" s="57"/>
      <c r="E9" s="79"/>
      <c r="F9" s="79"/>
      <c r="G9" s="79"/>
      <c r="H9" s="80">
        <f>SUM(E9:G9)</f>
        <v>0</v>
      </c>
      <c r="I9" s="79"/>
      <c r="J9" s="80">
        <f>SUM(H9:I9)</f>
        <v>0</v>
      </c>
      <c r="K9" s="80">
        <f>Summary_A!Q9</f>
        <v>0</v>
      </c>
      <c r="L9" s="80">
        <f>J9+K9</f>
        <v>0</v>
      </c>
      <c r="M9" s="67"/>
      <c r="N9" s="67"/>
      <c r="O9" s="76">
        <v>1</v>
      </c>
    </row>
    <row r="10" spans="2:15" ht="12.95" customHeight="1">
      <c r="B10" s="77">
        <v>2</v>
      </c>
      <c r="C10" s="78" t="s">
        <v>229</v>
      </c>
      <c r="D10" s="57"/>
      <c r="E10" s="81"/>
      <c r="F10" s="79"/>
      <c r="G10" s="81"/>
      <c r="H10" s="80">
        <f t="shared" ref="H10:H15" si="0">SUM(E10:G10)</f>
        <v>0</v>
      </c>
      <c r="I10" s="79"/>
      <c r="J10" s="80">
        <f t="shared" ref="J10:J15" si="1">SUM(H10:I10)</f>
        <v>0</v>
      </c>
      <c r="K10" s="80">
        <f>Summary_A!Q10</f>
        <v>0</v>
      </c>
      <c r="L10" s="80">
        <f t="shared" ref="L10:L15" si="2">J10+K10</f>
        <v>0</v>
      </c>
      <c r="M10" s="67"/>
      <c r="N10" s="67"/>
      <c r="O10" s="76">
        <v>2</v>
      </c>
    </row>
    <row r="11" spans="2:15" ht="12.95" customHeight="1">
      <c r="B11" s="77">
        <v>3</v>
      </c>
      <c r="C11" s="78" t="s">
        <v>230</v>
      </c>
      <c r="D11" s="57"/>
      <c r="E11" s="79"/>
      <c r="F11" s="79"/>
      <c r="G11" s="79"/>
      <c r="H11" s="80">
        <f t="shared" si="0"/>
        <v>0</v>
      </c>
      <c r="I11" s="79"/>
      <c r="J11" s="80">
        <f t="shared" si="1"/>
        <v>0</v>
      </c>
      <c r="K11" s="80">
        <f>Summary_A!Q11</f>
        <v>0</v>
      </c>
      <c r="L11" s="80">
        <f t="shared" si="2"/>
        <v>0</v>
      </c>
      <c r="M11" s="67"/>
      <c r="N11" s="67"/>
      <c r="O11" s="76">
        <v>3</v>
      </c>
    </row>
    <row r="12" spans="2:15" ht="12.95" customHeight="1">
      <c r="B12" s="77">
        <v>4</v>
      </c>
      <c r="C12" s="78" t="s">
        <v>231</v>
      </c>
      <c r="D12" s="57"/>
      <c r="E12" s="79"/>
      <c r="F12" s="79"/>
      <c r="G12" s="79"/>
      <c r="H12" s="80">
        <f t="shared" si="0"/>
        <v>0</v>
      </c>
      <c r="I12" s="79">
        <v>0</v>
      </c>
      <c r="J12" s="80">
        <f t="shared" si="1"/>
        <v>0</v>
      </c>
      <c r="K12" s="80">
        <f>Summary_A!Q12</f>
        <v>0</v>
      </c>
      <c r="L12" s="80">
        <f t="shared" si="2"/>
        <v>0</v>
      </c>
      <c r="M12" s="67"/>
      <c r="N12" s="67"/>
      <c r="O12" s="76">
        <v>4</v>
      </c>
    </row>
    <row r="13" spans="2:15" ht="12.95" customHeight="1">
      <c r="B13" s="77">
        <v>5</v>
      </c>
      <c r="C13" s="78" t="s">
        <v>232</v>
      </c>
      <c r="D13" s="57"/>
      <c r="E13" s="81"/>
      <c r="F13" s="81"/>
      <c r="G13" s="79"/>
      <c r="H13" s="80">
        <f t="shared" si="0"/>
        <v>0</v>
      </c>
      <c r="I13" s="79"/>
      <c r="J13" s="80">
        <f t="shared" si="1"/>
        <v>0</v>
      </c>
      <c r="K13" s="80">
        <f>Summary_A!Q13</f>
        <v>0</v>
      </c>
      <c r="L13" s="80">
        <f t="shared" si="2"/>
        <v>0</v>
      </c>
      <c r="M13" s="67"/>
      <c r="N13" s="67"/>
      <c r="O13" s="76">
        <v>5</v>
      </c>
    </row>
    <row r="14" spans="2:15" ht="12.95" customHeight="1">
      <c r="B14" s="77">
        <v>6</v>
      </c>
      <c r="C14" s="78" t="s">
        <v>233</v>
      </c>
      <c r="D14" s="57"/>
      <c r="E14" s="79"/>
      <c r="F14" s="79"/>
      <c r="G14" s="79"/>
      <c r="H14" s="80">
        <f t="shared" si="0"/>
        <v>0</v>
      </c>
      <c r="I14" s="79"/>
      <c r="J14" s="80">
        <f t="shared" si="1"/>
        <v>0</v>
      </c>
      <c r="K14" s="80">
        <f>Summary_A!Q14</f>
        <v>0</v>
      </c>
      <c r="L14" s="80">
        <f t="shared" si="2"/>
        <v>0</v>
      </c>
      <c r="M14" s="67"/>
      <c r="N14" s="67"/>
      <c r="O14" s="76">
        <v>6</v>
      </c>
    </row>
    <row r="15" spans="2:15" ht="12.95" customHeight="1">
      <c r="B15" s="77">
        <v>7</v>
      </c>
      <c r="C15" s="78" t="s">
        <v>234</v>
      </c>
      <c r="D15" s="82"/>
      <c r="E15" s="79"/>
      <c r="F15" s="79"/>
      <c r="G15" s="79"/>
      <c r="H15" s="80">
        <f t="shared" si="0"/>
        <v>0</v>
      </c>
      <c r="I15" s="79"/>
      <c r="J15" s="80">
        <f t="shared" si="1"/>
        <v>0</v>
      </c>
      <c r="K15" s="80">
        <f>Summary_A!Q15</f>
        <v>0</v>
      </c>
      <c r="L15" s="80">
        <f t="shared" si="2"/>
        <v>0</v>
      </c>
      <c r="M15" s="67"/>
      <c r="N15" s="67"/>
      <c r="O15" s="76">
        <v>7</v>
      </c>
    </row>
    <row r="16" spans="2:15" ht="17.100000000000001" customHeight="1">
      <c r="B16" s="77">
        <v>8</v>
      </c>
      <c r="C16" s="24" t="s">
        <v>235</v>
      </c>
      <c r="D16" s="57"/>
      <c r="E16" s="67">
        <f>SUBTOTAL(9,E9:E15)</f>
        <v>0</v>
      </c>
      <c r="F16" s="67">
        <f t="shared" ref="F16:L16" si="3">SUBTOTAL(9,F9:F15)</f>
        <v>0</v>
      </c>
      <c r="G16" s="67">
        <f t="shared" si="3"/>
        <v>0</v>
      </c>
      <c r="H16" s="67">
        <f t="shared" si="3"/>
        <v>0</v>
      </c>
      <c r="I16" s="67">
        <f t="shared" si="3"/>
        <v>0</v>
      </c>
      <c r="J16" s="67">
        <f t="shared" si="3"/>
        <v>0</v>
      </c>
      <c r="K16" s="67">
        <f t="shared" si="3"/>
        <v>0</v>
      </c>
      <c r="L16" s="67">
        <f t="shared" si="3"/>
        <v>0</v>
      </c>
      <c r="M16" s="67"/>
      <c r="N16" s="67"/>
      <c r="O16" s="76">
        <v>8</v>
      </c>
    </row>
    <row r="17" spans="2:15" ht="12.95" customHeight="1">
      <c r="B17" s="83"/>
      <c r="C17" s="24" t="s">
        <v>236</v>
      </c>
      <c r="D17" s="57"/>
      <c r="E17" s="81"/>
      <c r="F17" s="81"/>
      <c r="G17" s="81"/>
      <c r="H17" s="81"/>
      <c r="I17" s="81"/>
      <c r="J17" s="81"/>
      <c r="K17" s="81"/>
      <c r="L17" s="81"/>
      <c r="M17" s="81"/>
      <c r="N17" s="81"/>
      <c r="O17" s="84"/>
    </row>
    <row r="18" spans="2:15" ht="12.95" customHeight="1">
      <c r="B18" s="77">
        <v>9</v>
      </c>
      <c r="C18" s="78" t="s">
        <v>237</v>
      </c>
      <c r="D18" s="57"/>
      <c r="E18" s="79"/>
      <c r="F18" s="79"/>
      <c r="G18" s="79"/>
      <c r="H18" s="80">
        <f t="shared" ref="H18:H25" si="4">SUM(E18:G18)</f>
        <v>0</v>
      </c>
      <c r="I18" s="79"/>
      <c r="J18" s="80">
        <f t="shared" ref="J18:J25" si="5">SUM(H18:I18)</f>
        <v>0</v>
      </c>
      <c r="K18" s="80">
        <f>Summary_A!Q18</f>
        <v>0</v>
      </c>
      <c r="L18" s="80">
        <f t="shared" ref="L18:L25" si="6">J18+K18</f>
        <v>0</v>
      </c>
      <c r="M18" s="67"/>
      <c r="N18" s="67"/>
      <c r="O18" s="76">
        <v>9</v>
      </c>
    </row>
    <row r="19" spans="2:15" ht="12.95" customHeight="1">
      <c r="B19" s="77">
        <v>10</v>
      </c>
      <c r="C19" s="78" t="s">
        <v>238</v>
      </c>
      <c r="D19" s="57"/>
      <c r="E19" s="79"/>
      <c r="F19" s="79"/>
      <c r="G19" s="79"/>
      <c r="H19" s="80">
        <f t="shared" si="4"/>
        <v>0</v>
      </c>
      <c r="I19" s="79"/>
      <c r="J19" s="80">
        <f t="shared" si="5"/>
        <v>0</v>
      </c>
      <c r="K19" s="80">
        <f>Summary_A!Q19</f>
        <v>0</v>
      </c>
      <c r="L19" s="80">
        <f t="shared" si="6"/>
        <v>0</v>
      </c>
      <c r="M19" s="67"/>
      <c r="N19" s="67"/>
      <c r="O19" s="76">
        <v>10</v>
      </c>
    </row>
    <row r="20" spans="2:15" ht="12.95" customHeight="1">
      <c r="B20" s="77" t="s">
        <v>239</v>
      </c>
      <c r="C20" s="78" t="s">
        <v>240</v>
      </c>
      <c r="D20" s="57"/>
      <c r="E20" s="79"/>
      <c r="F20" s="79"/>
      <c r="G20" s="79"/>
      <c r="H20" s="80">
        <f t="shared" si="4"/>
        <v>0</v>
      </c>
      <c r="I20" s="79"/>
      <c r="J20" s="80">
        <f t="shared" si="5"/>
        <v>0</v>
      </c>
      <c r="K20" s="80">
        <f>Summary_A!Q20</f>
        <v>0</v>
      </c>
      <c r="L20" s="80">
        <f t="shared" si="6"/>
        <v>0</v>
      </c>
      <c r="M20" s="67"/>
      <c r="N20" s="67"/>
      <c r="O20" s="76" t="s">
        <v>239</v>
      </c>
    </row>
    <row r="21" spans="2:15" ht="12.95" customHeight="1">
      <c r="B21" s="77">
        <v>11</v>
      </c>
      <c r="C21" s="78" t="s">
        <v>241</v>
      </c>
      <c r="D21" s="57"/>
      <c r="E21" s="79"/>
      <c r="F21" s="79"/>
      <c r="G21" s="79"/>
      <c r="H21" s="80">
        <f t="shared" si="4"/>
        <v>0</v>
      </c>
      <c r="I21" s="79"/>
      <c r="J21" s="80">
        <f t="shared" si="5"/>
        <v>0</v>
      </c>
      <c r="K21" s="80">
        <f>Summary_A!Q21</f>
        <v>0</v>
      </c>
      <c r="L21" s="80">
        <f t="shared" si="6"/>
        <v>0</v>
      </c>
      <c r="M21" s="67"/>
      <c r="N21" s="67"/>
      <c r="O21" s="76">
        <v>11</v>
      </c>
    </row>
    <row r="22" spans="2:15" ht="12.95" customHeight="1">
      <c r="B22" s="77">
        <v>12</v>
      </c>
      <c r="C22" s="78" t="s">
        <v>242</v>
      </c>
      <c r="D22" s="57"/>
      <c r="E22" s="79"/>
      <c r="F22" s="79"/>
      <c r="G22" s="79"/>
      <c r="H22" s="80">
        <f t="shared" si="4"/>
        <v>0</v>
      </c>
      <c r="I22" s="79"/>
      <c r="J22" s="80">
        <f t="shared" si="5"/>
        <v>0</v>
      </c>
      <c r="K22" s="80">
        <f>Summary_A!Q22</f>
        <v>0</v>
      </c>
      <c r="L22" s="80">
        <f t="shared" si="6"/>
        <v>0</v>
      </c>
      <c r="M22" s="67"/>
      <c r="N22" s="67"/>
      <c r="O22" s="76">
        <v>12</v>
      </c>
    </row>
    <row r="23" spans="2:15" ht="12.95" customHeight="1">
      <c r="B23" s="77">
        <v>13</v>
      </c>
      <c r="C23" s="78" t="s">
        <v>243</v>
      </c>
      <c r="D23" s="57"/>
      <c r="E23" s="79"/>
      <c r="F23" s="79"/>
      <c r="G23" s="79"/>
      <c r="H23" s="80">
        <f t="shared" si="4"/>
        <v>0</v>
      </c>
      <c r="I23" s="79"/>
      <c r="J23" s="80">
        <f t="shared" si="5"/>
        <v>0</v>
      </c>
      <c r="K23" s="80">
        <f>Summary_A!Q23</f>
        <v>0</v>
      </c>
      <c r="L23" s="80">
        <f t="shared" si="6"/>
        <v>0</v>
      </c>
      <c r="M23" s="67"/>
      <c r="N23" s="67"/>
      <c r="O23" s="76">
        <v>13</v>
      </c>
    </row>
    <row r="24" spans="2:15" ht="12.95" customHeight="1">
      <c r="B24" s="77">
        <v>14</v>
      </c>
      <c r="C24" s="78" t="s">
        <v>244</v>
      </c>
      <c r="D24" s="57"/>
      <c r="E24" s="79"/>
      <c r="F24" s="79"/>
      <c r="G24" s="79"/>
      <c r="H24" s="80">
        <f t="shared" si="4"/>
        <v>0</v>
      </c>
      <c r="I24" s="79"/>
      <c r="J24" s="80">
        <f t="shared" si="5"/>
        <v>0</v>
      </c>
      <c r="K24" s="80">
        <f>Summary_A!Q24</f>
        <v>0</v>
      </c>
      <c r="L24" s="80">
        <f t="shared" si="6"/>
        <v>0</v>
      </c>
      <c r="M24" s="67"/>
      <c r="N24" s="67"/>
      <c r="O24" s="76">
        <v>14</v>
      </c>
    </row>
    <row r="25" spans="2:15" ht="12.95" customHeight="1">
      <c r="B25" s="77">
        <v>15</v>
      </c>
      <c r="C25" s="78" t="s">
        <v>234</v>
      </c>
      <c r="D25" s="82"/>
      <c r="E25" s="79"/>
      <c r="F25" s="79"/>
      <c r="G25" s="79"/>
      <c r="H25" s="80">
        <f t="shared" si="4"/>
        <v>0</v>
      </c>
      <c r="I25" s="79"/>
      <c r="J25" s="80">
        <f t="shared" si="5"/>
        <v>0</v>
      </c>
      <c r="K25" s="80">
        <f>Summary_A!Q25</f>
        <v>0</v>
      </c>
      <c r="L25" s="80">
        <f t="shared" si="6"/>
        <v>0</v>
      </c>
      <c r="M25" s="67"/>
      <c r="N25" s="67"/>
      <c r="O25" s="76">
        <v>15</v>
      </c>
    </row>
    <row r="26" spans="2:15" ht="17.100000000000001" customHeight="1">
      <c r="B26" s="77">
        <v>16</v>
      </c>
      <c r="C26" s="43" t="s">
        <v>245</v>
      </c>
      <c r="D26" s="49"/>
      <c r="E26" s="67">
        <f>SUBTOTAL(9,E18:E25)</f>
        <v>0</v>
      </c>
      <c r="F26" s="67">
        <f t="shared" ref="F26:L26" si="7">SUBTOTAL(9,F18:F25)</f>
        <v>0</v>
      </c>
      <c r="G26" s="67">
        <f t="shared" si="7"/>
        <v>0</v>
      </c>
      <c r="H26" s="67">
        <f t="shared" si="7"/>
        <v>0</v>
      </c>
      <c r="I26" s="67">
        <f t="shared" si="7"/>
        <v>0</v>
      </c>
      <c r="J26" s="67">
        <f t="shared" si="7"/>
        <v>0</v>
      </c>
      <c r="K26" s="67">
        <f t="shared" si="7"/>
        <v>0</v>
      </c>
      <c r="L26" s="67">
        <f t="shared" si="7"/>
        <v>0</v>
      </c>
      <c r="M26" s="67"/>
      <c r="N26" s="67"/>
      <c r="O26" s="75">
        <v>16</v>
      </c>
    </row>
    <row r="27" spans="2:15" ht="12.95" customHeight="1">
      <c r="B27" s="83"/>
      <c r="C27" s="673" t="s">
        <v>246</v>
      </c>
      <c r="D27" s="674"/>
      <c r="E27" s="687"/>
      <c r="F27" s="687"/>
      <c r="G27" s="687"/>
      <c r="H27" s="687"/>
      <c r="I27" s="687"/>
      <c r="J27" s="687"/>
      <c r="K27" s="687"/>
      <c r="L27" s="687"/>
      <c r="M27" s="687"/>
      <c r="N27" s="687"/>
      <c r="O27" s="688"/>
    </row>
    <row r="28" spans="2:15" ht="12.95" customHeight="1">
      <c r="B28" s="77">
        <v>17</v>
      </c>
      <c r="C28" s="78" t="s">
        <v>247</v>
      </c>
      <c r="D28" s="57"/>
      <c r="E28" s="79"/>
      <c r="F28" s="79"/>
      <c r="G28" s="79"/>
      <c r="H28" s="80">
        <f t="shared" ref="H28:H38" si="8">SUM(E28:G28)</f>
        <v>0</v>
      </c>
      <c r="I28" s="79"/>
      <c r="J28" s="80">
        <f t="shared" ref="J28:J38" si="9">SUM(H28:I28)</f>
        <v>0</v>
      </c>
      <c r="K28" s="354">
        <f>Summary_A!Q28</f>
        <v>0</v>
      </c>
      <c r="L28" s="80">
        <f t="shared" ref="L28:L38" si="10">J28+K28</f>
        <v>0</v>
      </c>
      <c r="M28" s="67"/>
      <c r="N28" s="67"/>
      <c r="O28" s="76">
        <v>17</v>
      </c>
    </row>
    <row r="29" spans="2:15" ht="12.95" customHeight="1">
      <c r="B29" s="77">
        <v>18</v>
      </c>
      <c r="C29" s="78" t="s">
        <v>248</v>
      </c>
      <c r="D29" s="57"/>
      <c r="E29" s="81"/>
      <c r="F29" s="81"/>
      <c r="G29" s="79"/>
      <c r="H29" s="80">
        <f t="shared" si="8"/>
        <v>0</v>
      </c>
      <c r="I29" s="79"/>
      <c r="J29" s="80">
        <f t="shared" si="9"/>
        <v>0</v>
      </c>
      <c r="K29" s="80">
        <f>Summary_A!Q29</f>
        <v>0</v>
      </c>
      <c r="L29" s="80">
        <f t="shared" si="10"/>
        <v>0</v>
      </c>
      <c r="M29" s="67"/>
      <c r="N29" s="67"/>
      <c r="O29" s="76">
        <v>18</v>
      </c>
    </row>
    <row r="30" spans="2:15" ht="12.95" customHeight="1">
      <c r="B30" s="77">
        <v>19</v>
      </c>
      <c r="C30" s="78" t="s">
        <v>249</v>
      </c>
      <c r="D30" s="57"/>
      <c r="E30" s="81"/>
      <c r="F30" s="81"/>
      <c r="G30" s="79"/>
      <c r="H30" s="80">
        <f t="shared" si="8"/>
        <v>0</v>
      </c>
      <c r="I30" s="79"/>
      <c r="J30" s="80">
        <f t="shared" si="9"/>
        <v>0</v>
      </c>
      <c r="K30" s="80">
        <f>Summary_A!Q30</f>
        <v>0</v>
      </c>
      <c r="L30" s="80">
        <f t="shared" si="10"/>
        <v>0</v>
      </c>
      <c r="M30" s="67"/>
      <c r="N30" s="67"/>
      <c r="O30" s="76">
        <v>19</v>
      </c>
    </row>
    <row r="31" spans="2:15" ht="12.95" customHeight="1">
      <c r="B31" s="77">
        <v>20</v>
      </c>
      <c r="C31" s="78" t="s">
        <v>250</v>
      </c>
      <c r="D31" s="57"/>
      <c r="E31" s="81"/>
      <c r="F31" s="81"/>
      <c r="G31" s="79"/>
      <c r="H31" s="80">
        <f t="shared" si="8"/>
        <v>0</v>
      </c>
      <c r="I31" s="79"/>
      <c r="J31" s="80">
        <f t="shared" si="9"/>
        <v>0</v>
      </c>
      <c r="K31" s="80">
        <f>Summary_A!Q31</f>
        <v>0</v>
      </c>
      <c r="L31" s="80">
        <f t="shared" si="10"/>
        <v>0</v>
      </c>
      <c r="M31" s="67"/>
      <c r="N31" s="67"/>
      <c r="O31" s="76">
        <v>20</v>
      </c>
    </row>
    <row r="32" spans="2:15" ht="12.95" customHeight="1">
      <c r="B32" s="77">
        <v>21</v>
      </c>
      <c r="C32" s="78" t="s">
        <v>251</v>
      </c>
      <c r="D32" s="57"/>
      <c r="E32" s="79"/>
      <c r="F32" s="79"/>
      <c r="G32" s="79"/>
      <c r="H32" s="80">
        <f t="shared" si="8"/>
        <v>0</v>
      </c>
      <c r="I32" s="79"/>
      <c r="J32" s="80">
        <f t="shared" si="9"/>
        <v>0</v>
      </c>
      <c r="K32" s="80">
        <f>Summary_A!Q32</f>
        <v>0</v>
      </c>
      <c r="L32" s="80">
        <f t="shared" si="10"/>
        <v>0</v>
      </c>
      <c r="M32" s="67"/>
      <c r="N32" s="67"/>
      <c r="O32" s="76">
        <v>21</v>
      </c>
    </row>
    <row r="33" spans="2:15" ht="12.95" customHeight="1">
      <c r="B33" s="77">
        <v>22</v>
      </c>
      <c r="C33" s="78" t="s">
        <v>252</v>
      </c>
      <c r="D33" s="57"/>
      <c r="E33" s="81"/>
      <c r="F33" s="81"/>
      <c r="G33" s="79"/>
      <c r="H33" s="80">
        <f t="shared" si="8"/>
        <v>0</v>
      </c>
      <c r="I33" s="79"/>
      <c r="J33" s="80">
        <f t="shared" si="9"/>
        <v>0</v>
      </c>
      <c r="K33" s="80">
        <f>Summary_A!Q33</f>
        <v>0</v>
      </c>
      <c r="L33" s="80">
        <f t="shared" si="10"/>
        <v>0</v>
      </c>
      <c r="M33" s="67"/>
      <c r="N33" s="67"/>
      <c r="O33" s="76">
        <v>22</v>
      </c>
    </row>
    <row r="34" spans="2:15" ht="12.95" customHeight="1">
      <c r="B34" s="77">
        <v>23</v>
      </c>
      <c r="C34" s="78" t="s">
        <v>253</v>
      </c>
      <c r="D34" s="57"/>
      <c r="E34" s="81"/>
      <c r="F34" s="81"/>
      <c r="G34" s="79"/>
      <c r="H34" s="80">
        <f t="shared" si="8"/>
        <v>0</v>
      </c>
      <c r="I34" s="79"/>
      <c r="J34" s="80">
        <f t="shared" si="9"/>
        <v>0</v>
      </c>
      <c r="K34" s="80">
        <f>Summary_A!Q34</f>
        <v>0</v>
      </c>
      <c r="L34" s="80">
        <f t="shared" si="10"/>
        <v>0</v>
      </c>
      <c r="M34" s="67"/>
      <c r="N34" s="67"/>
      <c r="O34" s="76">
        <v>23</v>
      </c>
    </row>
    <row r="35" spans="2:15" ht="12.95" customHeight="1">
      <c r="B35" s="77">
        <v>24</v>
      </c>
      <c r="C35" s="78" t="s">
        <v>254</v>
      </c>
      <c r="D35" s="57"/>
      <c r="E35" s="81"/>
      <c r="F35" s="81"/>
      <c r="G35" s="79"/>
      <c r="H35" s="80">
        <f t="shared" si="8"/>
        <v>0</v>
      </c>
      <c r="I35" s="79"/>
      <c r="J35" s="80">
        <f t="shared" si="9"/>
        <v>0</v>
      </c>
      <c r="K35" s="80">
        <f>Summary_A!Q35</f>
        <v>0</v>
      </c>
      <c r="L35" s="80">
        <f t="shared" si="10"/>
        <v>0</v>
      </c>
      <c r="M35" s="67"/>
      <c r="N35" s="67"/>
      <c r="O35" s="76">
        <v>24</v>
      </c>
    </row>
    <row r="36" spans="2:15" ht="12.95" customHeight="1">
      <c r="B36" s="77">
        <v>25</v>
      </c>
      <c r="C36" s="78" t="s">
        <v>255</v>
      </c>
      <c r="D36" s="57"/>
      <c r="E36" s="81"/>
      <c r="F36" s="79"/>
      <c r="G36" s="79"/>
      <c r="H36" s="80">
        <f t="shared" si="8"/>
        <v>0</v>
      </c>
      <c r="I36" s="79"/>
      <c r="J36" s="80">
        <f t="shared" si="9"/>
        <v>0</v>
      </c>
      <c r="K36" s="80">
        <f>Summary_A!Q36</f>
        <v>0</v>
      </c>
      <c r="L36" s="80">
        <f t="shared" si="10"/>
        <v>0</v>
      </c>
      <c r="M36" s="67"/>
      <c r="N36" s="67"/>
      <c r="O36" s="76">
        <v>25</v>
      </c>
    </row>
    <row r="37" spans="2:15" ht="12.95" customHeight="1">
      <c r="B37" s="77">
        <v>26</v>
      </c>
      <c r="C37" s="78" t="s">
        <v>256</v>
      </c>
      <c r="D37" s="57"/>
      <c r="E37" s="81"/>
      <c r="F37" s="81"/>
      <c r="G37" s="79"/>
      <c r="H37" s="80">
        <f t="shared" si="8"/>
        <v>0</v>
      </c>
      <c r="I37" s="79"/>
      <c r="J37" s="80">
        <f t="shared" si="9"/>
        <v>0</v>
      </c>
      <c r="K37" s="80">
        <f>Summary_A!Q37</f>
        <v>0</v>
      </c>
      <c r="L37" s="80">
        <f t="shared" si="10"/>
        <v>0</v>
      </c>
      <c r="M37" s="67"/>
      <c r="N37" s="67"/>
      <c r="O37" s="76">
        <v>26</v>
      </c>
    </row>
    <row r="38" spans="2:15" ht="12.95" customHeight="1">
      <c r="B38" s="77">
        <v>27</v>
      </c>
      <c r="C38" s="78" t="s">
        <v>234</v>
      </c>
      <c r="D38" s="82"/>
      <c r="E38" s="79"/>
      <c r="F38" s="79"/>
      <c r="G38" s="79"/>
      <c r="H38" s="80">
        <f t="shared" si="8"/>
        <v>0</v>
      </c>
      <c r="I38" s="79"/>
      <c r="J38" s="80">
        <f t="shared" si="9"/>
        <v>0</v>
      </c>
      <c r="K38" s="80">
        <f>Summary_A!Q38</f>
        <v>0</v>
      </c>
      <c r="L38" s="80">
        <f t="shared" si="10"/>
        <v>0</v>
      </c>
      <c r="M38" s="67"/>
      <c r="N38" s="67"/>
      <c r="O38" s="76">
        <v>27</v>
      </c>
    </row>
    <row r="39" spans="2:15" ht="17.100000000000001" customHeight="1">
      <c r="B39" s="77">
        <v>28</v>
      </c>
      <c r="C39" s="24" t="s">
        <v>257</v>
      </c>
      <c r="D39" s="57"/>
      <c r="E39" s="67">
        <f>SUBTOTAL(9,E28:E38)</f>
        <v>0</v>
      </c>
      <c r="F39" s="67">
        <f t="shared" ref="F39:L39" si="11">SUBTOTAL(9,F28:F38)</f>
        <v>0</v>
      </c>
      <c r="G39" s="67">
        <f t="shared" si="11"/>
        <v>0</v>
      </c>
      <c r="H39" s="67">
        <f t="shared" si="11"/>
        <v>0</v>
      </c>
      <c r="I39" s="67">
        <f t="shared" si="11"/>
        <v>0</v>
      </c>
      <c r="J39" s="67">
        <f t="shared" si="11"/>
        <v>0</v>
      </c>
      <c r="K39" s="67">
        <f t="shared" si="11"/>
        <v>0</v>
      </c>
      <c r="L39" s="67">
        <f t="shared" si="11"/>
        <v>0</v>
      </c>
      <c r="M39" s="67"/>
      <c r="N39" s="67"/>
      <c r="O39" s="76">
        <v>28</v>
      </c>
    </row>
    <row r="40" spans="2:15" ht="12" customHeight="1">
      <c r="B40" s="85"/>
      <c r="C40" s="345" t="s">
        <v>258</v>
      </c>
      <c r="D40" s="49"/>
      <c r="E40" s="64"/>
      <c r="F40" s="64"/>
      <c r="G40" s="64"/>
      <c r="H40" s="64"/>
      <c r="I40" s="64"/>
      <c r="J40" s="64"/>
      <c r="K40" s="64"/>
      <c r="L40" s="64"/>
      <c r="M40" s="64"/>
      <c r="N40" s="64"/>
      <c r="O40" s="75"/>
    </row>
    <row r="41" spans="2:15" ht="11.1" customHeight="1">
      <c r="B41" s="77">
        <v>29</v>
      </c>
      <c r="C41" s="346" t="s">
        <v>259</v>
      </c>
      <c r="D41" s="57"/>
      <c r="E41" s="67">
        <f>E16+E26+E39</f>
        <v>0</v>
      </c>
      <c r="F41" s="67">
        <f t="shared" ref="F41:L41" si="12">F16+F26+F39</f>
        <v>0</v>
      </c>
      <c r="G41" s="67">
        <f t="shared" si="12"/>
        <v>0</v>
      </c>
      <c r="H41" s="67">
        <f t="shared" si="12"/>
        <v>0</v>
      </c>
      <c r="I41" s="67">
        <f t="shared" si="12"/>
        <v>0</v>
      </c>
      <c r="J41" s="67">
        <f t="shared" si="12"/>
        <v>0</v>
      </c>
      <c r="K41" s="67">
        <f t="shared" si="12"/>
        <v>0</v>
      </c>
      <c r="L41" s="67">
        <f t="shared" si="12"/>
        <v>0</v>
      </c>
      <c r="M41" s="67"/>
      <c r="N41" s="67"/>
      <c r="O41" s="76">
        <v>29</v>
      </c>
    </row>
    <row r="42" spans="2:15" ht="11.1" customHeight="1">
      <c r="B42" s="72"/>
      <c r="C42" s="345" t="s">
        <v>260</v>
      </c>
      <c r="D42" s="43"/>
      <c r="E42" s="43"/>
      <c r="F42" s="43"/>
      <c r="G42" s="43"/>
      <c r="H42" s="43"/>
      <c r="I42" s="43"/>
      <c r="J42" s="72" t="str">
        <f>'PG1'!Q46</f>
        <v/>
      </c>
      <c r="K42" s="72"/>
      <c r="L42" s="43"/>
      <c r="M42" s="43"/>
      <c r="N42" s="43"/>
      <c r="O42" s="86"/>
    </row>
    <row r="43" spans="2:15" ht="9.9499999999999993" customHeight="1">
      <c r="B43" s="72"/>
      <c r="C43" s="345" t="s">
        <v>261</v>
      </c>
      <c r="D43" s="43"/>
      <c r="E43" s="43"/>
      <c r="F43" s="43"/>
      <c r="G43" s="43"/>
      <c r="H43" s="43"/>
      <c r="I43" s="43"/>
      <c r="J43" s="43"/>
      <c r="K43" s="43"/>
      <c r="L43" s="43"/>
      <c r="M43" s="43"/>
      <c r="N43" s="23"/>
      <c r="O43" s="361"/>
    </row>
  </sheetData>
  <sheetProtection algorithmName="SHA-512" hashValue="aowMruCk4KOeQrck4WsGZSm5/3R7qHst6DtTQ78cSvChaYkc2hJAYdvlWvxnCmW7f4NhGq9AydYWwInfBzlYag==" saltValue="0WIJJAm2VwdpfhNOIovXFw==" spinCount="100000" sheet="1" objects="1" scenarios="1"/>
  <phoneticPr fontId="0" type="noConversion"/>
  <dataValidations count="3">
    <dataValidation type="whole" operator="notEqual" allowBlank="1" showInputMessage="1" showErrorMessage="1" error="Only whole numbers are allowed to be entered.  Do not enter decimals." sqref="E9:G15 E40:G40 E17:G25 E27:G38" xr:uid="{00000000-0002-0000-0500-000000000000}">
      <formula1>0</formula1>
    </dataValidation>
    <dataValidation type="whole" operator="notEqual" allowBlank="1" showInputMessage="1" showErrorMessage="1" error="Only whole numbers are aloowed to be entered.  Do not enter decimals." sqref="I9:I15 I18 I19:I25 I28 I29:I38" xr:uid="{00000000-0002-0000-0500-000001000000}">
      <formula1>0</formula1>
    </dataValidation>
    <dataValidation operator="notEqual" allowBlank="1" showInputMessage="1" showErrorMessage="1" error="Only whole numbers are allowed to be entered.  Do not enter decimals." sqref="K9:K15 K18:K25 K28:K38 E16:G16 E26:G26 E39:G39 E41:G41" xr:uid="{00000000-0002-0000-0500-000002000000}"/>
  </dataValidations>
  <pageMargins left="0.5" right="0.5" top="0.5" bottom="0.5" header="0" footer="0"/>
  <pageSetup paperSize="5" scale="97"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8">
    <pageSetUpPr fitToPage="1"/>
  </sheetPr>
  <dimension ref="B1:AB45"/>
  <sheetViews>
    <sheetView zoomScale="80" zoomScaleNormal="80" workbookViewId="0">
      <selection activeCell="B4" sqref="B4"/>
    </sheetView>
  </sheetViews>
  <sheetFormatPr defaultRowHeight="15"/>
  <cols>
    <col min="1" max="1" width="9.77734375" customWidth="1"/>
    <col min="2" max="2" width="3.77734375" customWidth="1"/>
    <col min="3" max="3" width="5.77734375" customWidth="1"/>
    <col min="4" max="5" width="7.77734375" customWidth="1"/>
    <col min="6" max="6" width="8.77734375" customWidth="1"/>
    <col min="7" max="7" width="11.77734375" customWidth="1"/>
    <col min="8" max="8" width="1.77734375" customWidth="1"/>
    <col min="9" max="9" width="4.77734375" customWidth="1"/>
    <col min="10" max="11" width="1.77734375" customWidth="1"/>
    <col min="12" max="12" width="8.77734375" customWidth="1"/>
    <col min="13" max="13" width="1.77734375" customWidth="1"/>
    <col min="14" max="14" width="9.77734375" customWidth="1"/>
    <col min="15" max="15" width="1.77734375" customWidth="1"/>
    <col min="16" max="16" width="7.77734375" customWidth="1"/>
    <col min="17" max="18" width="1.77734375" customWidth="1"/>
    <col min="19" max="19" width="9.77734375" customWidth="1"/>
    <col min="20" max="21" width="1.77734375" customWidth="1"/>
    <col min="22" max="22" width="10.77734375" customWidth="1"/>
    <col min="23" max="23" width="1.77734375" customWidth="1"/>
    <col min="24" max="24" width="10.77734375" customWidth="1"/>
    <col min="25" max="25" width="7.77734375" customWidth="1"/>
    <col min="26" max="26" width="9.77734375" customWidth="1"/>
    <col min="27" max="27" width="1.77734375" customWidth="1"/>
    <col min="28" max="28" width="3.77734375" customWidth="1"/>
    <col min="29" max="29" width="9.77734375" customWidth="1"/>
  </cols>
  <sheetData>
    <row r="1" spans="2:28" ht="15.75" customHeight="1"/>
    <row r="2" spans="2:28" ht="15.75" customHeight="1"/>
    <row r="3" spans="2:28" ht="12.95" customHeight="1">
      <c r="B3" s="43"/>
      <c r="C3" s="43"/>
      <c r="D3" s="43"/>
      <c r="E3" s="43"/>
      <c r="F3" s="43"/>
      <c r="G3" s="43"/>
      <c r="H3" s="43"/>
      <c r="I3" s="43"/>
      <c r="J3" s="43"/>
      <c r="K3" s="43"/>
      <c r="L3" s="43"/>
      <c r="M3" s="43"/>
      <c r="N3" s="43"/>
      <c r="O3" s="43" t="s">
        <v>40</v>
      </c>
      <c r="P3" s="43"/>
      <c r="Q3" s="43"/>
      <c r="R3" s="43"/>
      <c r="S3" s="43"/>
      <c r="T3" s="43"/>
      <c r="U3" s="43"/>
      <c r="V3" s="43"/>
      <c r="W3" s="43"/>
      <c r="X3" s="43"/>
      <c r="Y3" s="43"/>
      <c r="Z3" s="43" t="s">
        <v>1347</v>
      </c>
      <c r="AA3" s="43"/>
      <c r="AB3" s="43"/>
    </row>
    <row r="4" spans="2:28" ht="12.95" customHeight="1">
      <c r="B4" s="24" t="s">
        <v>116</v>
      </c>
      <c r="C4" s="24"/>
      <c r="D4" s="24"/>
      <c r="E4" s="24"/>
      <c r="F4" s="45" t="str">
        <f>T(Facility)</f>
        <v/>
      </c>
      <c r="G4" s="24"/>
      <c r="H4" s="24"/>
      <c r="I4" s="24"/>
      <c r="J4" s="24"/>
      <c r="K4" s="24"/>
      <c r="L4" s="24"/>
      <c r="M4" s="24"/>
      <c r="N4" s="24"/>
      <c r="O4" s="24" t="s">
        <v>117</v>
      </c>
      <c r="P4" s="46" t="str">
        <f>T(ID)</f>
        <v/>
      </c>
      <c r="Q4" s="24"/>
      <c r="R4" s="24" t="s">
        <v>118</v>
      </c>
      <c r="S4" s="24"/>
      <c r="T4" s="24"/>
      <c r="U4" s="24"/>
      <c r="V4" s="24"/>
      <c r="W4" s="24"/>
      <c r="X4" s="73" t="str">
        <f>T(Beg_Date)</f>
        <v/>
      </c>
      <c r="Y4" s="24" t="s">
        <v>831</v>
      </c>
      <c r="Z4" s="73" t="str">
        <f>T(End_Date)</f>
        <v/>
      </c>
      <c r="AA4" s="24"/>
      <c r="AB4" s="24"/>
    </row>
    <row r="5" spans="2:28" ht="12.95" customHeight="1">
      <c r="B5" s="43"/>
      <c r="C5" s="43"/>
      <c r="D5" s="43"/>
      <c r="E5" s="43"/>
      <c r="F5" s="43"/>
      <c r="G5" s="43"/>
      <c r="H5" s="43"/>
      <c r="I5" s="43"/>
      <c r="J5" s="43"/>
      <c r="K5" s="43"/>
      <c r="L5" s="43"/>
      <c r="M5" s="43"/>
      <c r="N5" s="43"/>
      <c r="O5" s="43"/>
      <c r="P5" s="43"/>
      <c r="Q5" s="43"/>
      <c r="R5" s="43"/>
      <c r="S5" s="43"/>
      <c r="T5" s="43"/>
      <c r="U5" s="43"/>
      <c r="V5" s="43"/>
      <c r="W5" s="43"/>
      <c r="X5" s="43"/>
      <c r="Y5" s="43"/>
      <c r="Z5" s="43"/>
      <c r="AA5" s="43"/>
      <c r="AB5" s="43"/>
    </row>
    <row r="6" spans="2:28" ht="12.95" customHeight="1">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2:28" ht="12.95" customHeight="1">
      <c r="B7" s="43" t="s">
        <v>1348</v>
      </c>
      <c r="C7" s="43"/>
      <c r="D7" s="43"/>
      <c r="E7" s="43"/>
      <c r="F7" s="43"/>
      <c r="G7" s="43"/>
      <c r="H7" s="43"/>
      <c r="I7" s="43"/>
      <c r="J7" s="43"/>
      <c r="K7" s="43"/>
      <c r="L7" s="43"/>
      <c r="M7" s="43"/>
      <c r="N7" s="43"/>
      <c r="O7" s="43"/>
      <c r="P7" s="43"/>
      <c r="Q7" s="43"/>
      <c r="R7" s="43"/>
      <c r="S7" s="43"/>
      <c r="T7" s="43"/>
      <c r="U7" s="43"/>
      <c r="V7" s="43"/>
      <c r="W7" s="43"/>
      <c r="X7" s="43"/>
      <c r="Y7" s="43"/>
      <c r="Z7" s="43"/>
      <c r="AA7" s="43"/>
      <c r="AB7" s="43"/>
    </row>
    <row r="8" spans="2:28" ht="12.95" customHeight="1">
      <c r="B8" s="43"/>
      <c r="C8" s="43"/>
      <c r="D8" s="43"/>
      <c r="E8" s="43"/>
      <c r="F8" s="43"/>
      <c r="G8" s="54" t="s">
        <v>148</v>
      </c>
      <c r="H8" s="43"/>
      <c r="I8" s="43"/>
      <c r="J8" s="43"/>
      <c r="K8" s="54" t="s">
        <v>128</v>
      </c>
      <c r="L8" s="43"/>
      <c r="M8" s="43"/>
      <c r="N8" s="54" t="s">
        <v>129</v>
      </c>
      <c r="O8" s="43"/>
      <c r="P8" s="54" t="s">
        <v>130</v>
      </c>
      <c r="Q8" s="43"/>
      <c r="R8" s="43"/>
      <c r="S8" s="54" t="s">
        <v>155</v>
      </c>
      <c r="T8" s="43"/>
      <c r="U8" s="43"/>
      <c r="V8" s="54" t="s">
        <v>156</v>
      </c>
      <c r="W8" s="43"/>
      <c r="X8" s="54" t="s">
        <v>158</v>
      </c>
      <c r="Y8" s="43"/>
      <c r="Z8" s="43" t="s">
        <v>1349</v>
      </c>
      <c r="AA8" s="43"/>
      <c r="AB8" s="43"/>
    </row>
    <row r="9" spans="2:28" ht="14.1" customHeight="1">
      <c r="B9" s="648"/>
      <c r="C9" s="648"/>
      <c r="D9" s="649"/>
      <c r="E9" s="649"/>
      <c r="F9" s="649"/>
      <c r="G9" s="695" t="s">
        <v>631</v>
      </c>
      <c r="H9" s="651"/>
      <c r="I9" s="668" t="s">
        <v>1350</v>
      </c>
      <c r="J9" s="668"/>
      <c r="K9" s="668"/>
      <c r="L9" s="668"/>
      <c r="M9" s="668"/>
      <c r="N9" s="668"/>
      <c r="O9" s="780"/>
      <c r="P9" s="668" t="s">
        <v>1351</v>
      </c>
      <c r="Q9" s="668"/>
      <c r="R9" s="668"/>
      <c r="S9" s="668"/>
      <c r="T9" s="780"/>
      <c r="U9" s="649"/>
      <c r="V9" s="696" t="s">
        <v>224</v>
      </c>
      <c r="W9" s="651"/>
      <c r="X9" s="651"/>
      <c r="Y9" s="649"/>
      <c r="Z9" s="649"/>
      <c r="AA9" s="651"/>
      <c r="AB9" s="651"/>
    </row>
    <row r="10" spans="2:28" ht="14.1" customHeight="1">
      <c r="B10" s="47"/>
      <c r="C10" s="47"/>
      <c r="D10" s="43" t="s">
        <v>176</v>
      </c>
      <c r="E10" s="43"/>
      <c r="F10" s="43"/>
      <c r="G10" s="154" t="s">
        <v>1352</v>
      </c>
      <c r="H10" s="49"/>
      <c r="I10" s="649"/>
      <c r="J10" s="649" t="s">
        <v>1353</v>
      </c>
      <c r="K10" s="649"/>
      <c r="L10" s="651"/>
      <c r="M10" s="649"/>
      <c r="N10" s="696" t="s">
        <v>843</v>
      </c>
      <c r="O10" s="651"/>
      <c r="P10" s="143" t="s">
        <v>1354</v>
      </c>
      <c r="Q10" s="143"/>
      <c r="R10" s="143"/>
      <c r="S10" s="143"/>
      <c r="T10" s="146"/>
      <c r="U10" s="43"/>
      <c r="V10" s="54" t="s">
        <v>1355</v>
      </c>
      <c r="W10" s="49"/>
      <c r="X10" s="66" t="s">
        <v>644</v>
      </c>
      <c r="Y10" s="143" t="s">
        <v>1356</v>
      </c>
      <c r="Z10" s="143"/>
      <c r="AA10" s="146"/>
      <c r="AB10" s="49"/>
    </row>
    <row r="11" spans="2:28" ht="14.1" customHeight="1">
      <c r="B11" s="47"/>
      <c r="C11" s="47"/>
      <c r="D11" s="43"/>
      <c r="E11" s="43"/>
      <c r="F11" s="43"/>
      <c r="G11" s="154" t="s">
        <v>295</v>
      </c>
      <c r="H11" s="49"/>
      <c r="I11" s="43"/>
      <c r="J11" s="43" t="s">
        <v>176</v>
      </c>
      <c r="K11" s="43"/>
      <c r="L11" s="49"/>
      <c r="M11" s="43"/>
      <c r="N11" s="43"/>
      <c r="O11" s="49"/>
      <c r="P11" s="696" t="s">
        <v>648</v>
      </c>
      <c r="Q11" s="651"/>
      <c r="R11" s="649"/>
      <c r="S11" s="696" t="s">
        <v>843</v>
      </c>
      <c r="T11" s="651"/>
      <c r="U11" s="43"/>
      <c r="V11" s="54" t="s">
        <v>1357</v>
      </c>
      <c r="W11" s="49"/>
      <c r="X11" s="66" t="s">
        <v>1358</v>
      </c>
      <c r="Y11" s="143" t="s">
        <v>1359</v>
      </c>
      <c r="Z11" s="143"/>
      <c r="AA11" s="146"/>
      <c r="AB11" s="49"/>
    </row>
    <row r="12" spans="2:28" ht="14.1" customHeight="1">
      <c r="B12" s="833">
        <v>1</v>
      </c>
      <c r="C12" s="709" t="s">
        <v>1360</v>
      </c>
      <c r="D12" s="673"/>
      <c r="E12" s="673"/>
      <c r="F12" s="673"/>
      <c r="G12" s="868"/>
      <c r="H12" s="674"/>
      <c r="I12" s="869"/>
      <c r="J12" s="673"/>
      <c r="K12" s="673"/>
      <c r="L12" s="674" t="s">
        <v>1361</v>
      </c>
      <c r="M12" s="673" t="s">
        <v>302</v>
      </c>
      <c r="N12" s="785"/>
      <c r="O12" s="674"/>
      <c r="P12" s="785"/>
      <c r="Q12" s="674"/>
      <c r="R12" s="673" t="s">
        <v>302</v>
      </c>
      <c r="S12" s="785"/>
      <c r="T12" s="674"/>
      <c r="U12" s="673" t="s">
        <v>302</v>
      </c>
      <c r="V12" s="785"/>
      <c r="W12" s="674"/>
      <c r="X12" s="870" t="str">
        <f>IF(+P12+I12=0," ",+P12+I12)</f>
        <v xml:space="preserve"> </v>
      </c>
      <c r="Y12" s="673" t="s">
        <v>302</v>
      </c>
      <c r="Z12" s="707" t="str">
        <f>IF(+N12+S12+V12=0," ",+N12+S12+V12)</f>
        <v xml:space="preserve"> </v>
      </c>
      <c r="AA12" s="674"/>
      <c r="AB12" s="677">
        <v>1</v>
      </c>
    </row>
    <row r="13" spans="2:28" ht="14.1" customHeight="1">
      <c r="B13" s="154"/>
      <c r="C13" s="47" t="s">
        <v>1362</v>
      </c>
      <c r="D13" s="43"/>
      <c r="E13" s="43"/>
      <c r="F13" s="43"/>
      <c r="G13" s="375"/>
      <c r="H13" s="49"/>
      <c r="I13" s="393"/>
      <c r="J13" s="43"/>
      <c r="K13" s="43"/>
      <c r="L13" s="49"/>
      <c r="M13" s="43"/>
      <c r="N13" s="68"/>
      <c r="O13" s="49"/>
      <c r="P13" s="68"/>
      <c r="Q13" s="49"/>
      <c r="R13" s="43"/>
      <c r="S13" s="68"/>
      <c r="T13" s="49"/>
      <c r="U13" s="43"/>
      <c r="V13" s="68"/>
      <c r="W13" s="49"/>
      <c r="X13" s="871"/>
      <c r="Y13" s="43"/>
      <c r="Z13" s="68"/>
      <c r="AA13" s="49"/>
      <c r="AB13" s="66"/>
    </row>
    <row r="14" spans="2:28" ht="14.1" customHeight="1">
      <c r="B14" s="231">
        <v>2</v>
      </c>
      <c r="C14" s="50" t="s">
        <v>1363</v>
      </c>
      <c r="D14" s="24"/>
      <c r="E14" s="24"/>
      <c r="F14" s="24"/>
      <c r="G14" s="376"/>
      <c r="H14" s="57"/>
      <c r="I14" s="394"/>
      <c r="J14" s="24"/>
      <c r="K14" s="24"/>
      <c r="L14" s="57" t="s">
        <v>1361</v>
      </c>
      <c r="M14" s="24"/>
      <c r="N14" s="65"/>
      <c r="O14" s="57"/>
      <c r="P14" s="65"/>
      <c r="Q14" s="57"/>
      <c r="R14" s="24"/>
      <c r="S14" s="65"/>
      <c r="T14" s="57"/>
      <c r="U14" s="24"/>
      <c r="V14" s="65"/>
      <c r="W14" s="57"/>
      <c r="X14" s="242" t="str">
        <f t="shared" ref="X14:X20" si="0">IF(+P14+I14=0," ",+P14+I14)</f>
        <v xml:space="preserve"> </v>
      </c>
      <c r="Y14" s="24"/>
      <c r="Z14" s="58" t="str">
        <f t="shared" ref="Z14:Z20" si="1">IF(+N14+S14+V14=0," ",+N14+S14+V14)</f>
        <v xml:space="preserve"> </v>
      </c>
      <c r="AA14" s="57"/>
      <c r="AB14" s="59">
        <v>2</v>
      </c>
    </row>
    <row r="15" spans="2:28" ht="14.1" customHeight="1">
      <c r="B15" s="231">
        <v>3</v>
      </c>
      <c r="C15" s="50" t="s">
        <v>1364</v>
      </c>
      <c r="D15" s="24"/>
      <c r="E15" s="24"/>
      <c r="F15" s="24"/>
      <c r="G15" s="376"/>
      <c r="H15" s="57"/>
      <c r="I15" s="394"/>
      <c r="J15" s="24"/>
      <c r="K15" s="24"/>
      <c r="L15" s="57" t="s">
        <v>1361</v>
      </c>
      <c r="M15" s="24"/>
      <c r="N15" s="65"/>
      <c r="O15" s="57"/>
      <c r="P15" s="65"/>
      <c r="Q15" s="57"/>
      <c r="R15" s="24"/>
      <c r="S15" s="65"/>
      <c r="T15" s="57"/>
      <c r="U15" s="24"/>
      <c r="V15" s="65"/>
      <c r="W15" s="57"/>
      <c r="X15" s="870" t="str">
        <f t="shared" si="0"/>
        <v xml:space="preserve"> </v>
      </c>
      <c r="Y15" s="24"/>
      <c r="Z15" s="707" t="str">
        <f t="shared" si="1"/>
        <v xml:space="preserve"> </v>
      </c>
      <c r="AA15" s="57"/>
      <c r="AB15" s="59">
        <v>3</v>
      </c>
    </row>
    <row r="16" spans="2:28" ht="14.1" customHeight="1">
      <c r="B16" s="231">
        <v>4</v>
      </c>
      <c r="C16" s="50" t="s">
        <v>1365</v>
      </c>
      <c r="D16" s="24"/>
      <c r="E16" s="24"/>
      <c r="F16" s="24"/>
      <c r="G16" s="376"/>
      <c r="H16" s="57"/>
      <c r="I16" s="394"/>
      <c r="J16" s="24"/>
      <c r="K16" s="24"/>
      <c r="L16" s="57" t="s">
        <v>1361</v>
      </c>
      <c r="M16" s="24"/>
      <c r="N16" s="65"/>
      <c r="O16" s="57"/>
      <c r="P16" s="65"/>
      <c r="Q16" s="57"/>
      <c r="R16" s="24"/>
      <c r="S16" s="65"/>
      <c r="T16" s="57"/>
      <c r="U16" s="24"/>
      <c r="V16" s="65"/>
      <c r="W16" s="57"/>
      <c r="X16" s="870" t="str">
        <f t="shared" si="0"/>
        <v xml:space="preserve"> </v>
      </c>
      <c r="Y16" s="24"/>
      <c r="Z16" s="707" t="str">
        <f t="shared" si="1"/>
        <v xml:space="preserve"> </v>
      </c>
      <c r="AA16" s="57"/>
      <c r="AB16" s="59">
        <v>4</v>
      </c>
    </row>
    <row r="17" spans="2:28" ht="14.1" customHeight="1">
      <c r="B17" s="231">
        <v>5</v>
      </c>
      <c r="C17" s="50" t="s">
        <v>1366</v>
      </c>
      <c r="D17" s="24"/>
      <c r="E17" s="24"/>
      <c r="F17" s="24"/>
      <c r="G17" s="376"/>
      <c r="H17" s="57"/>
      <c r="I17" s="394"/>
      <c r="J17" s="24"/>
      <c r="K17" s="24"/>
      <c r="L17" s="57" t="s">
        <v>1367</v>
      </c>
      <c r="M17" s="24"/>
      <c r="N17" s="65"/>
      <c r="O17" s="57"/>
      <c r="P17" s="65"/>
      <c r="Q17" s="57"/>
      <c r="R17" s="24"/>
      <c r="S17" s="65"/>
      <c r="T17" s="57"/>
      <c r="U17" s="24"/>
      <c r="V17" s="65"/>
      <c r="W17" s="57"/>
      <c r="X17" s="870" t="str">
        <f t="shared" si="0"/>
        <v xml:space="preserve"> </v>
      </c>
      <c r="Y17" s="24"/>
      <c r="Z17" s="707" t="str">
        <f t="shared" si="1"/>
        <v xml:space="preserve"> </v>
      </c>
      <c r="AA17" s="57"/>
      <c r="AB17" s="59">
        <v>5</v>
      </c>
    </row>
    <row r="18" spans="2:28" ht="14.1" customHeight="1">
      <c r="B18" s="231">
        <v>6</v>
      </c>
      <c r="C18" s="50" t="s">
        <v>1368</v>
      </c>
      <c r="D18" s="24"/>
      <c r="E18" s="24"/>
      <c r="F18" s="24"/>
      <c r="G18" s="376"/>
      <c r="H18" s="57"/>
      <c r="I18" s="394"/>
      <c r="J18" s="24"/>
      <c r="K18" s="24"/>
      <c r="L18" s="57" t="s">
        <v>1367</v>
      </c>
      <c r="M18" s="24"/>
      <c r="N18" s="65"/>
      <c r="O18" s="57"/>
      <c r="P18" s="65"/>
      <c r="Q18" s="57"/>
      <c r="R18" s="24"/>
      <c r="S18" s="65"/>
      <c r="T18" s="57"/>
      <c r="U18" s="24"/>
      <c r="V18" s="65"/>
      <c r="W18" s="57"/>
      <c r="X18" s="870" t="str">
        <f t="shared" si="0"/>
        <v xml:space="preserve"> </v>
      </c>
      <c r="Y18" s="24"/>
      <c r="Z18" s="707" t="str">
        <f t="shared" si="1"/>
        <v xml:space="preserve"> </v>
      </c>
      <c r="AA18" s="57"/>
      <c r="AB18" s="59">
        <v>6</v>
      </c>
    </row>
    <row r="19" spans="2:28" ht="14.1" customHeight="1">
      <c r="B19" s="231">
        <v>7</v>
      </c>
      <c r="C19" s="50" t="s">
        <v>1369</v>
      </c>
      <c r="D19" s="24"/>
      <c r="E19" s="24"/>
      <c r="F19" s="24"/>
      <c r="G19" s="376"/>
      <c r="H19" s="57"/>
      <c r="I19" s="394"/>
      <c r="J19" s="24"/>
      <c r="K19" s="24"/>
      <c r="L19" s="57" t="s">
        <v>1361</v>
      </c>
      <c r="M19" s="24"/>
      <c r="N19" s="65"/>
      <c r="O19" s="57"/>
      <c r="P19" s="65"/>
      <c r="Q19" s="57"/>
      <c r="R19" s="24"/>
      <c r="S19" s="65"/>
      <c r="T19" s="57"/>
      <c r="U19" s="24"/>
      <c r="V19" s="65"/>
      <c r="W19" s="57"/>
      <c r="X19" s="870" t="str">
        <f t="shared" si="0"/>
        <v xml:space="preserve"> </v>
      </c>
      <c r="Y19" s="24"/>
      <c r="Z19" s="707" t="str">
        <f t="shared" si="1"/>
        <v xml:space="preserve"> </v>
      </c>
      <c r="AA19" s="57"/>
      <c r="AB19" s="59">
        <v>7</v>
      </c>
    </row>
    <row r="20" spans="2:28" ht="14.1" customHeight="1">
      <c r="B20" s="231">
        <v>8</v>
      </c>
      <c r="C20" s="50" t="s">
        <v>1370</v>
      </c>
      <c r="D20" s="24"/>
      <c r="E20" s="24"/>
      <c r="F20" s="24"/>
      <c r="G20" s="376"/>
      <c r="H20" s="57"/>
      <c r="I20" s="394"/>
      <c r="J20" s="24"/>
      <c r="K20" s="24"/>
      <c r="L20" s="57" t="s">
        <v>1361</v>
      </c>
      <c r="M20" s="24"/>
      <c r="N20" s="65"/>
      <c r="O20" s="57"/>
      <c r="P20" s="65"/>
      <c r="Q20" s="57"/>
      <c r="R20" s="24"/>
      <c r="S20" s="65"/>
      <c r="T20" s="57"/>
      <c r="U20" s="24"/>
      <c r="V20" s="65"/>
      <c r="W20" s="57"/>
      <c r="X20" s="870" t="str">
        <f t="shared" si="0"/>
        <v xml:space="preserve"> </v>
      </c>
      <c r="Y20" s="24"/>
      <c r="Z20" s="707" t="str">
        <f t="shared" si="1"/>
        <v xml:space="preserve"> </v>
      </c>
      <c r="AA20" s="57"/>
      <c r="AB20" s="59">
        <v>8</v>
      </c>
    </row>
    <row r="21" spans="2:28" ht="14.1" customHeight="1">
      <c r="B21" s="154"/>
      <c r="C21" s="47"/>
      <c r="D21" s="43"/>
      <c r="E21" s="43"/>
      <c r="F21" s="43"/>
      <c r="G21" s="375"/>
      <c r="H21" s="49"/>
      <c r="I21" s="393"/>
      <c r="J21" s="43"/>
      <c r="K21" s="43"/>
      <c r="L21" s="49" t="s">
        <v>1371</v>
      </c>
      <c r="M21" s="43"/>
      <c r="N21" s="68"/>
      <c r="O21" s="49"/>
      <c r="P21" s="68"/>
      <c r="Q21" s="49"/>
      <c r="R21" s="43"/>
      <c r="S21" s="68"/>
      <c r="T21" s="49"/>
      <c r="U21" s="43"/>
      <c r="V21" s="68"/>
      <c r="W21" s="49"/>
      <c r="X21" s="64"/>
      <c r="Y21" s="43"/>
      <c r="Z21" s="68"/>
      <c r="AA21" s="49"/>
      <c r="AB21" s="243"/>
    </row>
    <row r="22" spans="2:28" ht="14.1" customHeight="1">
      <c r="B22" s="231">
        <v>9</v>
      </c>
      <c r="C22" s="50" t="s">
        <v>1372</v>
      </c>
      <c r="D22" s="24"/>
      <c r="E22" s="24"/>
      <c r="F22" s="24"/>
      <c r="G22" s="376"/>
      <c r="H22" s="57"/>
      <c r="I22" s="394"/>
      <c r="J22" s="24"/>
      <c r="K22" s="24"/>
      <c r="L22" s="57" t="s">
        <v>1373</v>
      </c>
      <c r="M22" s="24"/>
      <c r="N22" s="65"/>
      <c r="O22" s="57"/>
      <c r="P22" s="65"/>
      <c r="Q22" s="57"/>
      <c r="R22" s="24"/>
      <c r="S22" s="65"/>
      <c r="T22" s="57"/>
      <c r="U22" s="24"/>
      <c r="V22" s="65"/>
      <c r="W22" s="57"/>
      <c r="X22" s="242" t="str">
        <f>IF(+P22+I22=0," ",+P22+I22)</f>
        <v xml:space="preserve"> </v>
      </c>
      <c r="Y22" s="24"/>
      <c r="Z22" s="58" t="str">
        <f>IF(+N22+S22+V22=0," ",+N22+S22+V22)</f>
        <v xml:space="preserve"> </v>
      </c>
      <c r="AA22" s="57"/>
      <c r="AB22" s="59">
        <v>9</v>
      </c>
    </row>
    <row r="23" spans="2:28" ht="14.1" customHeight="1">
      <c r="B23" s="154"/>
      <c r="C23" s="47" t="s">
        <v>1374</v>
      </c>
      <c r="D23" s="43"/>
      <c r="E23" s="43"/>
      <c r="F23" s="43"/>
      <c r="G23" s="375"/>
      <c r="H23" s="49"/>
      <c r="I23" s="393"/>
      <c r="J23" s="43"/>
      <c r="K23" s="43"/>
      <c r="L23" s="49"/>
      <c r="M23" s="43"/>
      <c r="N23" s="68"/>
      <c r="O23" s="49"/>
      <c r="P23" s="68"/>
      <c r="Q23" s="49"/>
      <c r="R23" s="43"/>
      <c r="S23" s="68"/>
      <c r="T23" s="49"/>
      <c r="U23" s="43"/>
      <c r="V23" s="68"/>
      <c r="W23" s="49"/>
      <c r="X23" s="64"/>
      <c r="Y23" s="43"/>
      <c r="Z23" s="68"/>
      <c r="AA23" s="49"/>
      <c r="AB23" s="66"/>
    </row>
    <row r="24" spans="2:28" ht="14.1" customHeight="1">
      <c r="B24" s="154"/>
      <c r="C24" s="47" t="s">
        <v>1375</v>
      </c>
      <c r="D24" s="43"/>
      <c r="E24" s="43"/>
      <c r="F24" s="43"/>
      <c r="G24" s="375"/>
      <c r="H24" s="49"/>
      <c r="I24" s="393"/>
      <c r="J24" s="43"/>
      <c r="K24" s="43"/>
      <c r="L24" s="49"/>
      <c r="M24" s="43"/>
      <c r="N24" s="68"/>
      <c r="O24" s="49"/>
      <c r="P24" s="68"/>
      <c r="Q24" s="49"/>
      <c r="R24" s="43"/>
      <c r="S24" s="68"/>
      <c r="T24" s="49"/>
      <c r="U24" s="43"/>
      <c r="V24" s="68"/>
      <c r="W24" s="49"/>
      <c r="X24" s="64"/>
      <c r="Y24" s="43"/>
      <c r="Z24" s="68"/>
      <c r="AA24" s="49"/>
      <c r="AB24" s="66"/>
    </row>
    <row r="25" spans="2:28" ht="14.1" customHeight="1">
      <c r="B25" s="231">
        <v>10</v>
      </c>
      <c r="C25" s="50" t="s">
        <v>1376</v>
      </c>
      <c r="D25" s="24"/>
      <c r="E25" s="24"/>
      <c r="F25" s="24"/>
      <c r="G25" s="376"/>
      <c r="H25" s="57"/>
      <c r="I25" s="394"/>
      <c r="J25" s="24"/>
      <c r="K25" s="24"/>
      <c r="L25" s="57" t="s">
        <v>1361</v>
      </c>
      <c r="M25" s="24"/>
      <c r="N25" s="65"/>
      <c r="O25" s="57"/>
      <c r="P25" s="65"/>
      <c r="Q25" s="57"/>
      <c r="R25" s="24"/>
      <c r="S25" s="65"/>
      <c r="T25" s="57"/>
      <c r="U25" s="24"/>
      <c r="V25" s="65"/>
      <c r="W25" s="57"/>
      <c r="X25" s="242" t="str">
        <f>IF(+P25+I25=0," ",+P25+I25)</f>
        <v xml:space="preserve"> </v>
      </c>
      <c r="Y25" s="24"/>
      <c r="Z25" s="58" t="str">
        <f>IF(+N25+S25+V25=0," ",+N25+S25+V25)</f>
        <v xml:space="preserve"> </v>
      </c>
      <c r="AA25" s="57"/>
      <c r="AB25" s="59">
        <v>10</v>
      </c>
    </row>
    <row r="26" spans="2:28" ht="14.1" customHeight="1">
      <c r="B26" s="231">
        <v>11</v>
      </c>
      <c r="C26" s="50" t="s">
        <v>1377</v>
      </c>
      <c r="D26" s="24"/>
      <c r="E26" s="24"/>
      <c r="F26" s="24"/>
      <c r="G26" s="376"/>
      <c r="H26" s="57"/>
      <c r="I26" s="394"/>
      <c r="J26" s="24"/>
      <c r="K26" s="24"/>
      <c r="L26" s="57" t="s">
        <v>1361</v>
      </c>
      <c r="M26" s="24"/>
      <c r="N26" s="65"/>
      <c r="O26" s="57"/>
      <c r="P26" s="65"/>
      <c r="Q26" s="57"/>
      <c r="R26" s="24"/>
      <c r="S26" s="65"/>
      <c r="T26" s="57"/>
      <c r="U26" s="24"/>
      <c r="V26" s="65"/>
      <c r="W26" s="57"/>
      <c r="X26" s="870" t="str">
        <f>IF(+P26+I26=0," ",+P26+I26)</f>
        <v xml:space="preserve"> </v>
      </c>
      <c r="Y26" s="24"/>
      <c r="Z26" s="707" t="str">
        <f>IF(+N26+S26+V26=0," ",+N26+S26+V26)</f>
        <v xml:space="preserve"> </v>
      </c>
      <c r="AA26" s="57"/>
      <c r="AB26" s="59">
        <v>11</v>
      </c>
    </row>
    <row r="27" spans="2:28" ht="14.1" customHeight="1">
      <c r="B27" s="231">
        <v>12</v>
      </c>
      <c r="C27" s="50" t="s">
        <v>1378</v>
      </c>
      <c r="D27" s="24"/>
      <c r="E27" s="850"/>
      <c r="F27" s="24"/>
      <c r="G27" s="376"/>
      <c r="H27" s="57"/>
      <c r="I27" s="394"/>
      <c r="J27" s="24"/>
      <c r="K27" s="24"/>
      <c r="L27" s="57"/>
      <c r="M27" s="24"/>
      <c r="N27" s="65"/>
      <c r="O27" s="57"/>
      <c r="P27" s="65"/>
      <c r="Q27" s="57"/>
      <c r="R27" s="24"/>
      <c r="S27" s="65"/>
      <c r="T27" s="57"/>
      <c r="U27" s="24"/>
      <c r="V27" s="65"/>
      <c r="W27" s="57"/>
      <c r="X27" s="870" t="str">
        <f>IF(+P27+I27=0," ",+P27+I27)</f>
        <v xml:space="preserve"> </v>
      </c>
      <c r="Y27" s="24"/>
      <c r="Z27" s="707" t="str">
        <f>IF(+N27+S27+V27=0," ",+N27+S27+V27)</f>
        <v xml:space="preserve"> </v>
      </c>
      <c r="AA27" s="57"/>
      <c r="AB27" s="59">
        <v>12</v>
      </c>
    </row>
    <row r="28" spans="2:28" ht="14.1" customHeight="1">
      <c r="B28" s="154"/>
      <c r="C28" s="244"/>
      <c r="D28" s="43"/>
      <c r="E28" s="23"/>
      <c r="F28" s="23"/>
      <c r="G28" s="377"/>
      <c r="H28" s="49"/>
      <c r="I28" s="395"/>
      <c r="J28" s="43"/>
      <c r="K28" s="43"/>
      <c r="L28" s="40"/>
      <c r="M28" s="43"/>
      <c r="N28" s="102"/>
      <c r="O28" s="49"/>
      <c r="P28" s="102"/>
      <c r="Q28" s="49"/>
      <c r="R28" s="43"/>
      <c r="S28" s="102"/>
      <c r="T28" s="49"/>
      <c r="U28" s="43"/>
      <c r="V28" s="102"/>
      <c r="W28" s="49"/>
      <c r="X28" s="752" t="str">
        <f>IF(+P28+I28=0," ",+P28+I28)</f>
        <v xml:space="preserve"> </v>
      </c>
      <c r="Y28" s="43"/>
      <c r="Z28" s="102"/>
      <c r="AA28" s="49"/>
      <c r="AB28" s="66"/>
    </row>
    <row r="29" spans="2:28" ht="14.1" customHeight="1">
      <c r="B29" s="231">
        <v>13</v>
      </c>
      <c r="C29" s="50" t="s">
        <v>1378</v>
      </c>
      <c r="D29" s="24"/>
      <c r="E29" s="25"/>
      <c r="F29" s="26"/>
      <c r="G29" s="376"/>
      <c r="H29" s="57"/>
      <c r="I29" s="394"/>
      <c r="J29" s="24"/>
      <c r="K29" s="24"/>
      <c r="L29" s="245"/>
      <c r="M29" s="24"/>
      <c r="N29" s="65"/>
      <c r="O29" s="57"/>
      <c r="P29" s="65"/>
      <c r="Q29" s="57"/>
      <c r="R29" s="24"/>
      <c r="S29" s="65"/>
      <c r="T29" s="57"/>
      <c r="U29" s="24"/>
      <c r="V29" s="65"/>
      <c r="W29" s="57"/>
      <c r="X29" s="242" t="str">
        <f>IF(+P29+I29=0," ",+P29+I29)</f>
        <v xml:space="preserve"> </v>
      </c>
      <c r="Y29" s="24"/>
      <c r="Z29" s="58" t="str">
        <f>IF(+N29+S29+V29=0," ",+N29+S29+V29)</f>
        <v xml:space="preserve"> </v>
      </c>
      <c r="AA29" s="57"/>
      <c r="AB29" s="59">
        <v>13</v>
      </c>
    </row>
    <row r="30" spans="2:28" ht="14.1" customHeight="1">
      <c r="B30" s="154"/>
      <c r="C30" s="47"/>
      <c r="D30" s="43"/>
      <c r="E30" s="43"/>
      <c r="F30" s="43"/>
      <c r="G30" s="173"/>
      <c r="H30" s="169"/>
      <c r="I30" s="169"/>
      <c r="J30" s="169"/>
      <c r="K30" s="169"/>
      <c r="L30" s="170"/>
      <c r="M30" s="43"/>
      <c r="N30" s="68"/>
      <c r="O30" s="49"/>
      <c r="P30" s="68"/>
      <c r="Q30" s="49"/>
      <c r="R30" s="43"/>
      <c r="S30" s="68"/>
      <c r="T30" s="49"/>
      <c r="U30" s="43"/>
      <c r="V30" s="68"/>
      <c r="W30" s="49"/>
      <c r="X30" s="64"/>
      <c r="Y30" s="43"/>
      <c r="Z30" s="68"/>
      <c r="AA30" s="49"/>
      <c r="AB30" s="66"/>
    </row>
    <row r="31" spans="2:28" ht="14.1" customHeight="1">
      <c r="B31" s="154"/>
      <c r="C31" s="47"/>
      <c r="D31" s="43"/>
      <c r="E31" s="43"/>
      <c r="F31" s="43"/>
      <c r="G31" s="173"/>
      <c r="H31" s="169"/>
      <c r="I31" s="169"/>
      <c r="J31" s="169"/>
      <c r="K31" s="169"/>
      <c r="L31" s="170"/>
      <c r="M31" s="43"/>
      <c r="N31" s="68"/>
      <c r="O31" s="49"/>
      <c r="P31" s="68"/>
      <c r="Q31" s="49"/>
      <c r="R31" s="43"/>
      <c r="S31" s="68"/>
      <c r="T31" s="49"/>
      <c r="U31" s="43"/>
      <c r="V31" s="68"/>
      <c r="W31" s="49"/>
      <c r="X31" s="64"/>
      <c r="Y31" s="43"/>
      <c r="Z31" s="68"/>
      <c r="AA31" s="49"/>
      <c r="AB31" s="66"/>
    </row>
    <row r="32" spans="2:28" ht="14.1" customHeight="1">
      <c r="B32" s="231">
        <v>14</v>
      </c>
      <c r="C32" s="50" t="s">
        <v>1379</v>
      </c>
      <c r="D32" s="24"/>
      <c r="E32" s="24"/>
      <c r="F32" s="24"/>
      <c r="G32" s="152"/>
      <c r="H32" s="92"/>
      <c r="I32" s="92"/>
      <c r="J32" s="92"/>
      <c r="K32" s="92"/>
      <c r="L32" s="91"/>
      <c r="M32" s="24" t="s">
        <v>302</v>
      </c>
      <c r="N32" s="58" t="str">
        <f>IF(SUM(N12:N29)=0," ",SUM(N12:N29))</f>
        <v xml:space="preserve"> </v>
      </c>
      <c r="O32" s="57"/>
      <c r="P32" s="58" t="str">
        <f>IF(SUM(P12:P29)=0," ",SUM(P12:P29))</f>
        <v xml:space="preserve"> </v>
      </c>
      <c r="Q32" s="57"/>
      <c r="R32" s="24" t="s">
        <v>302</v>
      </c>
      <c r="S32" s="58" t="str">
        <f>IF(SUM(S12:S29)=0," ",SUM(S12:S29))</f>
        <v xml:space="preserve"> </v>
      </c>
      <c r="T32" s="57"/>
      <c r="U32" s="24" t="s">
        <v>302</v>
      </c>
      <c r="V32" s="58" t="str">
        <f>IF(SUM(V12:V29)=0," ",SUM(V12:V29))</f>
        <v xml:space="preserve"> </v>
      </c>
      <c r="W32" s="57"/>
      <c r="X32" s="80" t="str">
        <f>IF(SUM(X12:X29)=0," ",SUM(X12:X29))</f>
        <v xml:space="preserve"> </v>
      </c>
      <c r="Y32" s="24" t="s">
        <v>302</v>
      </c>
      <c r="Z32" s="58" t="str">
        <f>IF(SUM(Z12:Z29)=0," ",SUM(Z12:Z29))</f>
        <v xml:space="preserve"> </v>
      </c>
      <c r="AA32" s="57"/>
      <c r="AB32" s="59">
        <v>14</v>
      </c>
    </row>
    <row r="33" spans="2:28" ht="12.95" customHeight="1">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row>
    <row r="34" spans="2:28" ht="12.95" customHeight="1">
      <c r="B34" s="43" t="s">
        <v>1380</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row>
    <row r="35" spans="2:28" ht="12.95" customHeight="1">
      <c r="B35" s="43" t="s">
        <v>1381</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row>
    <row r="36" spans="2:28" ht="12.95" customHeight="1">
      <c r="B36" s="43" t="s">
        <v>1382</v>
      </c>
      <c r="C36" s="43"/>
      <c r="D36" s="43"/>
      <c r="E36" s="43"/>
      <c r="F36" s="35"/>
      <c r="G36" s="35"/>
      <c r="H36" s="23"/>
      <c r="I36" s="23"/>
      <c r="J36" s="23"/>
      <c r="K36" s="23"/>
      <c r="L36" s="23"/>
      <c r="M36" s="23"/>
      <c r="N36" s="23"/>
      <c r="O36" s="23"/>
      <c r="P36" s="23"/>
      <c r="Q36" s="23"/>
      <c r="R36" s="23"/>
      <c r="S36" s="23"/>
      <c r="T36" s="23"/>
      <c r="U36" s="23"/>
      <c r="V36" s="23"/>
      <c r="W36" s="23"/>
      <c r="X36" s="23"/>
      <c r="Y36" s="23"/>
      <c r="Z36" s="23"/>
      <c r="AA36" s="43"/>
      <c r="AB36" s="43"/>
    </row>
    <row r="37" spans="2:28" ht="12.95" customHeight="1">
      <c r="B37" s="44"/>
      <c r="C37" s="44"/>
      <c r="D37" s="44"/>
      <c r="E37" s="44"/>
      <c r="F37" s="42"/>
      <c r="G37" s="42"/>
      <c r="H37" s="5"/>
      <c r="I37" s="5"/>
      <c r="J37" s="5"/>
      <c r="K37" s="5"/>
      <c r="L37" s="5"/>
      <c r="M37" s="5"/>
      <c r="N37" s="5"/>
      <c r="O37" s="5"/>
      <c r="P37" s="5"/>
      <c r="Q37" s="5"/>
      <c r="R37" s="5"/>
      <c r="S37" s="5"/>
      <c r="T37" s="5"/>
      <c r="U37" s="5"/>
      <c r="V37" s="5"/>
      <c r="W37" s="5"/>
      <c r="X37" s="5"/>
      <c r="Y37" s="5"/>
      <c r="Z37" s="5"/>
      <c r="AA37" s="44"/>
      <c r="AB37" s="44"/>
    </row>
    <row r="38" spans="2:28" ht="12.95" customHeight="1">
      <c r="B38" s="44"/>
      <c r="C38" s="44"/>
      <c r="D38" s="44"/>
      <c r="E38" s="44"/>
      <c r="F38" s="42"/>
      <c r="G38" s="42"/>
      <c r="H38" s="5"/>
      <c r="I38" s="5"/>
      <c r="J38" s="5"/>
      <c r="K38" s="5"/>
      <c r="L38" s="5"/>
      <c r="M38" s="5"/>
      <c r="N38" s="5"/>
      <c r="O38" s="5"/>
      <c r="P38" s="5"/>
      <c r="Q38" s="5"/>
      <c r="R38" s="5"/>
      <c r="S38" s="5"/>
      <c r="T38" s="5"/>
      <c r="U38" s="5"/>
      <c r="V38" s="5"/>
      <c r="W38" s="5"/>
      <c r="X38" s="5"/>
      <c r="Y38" s="5"/>
      <c r="Z38" s="5"/>
      <c r="AA38" s="44"/>
      <c r="AB38" s="44"/>
    </row>
    <row r="39" spans="2:28" ht="12.95" customHeight="1">
      <c r="B39" s="44"/>
      <c r="C39" s="44"/>
      <c r="D39" s="44"/>
      <c r="E39" s="44"/>
      <c r="F39" s="42"/>
      <c r="G39" s="42"/>
      <c r="H39" s="5"/>
      <c r="I39" s="5"/>
      <c r="J39" s="5"/>
      <c r="K39" s="5"/>
      <c r="L39" s="5"/>
      <c r="M39" s="5"/>
      <c r="N39" s="23" t="str">
        <f>'PG1'!Q46</f>
        <v/>
      </c>
      <c r="O39" s="5"/>
      <c r="P39" s="5"/>
      <c r="Q39" s="5"/>
      <c r="R39" s="5"/>
      <c r="S39" s="5"/>
      <c r="T39" s="5"/>
      <c r="U39" s="5"/>
      <c r="V39" s="5"/>
      <c r="W39" s="5"/>
      <c r="X39" s="5"/>
      <c r="Y39" s="5"/>
      <c r="Z39" s="5"/>
      <c r="AA39" s="44"/>
      <c r="AB39" s="44"/>
    </row>
    <row r="40" spans="2:28" ht="15.75" customHeight="1"/>
    <row r="41" spans="2:28" ht="15.75" customHeight="1"/>
    <row r="42" spans="2:28" ht="15.75" customHeight="1"/>
    <row r="43" spans="2:28" ht="15.75" customHeight="1"/>
    <row r="44" spans="2:28" ht="15.75" customHeight="1"/>
    <row r="45" spans="2:28" ht="15.75" customHeight="1"/>
  </sheetData>
  <phoneticPr fontId="0" type="noConversion"/>
  <pageMargins left="0.5" right="0.5" top="0.5" bottom="0.5" header="0" footer="0"/>
  <pageSetup paperSize="5" scale="53"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7">
    <pageSetUpPr fitToPage="1"/>
  </sheetPr>
  <dimension ref="B1:AC44"/>
  <sheetViews>
    <sheetView showZeros="0" zoomScale="80" zoomScaleNormal="80" workbookViewId="0">
      <selection activeCell="B4" sqref="B4"/>
    </sheetView>
  </sheetViews>
  <sheetFormatPr defaultRowHeight="15"/>
  <cols>
    <col min="1" max="1" width="9.77734375" customWidth="1"/>
    <col min="2" max="3" width="3.77734375" customWidth="1"/>
    <col min="4" max="6" width="5.77734375" customWidth="1"/>
    <col min="7" max="7" width="3.77734375" customWidth="1"/>
    <col min="8" max="10" width="5.77734375" customWidth="1"/>
    <col min="11" max="11" width="3.77734375" customWidth="1"/>
    <col min="12" max="12" width="7.77734375" customWidth="1"/>
    <col min="13" max="14" width="1.77734375" customWidth="1"/>
    <col min="15" max="15" width="9.77734375" customWidth="1"/>
    <col min="16" max="17" width="1.77734375" customWidth="1"/>
    <col min="18" max="18" width="9.77734375" customWidth="1"/>
    <col min="19" max="19" width="1.77734375" customWidth="1"/>
    <col min="20" max="20" width="3.77734375" customWidth="1"/>
    <col min="21" max="21" width="9.77734375" customWidth="1"/>
    <col min="22" max="22" width="1.77734375" customWidth="1"/>
    <col min="23" max="23" width="3.77734375" customWidth="1"/>
    <col min="24" max="24" width="5.77734375" customWidth="1"/>
    <col min="25" max="25" width="11.77734375" customWidth="1"/>
    <col min="26" max="26" width="9.77734375" customWidth="1"/>
    <col min="27" max="27" width="3.77734375" customWidth="1"/>
    <col min="28" max="28" width="4.77734375" customWidth="1"/>
    <col min="29" max="29" width="8.77734375" customWidth="1"/>
    <col min="30" max="30" width="4.77734375" customWidth="1"/>
    <col min="31" max="31" width="9.77734375" customWidth="1"/>
  </cols>
  <sheetData>
    <row r="1" spans="2:29" ht="15.75" customHeight="1"/>
    <row r="2" spans="2:29" ht="15.75" customHeight="1"/>
    <row r="3" spans="2:29" ht="12.95" customHeight="1">
      <c r="B3" s="43"/>
      <c r="C3" s="43"/>
      <c r="D3" s="43"/>
      <c r="E3" s="43"/>
      <c r="F3" s="43"/>
      <c r="G3" s="43"/>
      <c r="H3" s="43"/>
      <c r="I3" s="43"/>
      <c r="J3" s="43"/>
      <c r="K3" s="43"/>
      <c r="L3" s="43"/>
      <c r="M3" s="43"/>
      <c r="N3" s="43"/>
      <c r="O3" s="43"/>
      <c r="P3" s="43" t="s">
        <v>40</v>
      </c>
      <c r="Q3" s="43"/>
      <c r="R3" s="43"/>
      <c r="S3" s="43"/>
      <c r="T3" s="43"/>
      <c r="U3" s="43"/>
      <c r="V3" s="43"/>
      <c r="W3" s="43"/>
      <c r="X3" s="43"/>
      <c r="Y3" s="43"/>
      <c r="Z3" s="43"/>
      <c r="AA3" s="43"/>
      <c r="AB3" s="43"/>
      <c r="AC3" s="43" t="s">
        <v>973</v>
      </c>
    </row>
    <row r="4" spans="2:29" ht="12.95" customHeight="1">
      <c r="B4" s="24" t="s">
        <v>540</v>
      </c>
      <c r="C4" s="24"/>
      <c r="D4" s="24"/>
      <c r="E4" s="24"/>
      <c r="F4" s="24"/>
      <c r="G4" s="24"/>
      <c r="H4" s="45" t="str">
        <f>T(Facility)</f>
        <v/>
      </c>
      <c r="I4" s="24"/>
      <c r="J4" s="24"/>
      <c r="K4" s="24"/>
      <c r="L4" s="24"/>
      <c r="M4" s="24"/>
      <c r="N4" s="24"/>
      <c r="O4" s="24"/>
      <c r="P4" s="24"/>
      <c r="Q4" s="24"/>
      <c r="R4" s="24"/>
      <c r="S4" s="24"/>
      <c r="T4" s="24" t="s">
        <v>117</v>
      </c>
      <c r="U4" s="46" t="str">
        <f>T(ID)</f>
        <v/>
      </c>
      <c r="V4" s="24"/>
      <c r="W4" s="24" t="s">
        <v>118</v>
      </c>
      <c r="X4" s="24"/>
      <c r="Y4" s="24"/>
      <c r="Z4" s="73" t="str">
        <f>T(Beg_Date)</f>
        <v/>
      </c>
      <c r="AA4" s="24" t="s">
        <v>25</v>
      </c>
      <c r="AB4" s="24"/>
      <c r="AC4" s="73" t="str">
        <f>T(End_Date)</f>
        <v/>
      </c>
    </row>
    <row r="5" spans="2:29" ht="12.95" customHeight="1">
      <c r="B5" s="43" t="s">
        <v>1383</v>
      </c>
      <c r="C5" s="43"/>
      <c r="D5" s="43"/>
      <c r="E5" s="43"/>
      <c r="F5" s="43"/>
      <c r="G5" s="43"/>
      <c r="H5" s="43"/>
      <c r="I5" s="43"/>
      <c r="J5" s="43"/>
      <c r="K5" s="43"/>
      <c r="L5" s="43"/>
      <c r="M5" s="43"/>
      <c r="N5" s="43"/>
      <c r="O5" s="43"/>
      <c r="P5" s="43"/>
      <c r="Q5" s="43"/>
      <c r="R5" s="43"/>
      <c r="S5" s="43"/>
      <c r="T5" s="43"/>
      <c r="U5" s="43"/>
      <c r="V5" s="43"/>
      <c r="W5" s="43"/>
      <c r="X5" s="43"/>
      <c r="Y5" s="43"/>
      <c r="Z5" s="43"/>
      <c r="AA5" s="43"/>
      <c r="AB5" s="43"/>
      <c r="AC5" s="43"/>
    </row>
    <row r="6" spans="2:29" ht="12.95" customHeight="1">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2:29" ht="12.95" customHeight="1">
      <c r="B7" s="43"/>
      <c r="C7" s="43" t="s">
        <v>1384</v>
      </c>
      <c r="D7" s="43"/>
      <c r="E7" s="43"/>
      <c r="F7" s="43"/>
      <c r="G7" s="43"/>
      <c r="H7" s="43"/>
      <c r="I7" s="43"/>
      <c r="J7" s="43"/>
      <c r="K7" s="43"/>
      <c r="L7" s="43"/>
      <c r="M7" s="43"/>
      <c r="N7" s="43"/>
      <c r="O7" s="43"/>
      <c r="P7" s="43"/>
      <c r="Q7" s="43"/>
      <c r="R7" s="43"/>
      <c r="S7" s="43"/>
      <c r="T7" s="43"/>
      <c r="U7" s="43"/>
      <c r="V7" s="43"/>
      <c r="W7" s="43"/>
      <c r="X7" s="43"/>
      <c r="Y7" s="43"/>
      <c r="Z7" s="43"/>
      <c r="AA7" s="43"/>
      <c r="AB7" s="43"/>
      <c r="AC7" s="43"/>
    </row>
    <row r="8" spans="2:29" ht="12.95" customHeight="1">
      <c r="B8" s="648"/>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51"/>
    </row>
    <row r="9" spans="2:29" ht="12.95" customHeight="1">
      <c r="B9" s="47"/>
      <c r="C9" s="43"/>
      <c r="D9" s="43" t="s">
        <v>1385</v>
      </c>
      <c r="E9" s="43"/>
      <c r="F9" s="43"/>
      <c r="G9" s="43"/>
      <c r="H9" s="43"/>
      <c r="I9" s="43"/>
      <c r="J9" s="43"/>
      <c r="K9" s="646"/>
      <c r="L9" s="43" t="s">
        <v>493</v>
      </c>
      <c r="M9" s="43" t="s">
        <v>466</v>
      </c>
      <c r="N9" s="23"/>
      <c r="O9" s="24" t="s">
        <v>1386</v>
      </c>
      <c r="P9" s="24"/>
      <c r="Q9" s="24"/>
      <c r="R9" s="24"/>
      <c r="S9" s="24"/>
      <c r="T9" s="43"/>
      <c r="U9" s="43"/>
      <c r="V9" s="43"/>
      <c r="W9" s="43"/>
      <c r="X9" s="43" t="s">
        <v>468</v>
      </c>
      <c r="Y9" s="24" t="s">
        <v>1387</v>
      </c>
      <c r="Z9" s="24"/>
      <c r="AA9" s="43"/>
      <c r="AB9" s="43"/>
      <c r="AC9" s="49"/>
    </row>
    <row r="10" spans="2:29" ht="12.95" customHeight="1">
      <c r="B10" s="47"/>
      <c r="C10" s="43"/>
      <c r="D10" s="43" t="s">
        <v>1388</v>
      </c>
      <c r="E10" s="43"/>
      <c r="F10" s="43"/>
      <c r="G10" s="43"/>
      <c r="H10" s="43"/>
      <c r="I10" s="43"/>
      <c r="J10" s="43"/>
      <c r="K10" s="43"/>
      <c r="L10" s="43"/>
      <c r="M10" s="43"/>
      <c r="N10" s="43"/>
      <c r="O10" s="43"/>
      <c r="P10" s="43"/>
      <c r="Q10" s="43"/>
      <c r="R10" s="43"/>
      <c r="S10" s="43"/>
      <c r="T10" s="43"/>
      <c r="U10" s="43"/>
      <c r="V10" s="43"/>
      <c r="W10" s="43"/>
      <c r="X10" s="43"/>
      <c r="Y10" s="43"/>
      <c r="Z10" s="43"/>
      <c r="AA10" s="43"/>
      <c r="AB10" s="43"/>
      <c r="AC10" s="49"/>
    </row>
    <row r="11" spans="2:29" ht="12.95" customHeight="1">
      <c r="B11" s="47"/>
      <c r="C11" s="43"/>
      <c r="D11" s="43" t="s">
        <v>1389</v>
      </c>
      <c r="E11" s="43"/>
      <c r="F11" s="43"/>
      <c r="G11" s="43"/>
      <c r="H11" s="43"/>
      <c r="I11" s="43"/>
      <c r="J11" s="43"/>
      <c r="K11" s="646"/>
      <c r="L11" s="43" t="s">
        <v>494</v>
      </c>
      <c r="M11" s="43"/>
      <c r="N11" s="43"/>
      <c r="O11" s="43" t="s">
        <v>1390</v>
      </c>
      <c r="P11" s="43"/>
      <c r="Q11" s="43"/>
      <c r="R11" s="43"/>
      <c r="S11" s="43"/>
      <c r="T11" s="646"/>
      <c r="U11" s="43"/>
      <c r="V11" s="43"/>
      <c r="W11" s="43"/>
      <c r="X11" s="43"/>
      <c r="Y11" s="43" t="s">
        <v>1390</v>
      </c>
      <c r="Z11" s="43"/>
      <c r="AA11" s="646"/>
      <c r="AB11" s="43"/>
      <c r="AC11" s="49"/>
    </row>
    <row r="12" spans="2:29" ht="12.95" customHeight="1">
      <c r="B12" s="47"/>
      <c r="C12" s="43"/>
      <c r="D12" s="35"/>
      <c r="E12" s="23"/>
      <c r="F12" s="23"/>
      <c r="G12" s="23"/>
      <c r="H12" s="23"/>
      <c r="I12" s="23"/>
      <c r="J12" s="23"/>
      <c r="K12" s="43"/>
      <c r="L12" s="43"/>
      <c r="M12" s="43"/>
      <c r="N12" s="43"/>
      <c r="O12" s="43"/>
      <c r="P12" s="43"/>
      <c r="Q12" s="43"/>
      <c r="R12" s="43"/>
      <c r="S12" s="43"/>
      <c r="T12" s="43"/>
      <c r="U12" s="43"/>
      <c r="V12" s="43"/>
      <c r="W12" s="43"/>
      <c r="X12" s="43"/>
      <c r="Y12" s="43"/>
      <c r="Z12" s="43"/>
      <c r="AA12" s="43"/>
      <c r="AB12" s="43"/>
      <c r="AC12" s="49"/>
    </row>
    <row r="13" spans="2:29" ht="12.95" customHeight="1">
      <c r="B13" s="47"/>
      <c r="C13" s="43"/>
      <c r="D13" s="35"/>
      <c r="E13" s="23"/>
      <c r="F13" s="23"/>
      <c r="G13" s="23"/>
      <c r="H13" s="23"/>
      <c r="I13" s="23"/>
      <c r="J13" s="23"/>
      <c r="K13" s="43"/>
      <c r="L13" s="43"/>
      <c r="M13" s="43"/>
      <c r="N13" s="43"/>
      <c r="O13" s="43" t="s">
        <v>1391</v>
      </c>
      <c r="P13" s="43"/>
      <c r="Q13" s="43"/>
      <c r="R13" s="43"/>
      <c r="S13" s="43"/>
      <c r="T13" s="646"/>
      <c r="U13" s="43"/>
      <c r="V13" s="43"/>
      <c r="W13" s="43"/>
      <c r="X13" s="43"/>
      <c r="Y13" s="43" t="s">
        <v>1391</v>
      </c>
      <c r="Z13" s="43"/>
      <c r="AA13" s="646"/>
      <c r="AB13" s="43"/>
      <c r="AC13" s="49"/>
    </row>
    <row r="14" spans="2:29" ht="12.95" customHeight="1">
      <c r="B14" s="47"/>
      <c r="C14" s="43"/>
      <c r="D14" s="43" t="s">
        <v>1392</v>
      </c>
      <c r="E14" s="43"/>
      <c r="F14" s="43"/>
      <c r="G14" s="43"/>
      <c r="H14" s="43"/>
      <c r="I14" s="43"/>
      <c r="J14" s="43"/>
      <c r="K14" s="43"/>
      <c r="L14" s="43"/>
      <c r="M14" s="43"/>
      <c r="N14" s="43"/>
      <c r="O14" s="43"/>
      <c r="P14" s="43"/>
      <c r="Q14" s="43"/>
      <c r="R14" s="43"/>
      <c r="S14" s="43"/>
      <c r="T14" s="43"/>
      <c r="U14" s="43"/>
      <c r="V14" s="43"/>
      <c r="W14" s="43"/>
      <c r="X14" s="43"/>
      <c r="Y14" s="43"/>
      <c r="Z14" s="43"/>
      <c r="AA14" s="43"/>
      <c r="AB14" s="43"/>
      <c r="AC14" s="49"/>
    </row>
    <row r="15" spans="2:29" ht="12.95" customHeight="1">
      <c r="B15" s="47"/>
      <c r="C15" s="43"/>
      <c r="D15" s="43" t="s">
        <v>1393</v>
      </c>
      <c r="E15" s="43"/>
      <c r="F15" s="43"/>
      <c r="G15" s="43"/>
      <c r="H15" s="43"/>
      <c r="I15" s="43"/>
      <c r="J15" s="43"/>
      <c r="K15" s="43"/>
      <c r="L15" s="43"/>
      <c r="M15" s="43"/>
      <c r="N15" s="43"/>
      <c r="O15" s="43" t="s">
        <v>1394</v>
      </c>
      <c r="P15" s="43"/>
      <c r="Q15" s="43"/>
      <c r="R15" s="43"/>
      <c r="S15" s="43"/>
      <c r="T15" s="646"/>
      <c r="U15" s="43"/>
      <c r="V15" s="43"/>
      <c r="W15" s="43"/>
      <c r="X15" s="43"/>
      <c r="Y15" s="43" t="s">
        <v>1395</v>
      </c>
      <c r="Z15" s="43"/>
      <c r="AA15" s="34"/>
      <c r="AB15" s="43"/>
      <c r="AC15" s="49"/>
    </row>
    <row r="16" spans="2:29" ht="12.95" customHeight="1">
      <c r="B16" s="47"/>
      <c r="C16" s="43"/>
      <c r="D16" s="43" t="s">
        <v>1396</v>
      </c>
      <c r="E16" s="43"/>
      <c r="F16" s="43"/>
      <c r="G16" s="43"/>
      <c r="H16" s="43"/>
      <c r="I16" s="43"/>
      <c r="J16" s="43"/>
      <c r="K16" s="43"/>
      <c r="L16" s="43"/>
      <c r="M16" s="43"/>
      <c r="N16" s="43"/>
      <c r="O16" s="43"/>
      <c r="P16" s="43"/>
      <c r="Q16" s="43"/>
      <c r="R16" s="43"/>
      <c r="S16" s="43"/>
      <c r="T16" s="43"/>
      <c r="U16" s="43"/>
      <c r="V16" s="43"/>
      <c r="W16" s="43"/>
      <c r="X16" s="43"/>
      <c r="Y16" s="43"/>
      <c r="Z16" s="43"/>
      <c r="AA16" s="43"/>
      <c r="AB16" s="43"/>
      <c r="AC16" s="49"/>
    </row>
    <row r="17" spans="2:29" ht="12.95" customHeight="1">
      <c r="B17" s="47"/>
      <c r="C17" s="43"/>
      <c r="D17" s="43" t="s">
        <v>1397</v>
      </c>
      <c r="E17" s="43"/>
      <c r="F17" s="43"/>
      <c r="G17" s="43"/>
      <c r="H17" s="43"/>
      <c r="I17" s="43"/>
      <c r="J17" s="43"/>
      <c r="K17" s="43"/>
      <c r="L17" s="43"/>
      <c r="M17" s="43"/>
      <c r="N17" s="43"/>
      <c r="O17" s="43" t="s">
        <v>1395</v>
      </c>
      <c r="P17" s="43"/>
      <c r="Q17" s="43"/>
      <c r="R17" s="43"/>
      <c r="S17" s="43"/>
      <c r="T17" s="34"/>
      <c r="U17" s="23"/>
      <c r="V17" s="43"/>
      <c r="W17" s="43"/>
      <c r="X17" s="43"/>
      <c r="Y17" s="43"/>
      <c r="Z17" s="43"/>
      <c r="AA17" s="43"/>
      <c r="AB17" s="43"/>
      <c r="AC17" s="49"/>
    </row>
    <row r="18" spans="2:29" ht="9.9499999999999993" customHeight="1">
      <c r="B18" s="47"/>
      <c r="C18" s="43"/>
      <c r="D18" s="35"/>
      <c r="E18" s="23"/>
      <c r="F18" s="23"/>
      <c r="G18" s="23"/>
      <c r="H18" s="23"/>
      <c r="I18" s="23"/>
      <c r="J18" s="23"/>
      <c r="K18" s="43"/>
      <c r="L18" s="43"/>
      <c r="M18" s="43"/>
      <c r="N18" s="43"/>
      <c r="O18" s="43"/>
      <c r="P18" s="43"/>
      <c r="Q18" s="43"/>
      <c r="R18" s="43"/>
      <c r="S18" s="43"/>
      <c r="T18" s="43"/>
      <c r="U18" s="43"/>
      <c r="V18" s="43"/>
      <c r="W18" s="43"/>
      <c r="X18" s="43"/>
      <c r="Y18" s="43"/>
      <c r="Z18" s="43"/>
      <c r="AA18" s="43"/>
      <c r="AB18" s="43"/>
      <c r="AC18" s="49"/>
    </row>
    <row r="19" spans="2:29" ht="9.9499999999999993" customHeight="1">
      <c r="B19" s="50"/>
      <c r="C19" s="24"/>
      <c r="D19" s="45"/>
      <c r="E19" s="26"/>
      <c r="F19" s="26"/>
      <c r="G19" s="26"/>
      <c r="H19" s="26"/>
      <c r="I19" s="26"/>
      <c r="J19" s="26"/>
      <c r="K19" s="24"/>
      <c r="L19" s="24"/>
      <c r="M19" s="24"/>
      <c r="N19" s="24"/>
      <c r="O19" s="24"/>
      <c r="P19" s="24"/>
      <c r="Q19" s="24"/>
      <c r="R19" s="24"/>
      <c r="S19" s="24"/>
      <c r="T19" s="24"/>
      <c r="U19" s="24"/>
      <c r="V19" s="24"/>
      <c r="W19" s="24"/>
      <c r="X19" s="24"/>
      <c r="Y19" s="24"/>
      <c r="Z19" s="24"/>
      <c r="AA19" s="24"/>
      <c r="AB19" s="24"/>
      <c r="AC19" s="57"/>
    </row>
    <row r="20" spans="2:29" ht="12" customHeight="1">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row>
    <row r="21" spans="2:29" ht="12.95" customHeight="1">
      <c r="B21" s="43"/>
      <c r="C21" s="43" t="s">
        <v>1398</v>
      </c>
      <c r="D21" s="43"/>
      <c r="E21" s="43"/>
      <c r="F21" s="43"/>
      <c r="G21" s="43"/>
      <c r="H21" s="43"/>
      <c r="I21" s="43"/>
      <c r="J21" s="43"/>
      <c r="K21" s="43"/>
      <c r="L21" s="43"/>
      <c r="M21" s="43"/>
      <c r="N21" s="43"/>
      <c r="O21" s="43"/>
      <c r="P21" s="43"/>
      <c r="Q21" s="43"/>
      <c r="R21" s="43"/>
      <c r="S21" s="43"/>
      <c r="T21" s="43"/>
      <c r="U21" s="43"/>
      <c r="V21" s="43"/>
      <c r="W21" s="43"/>
      <c r="X21" s="43" t="s">
        <v>1399</v>
      </c>
      <c r="Y21" s="43"/>
      <c r="Z21" s="43"/>
      <c r="AA21" s="43"/>
      <c r="AB21" s="43"/>
      <c r="AC21" s="43"/>
    </row>
    <row r="22" spans="2:29" ht="12.95" customHeight="1">
      <c r="B22" s="43"/>
      <c r="C22" s="43"/>
      <c r="D22" s="43"/>
      <c r="E22" s="43"/>
      <c r="F22" s="43"/>
      <c r="G22" s="43"/>
      <c r="H22" s="43"/>
      <c r="I22" s="43"/>
      <c r="J22" s="43"/>
      <c r="K22" s="43"/>
      <c r="L22" s="43" t="s">
        <v>1400</v>
      </c>
      <c r="M22" s="43"/>
      <c r="N22" s="43"/>
      <c r="O22" s="43"/>
      <c r="P22" s="43"/>
      <c r="Q22" s="43"/>
      <c r="R22" s="43" t="s">
        <v>1401</v>
      </c>
      <c r="S22" s="43"/>
      <c r="T22" s="43"/>
      <c r="U22" s="43"/>
      <c r="V22" s="43"/>
      <c r="W22" s="43"/>
      <c r="X22" s="43"/>
      <c r="Y22" s="43"/>
      <c r="Z22" s="43"/>
      <c r="AA22" s="43"/>
      <c r="AB22" s="43"/>
      <c r="AC22" s="43"/>
    </row>
    <row r="23" spans="2:29" ht="12.95" customHeight="1">
      <c r="B23" s="43"/>
      <c r="C23" s="43"/>
      <c r="D23" s="43"/>
      <c r="E23" s="43"/>
      <c r="F23" s="43"/>
      <c r="G23" s="43"/>
      <c r="H23" s="43"/>
      <c r="I23" s="43"/>
      <c r="J23" s="43"/>
      <c r="K23" s="43"/>
      <c r="L23" s="43"/>
      <c r="M23" s="43"/>
      <c r="N23" s="43"/>
      <c r="O23" s="43"/>
      <c r="P23" s="43"/>
      <c r="Q23" s="43"/>
      <c r="R23" s="43"/>
      <c r="S23" s="43"/>
      <c r="T23" s="43"/>
      <c r="U23" s="43"/>
      <c r="V23" s="43"/>
      <c r="W23" s="43"/>
      <c r="X23" s="43"/>
      <c r="Y23" s="43" t="s">
        <v>1402</v>
      </c>
      <c r="Z23" s="43"/>
      <c r="AA23" s="43"/>
      <c r="AB23" s="43"/>
      <c r="AC23" s="43"/>
    </row>
    <row r="24" spans="2:29" ht="12.95" customHeight="1">
      <c r="B24" s="43"/>
      <c r="C24" s="24"/>
      <c r="D24" s="24"/>
      <c r="E24" s="24"/>
      <c r="F24" s="24"/>
      <c r="G24" s="24"/>
      <c r="H24" s="24"/>
      <c r="I24" s="24"/>
      <c r="J24" s="24"/>
      <c r="K24" s="24"/>
      <c r="L24" s="52" t="s">
        <v>148</v>
      </c>
      <c r="M24" s="24"/>
      <c r="N24" s="24"/>
      <c r="O24" s="52" t="s">
        <v>128</v>
      </c>
      <c r="P24" s="24"/>
      <c r="Q24" s="24"/>
      <c r="R24" s="52" t="s">
        <v>129</v>
      </c>
      <c r="S24" s="24"/>
      <c r="T24" s="24"/>
      <c r="U24" s="52" t="s">
        <v>130</v>
      </c>
      <c r="V24" s="24"/>
      <c r="W24" s="43"/>
      <c r="X24" s="43"/>
      <c r="Y24" s="43" t="s">
        <v>1403</v>
      </c>
      <c r="Z24" s="43"/>
      <c r="AA24" s="43"/>
      <c r="AB24" s="43"/>
      <c r="AC24" s="43"/>
    </row>
    <row r="25" spans="2:29" ht="12.95" customHeight="1">
      <c r="B25" s="43"/>
      <c r="C25" s="47"/>
      <c r="D25" s="47"/>
      <c r="E25" s="43"/>
      <c r="F25" s="43"/>
      <c r="G25" s="43"/>
      <c r="H25" s="43"/>
      <c r="I25" s="43"/>
      <c r="J25" s="43"/>
      <c r="K25" s="47"/>
      <c r="L25" s="43" t="s">
        <v>1404</v>
      </c>
      <c r="M25" s="43"/>
      <c r="N25" s="43"/>
      <c r="O25" s="43"/>
      <c r="P25" s="49"/>
      <c r="Q25" s="43"/>
      <c r="R25" s="43"/>
      <c r="S25" s="49"/>
      <c r="T25" s="43"/>
      <c r="U25" s="43"/>
      <c r="V25" s="49"/>
      <c r="W25" s="43"/>
      <c r="X25" s="43"/>
      <c r="Y25" s="43"/>
      <c r="Z25" s="43"/>
      <c r="AA25" s="43"/>
      <c r="AB25" s="43"/>
      <c r="AC25" s="43"/>
    </row>
    <row r="26" spans="2:29" ht="12.95" customHeight="1">
      <c r="B26" s="43"/>
      <c r="C26" s="50"/>
      <c r="D26" s="50"/>
      <c r="E26" s="24"/>
      <c r="F26" s="24"/>
      <c r="G26" s="24"/>
      <c r="H26" s="24"/>
      <c r="I26" s="24"/>
      <c r="J26" s="24"/>
      <c r="K26" s="709"/>
      <c r="L26" s="673" t="s">
        <v>1405</v>
      </c>
      <c r="M26" s="674"/>
      <c r="N26" s="673"/>
      <c r="O26" s="673" t="s">
        <v>1406</v>
      </c>
      <c r="P26" s="674"/>
      <c r="Q26" s="673" t="s">
        <v>1407</v>
      </c>
      <c r="R26" s="673"/>
      <c r="S26" s="674"/>
      <c r="T26" s="673"/>
      <c r="U26" s="673" t="s">
        <v>1408</v>
      </c>
      <c r="V26" s="674"/>
      <c r="W26" s="43"/>
      <c r="X26" s="43"/>
      <c r="Y26" s="709" t="s">
        <v>302</v>
      </c>
      <c r="Z26" s="872"/>
      <c r="AA26" s="43"/>
      <c r="AB26" s="43"/>
      <c r="AC26" s="43"/>
    </row>
    <row r="27" spans="2:29" ht="12.95" customHeight="1">
      <c r="B27" s="43"/>
      <c r="C27" s="231">
        <v>1</v>
      </c>
      <c r="D27" s="50" t="s">
        <v>1409</v>
      </c>
      <c r="E27" s="24"/>
      <c r="F27" s="24"/>
      <c r="G27" s="24"/>
      <c r="H27" s="24"/>
      <c r="I27" s="24"/>
      <c r="J27" s="24"/>
      <c r="K27" s="50" t="s">
        <v>302</v>
      </c>
      <c r="L27" s="65"/>
      <c r="M27" s="57"/>
      <c r="N27" s="24" t="s">
        <v>302</v>
      </c>
      <c r="O27" s="65"/>
      <c r="P27" s="57"/>
      <c r="Q27" s="24" t="s">
        <v>302</v>
      </c>
      <c r="R27" s="65"/>
      <c r="S27" s="57"/>
      <c r="T27" s="24" t="s">
        <v>302</v>
      </c>
      <c r="U27" s="58">
        <f>SUM(L27+O27+R27)</f>
        <v>0</v>
      </c>
      <c r="V27" s="57"/>
      <c r="W27" s="43"/>
      <c r="X27" s="43"/>
      <c r="Y27" s="43"/>
      <c r="Z27" s="43"/>
      <c r="AA27" s="43"/>
      <c r="AB27" s="43"/>
      <c r="AC27" s="43"/>
    </row>
    <row r="28" spans="2:29" ht="12.95" customHeight="1">
      <c r="B28" s="43"/>
      <c r="C28" s="231">
        <v>2</v>
      </c>
      <c r="D28" s="50" t="s">
        <v>1410</v>
      </c>
      <c r="E28" s="24"/>
      <c r="F28" s="24"/>
      <c r="G28" s="24"/>
      <c r="H28" s="24"/>
      <c r="I28" s="24"/>
      <c r="J28" s="24"/>
      <c r="K28" s="50"/>
      <c r="L28" s="65"/>
      <c r="M28" s="57"/>
      <c r="N28" s="24"/>
      <c r="O28" s="65"/>
      <c r="P28" s="57"/>
      <c r="Q28" s="24"/>
      <c r="R28" s="65"/>
      <c r="S28" s="57"/>
      <c r="T28" s="24"/>
      <c r="U28" s="58">
        <f t="shared" ref="U28:U34" si="0">SUM(L28+O28+R28)</f>
        <v>0</v>
      </c>
      <c r="V28" s="57"/>
      <c r="W28" s="43"/>
      <c r="X28" s="43" t="s">
        <v>1411</v>
      </c>
      <c r="Y28" s="43"/>
      <c r="Z28" s="43"/>
      <c r="AA28" s="43"/>
      <c r="AB28" s="43"/>
      <c r="AC28" s="43"/>
    </row>
    <row r="29" spans="2:29" ht="12.95" customHeight="1">
      <c r="B29" s="43"/>
      <c r="C29" s="231">
        <v>3</v>
      </c>
      <c r="D29" s="50" t="s">
        <v>1412</v>
      </c>
      <c r="E29" s="24"/>
      <c r="F29" s="24"/>
      <c r="G29" s="24"/>
      <c r="H29" s="24"/>
      <c r="I29" s="24" t="s">
        <v>1413</v>
      </c>
      <c r="J29" s="24"/>
      <c r="K29" s="50"/>
      <c r="L29" s="65"/>
      <c r="M29" s="57"/>
      <c r="N29" s="24"/>
      <c r="O29" s="65"/>
      <c r="P29" s="57"/>
      <c r="Q29" s="169"/>
      <c r="R29" s="239"/>
      <c r="S29" s="170"/>
      <c r="T29" s="24"/>
      <c r="U29" s="58">
        <f t="shared" si="0"/>
        <v>0</v>
      </c>
      <c r="V29" s="57"/>
      <c r="W29" s="43"/>
      <c r="X29" s="43"/>
      <c r="Y29" s="648"/>
      <c r="Z29" s="649"/>
      <c r="AA29" s="651"/>
      <c r="AB29" s="792"/>
      <c r="AC29" s="793"/>
    </row>
    <row r="30" spans="2:29" ht="12.95" customHeight="1">
      <c r="B30" s="43"/>
      <c r="C30" s="231">
        <v>4</v>
      </c>
      <c r="D30" s="50" t="s">
        <v>1414</v>
      </c>
      <c r="E30" s="24"/>
      <c r="F30" s="24"/>
      <c r="G30" s="24"/>
      <c r="H30" s="24"/>
      <c r="I30" s="24" t="s">
        <v>1415</v>
      </c>
      <c r="J30" s="24"/>
      <c r="K30" s="50"/>
      <c r="L30" s="65"/>
      <c r="M30" s="57"/>
      <c r="N30" s="24"/>
      <c r="O30" s="65"/>
      <c r="P30" s="57"/>
      <c r="Q30" s="92"/>
      <c r="R30" s="163"/>
      <c r="S30" s="91"/>
      <c r="T30" s="24"/>
      <c r="U30" s="58">
        <f t="shared" si="0"/>
        <v>0</v>
      </c>
      <c r="V30" s="57"/>
      <c r="W30" s="43"/>
      <c r="X30" s="43"/>
      <c r="Y30" s="50" t="s">
        <v>1416</v>
      </c>
      <c r="Z30" s="24"/>
      <c r="AA30" s="57"/>
      <c r="AB30" s="92"/>
      <c r="AC30" s="91"/>
    </row>
    <row r="31" spans="2:29" ht="12.95" customHeight="1">
      <c r="B31" s="43"/>
      <c r="C31" s="231">
        <v>5</v>
      </c>
      <c r="D31" s="50" t="s">
        <v>1417</v>
      </c>
      <c r="E31" s="24"/>
      <c r="F31" s="24"/>
      <c r="G31" s="24"/>
      <c r="H31" s="24"/>
      <c r="I31" s="24" t="s">
        <v>1418</v>
      </c>
      <c r="J31" s="24"/>
      <c r="K31" s="50"/>
      <c r="L31" s="65"/>
      <c r="M31" s="57"/>
      <c r="N31" s="24"/>
      <c r="O31" s="65"/>
      <c r="P31" s="57"/>
      <c r="Q31" s="24"/>
      <c r="R31" s="65"/>
      <c r="S31" s="57"/>
      <c r="T31" s="24"/>
      <c r="U31" s="58">
        <f t="shared" si="0"/>
        <v>0</v>
      </c>
      <c r="V31" s="57"/>
      <c r="W31" s="43"/>
      <c r="X31" s="43"/>
      <c r="Y31" s="50" t="s">
        <v>1419</v>
      </c>
      <c r="Z31" s="24"/>
      <c r="AA31" s="57"/>
      <c r="AB31" s="24"/>
      <c r="AC31" s="240"/>
    </row>
    <row r="32" spans="2:29" ht="12.95" customHeight="1">
      <c r="B32" s="43"/>
      <c r="C32" s="231">
        <v>6</v>
      </c>
      <c r="D32" s="50" t="s">
        <v>1420</v>
      </c>
      <c r="E32" s="24"/>
      <c r="F32" s="24"/>
      <c r="G32" s="24"/>
      <c r="H32" s="24"/>
      <c r="I32" s="24"/>
      <c r="J32" s="24"/>
      <c r="K32" s="50"/>
      <c r="L32" s="65"/>
      <c r="M32" s="57"/>
      <c r="N32" s="24"/>
      <c r="O32" s="65"/>
      <c r="P32" s="57"/>
      <c r="Q32" s="92"/>
      <c r="R32" s="163"/>
      <c r="S32" s="91"/>
      <c r="T32" s="24"/>
      <c r="U32" s="58">
        <f t="shared" si="0"/>
        <v>0</v>
      </c>
      <c r="V32" s="57"/>
      <c r="W32" s="43"/>
      <c r="X32" s="43"/>
      <c r="Y32" s="50" t="s">
        <v>1421</v>
      </c>
      <c r="Z32" s="24"/>
      <c r="AA32" s="57"/>
      <c r="AB32" s="24"/>
      <c r="AC32" s="240"/>
    </row>
    <row r="33" spans="2:29" ht="12.95" customHeight="1">
      <c r="B33" s="43"/>
      <c r="C33" s="231">
        <v>7</v>
      </c>
      <c r="D33" s="50" t="s">
        <v>1422</v>
      </c>
      <c r="E33" s="24"/>
      <c r="F33" s="24"/>
      <c r="G33" s="24"/>
      <c r="H33" s="24"/>
      <c r="I33" s="24"/>
      <c r="J33" s="24"/>
      <c r="K33" s="50"/>
      <c r="L33" s="65"/>
      <c r="M33" s="57"/>
      <c r="N33" s="24"/>
      <c r="O33" s="65"/>
      <c r="P33" s="57"/>
      <c r="Q33" s="24"/>
      <c r="R33" s="65"/>
      <c r="S33" s="57"/>
      <c r="T33" s="24"/>
      <c r="U33" s="58">
        <f t="shared" si="0"/>
        <v>0</v>
      </c>
      <c r="V33" s="57"/>
      <c r="W33" s="43"/>
      <c r="X33" s="43"/>
      <c r="Y33" s="50" t="s">
        <v>1423</v>
      </c>
      <c r="Z33" s="24"/>
      <c r="AA33" s="57"/>
      <c r="AB33" s="92"/>
      <c r="AC33" s="91"/>
    </row>
    <row r="34" spans="2:29" ht="12.95" customHeight="1">
      <c r="B34" s="43"/>
      <c r="C34" s="55">
        <v>8</v>
      </c>
      <c r="D34" s="24" t="s">
        <v>1424</v>
      </c>
      <c r="E34" s="24"/>
      <c r="F34" s="24"/>
      <c r="G34" s="24"/>
      <c r="H34" s="24"/>
      <c r="I34" s="24"/>
      <c r="J34" s="24"/>
      <c r="K34" s="50"/>
      <c r="L34" s="65"/>
      <c r="M34" s="57"/>
      <c r="N34" s="24"/>
      <c r="O34" s="65"/>
      <c r="P34" s="57"/>
      <c r="Q34" s="24"/>
      <c r="R34" s="65"/>
      <c r="S34" s="57"/>
      <c r="T34" s="24"/>
      <c r="U34" s="58">
        <f t="shared" si="0"/>
        <v>0</v>
      </c>
      <c r="V34" s="57"/>
      <c r="W34" s="43"/>
      <c r="X34" s="43"/>
      <c r="Y34" s="50" t="s">
        <v>1419</v>
      </c>
      <c r="Z34" s="24"/>
      <c r="AA34" s="57"/>
      <c r="AB34" s="24"/>
      <c r="AC34" s="241"/>
    </row>
    <row r="35" spans="2:29" ht="12.95" customHeight="1">
      <c r="B35" s="43"/>
      <c r="C35" s="231">
        <v>9</v>
      </c>
      <c r="D35" s="50" t="s">
        <v>159</v>
      </c>
      <c r="E35" s="24"/>
      <c r="F35" s="24"/>
      <c r="G35" s="24"/>
      <c r="H35" s="24"/>
      <c r="I35" s="24"/>
      <c r="J35" s="24"/>
      <c r="K35" s="50" t="s">
        <v>302</v>
      </c>
      <c r="L35" s="58">
        <f>SUM(L27:L34)</f>
        <v>0</v>
      </c>
      <c r="M35" s="57"/>
      <c r="N35" s="24" t="s">
        <v>302</v>
      </c>
      <c r="O35" s="58">
        <f>SUM(O27:O34)</f>
        <v>0</v>
      </c>
      <c r="P35" s="57"/>
      <c r="Q35" s="24" t="s">
        <v>302</v>
      </c>
      <c r="R35" s="58">
        <f>SUM(R27:R34)</f>
        <v>0</v>
      </c>
      <c r="S35" s="57"/>
      <c r="T35" s="24" t="s">
        <v>302</v>
      </c>
      <c r="U35" s="58">
        <f>SUM(U27:U34)</f>
        <v>0</v>
      </c>
      <c r="V35" s="57"/>
      <c r="W35" s="43"/>
      <c r="X35" s="43"/>
      <c r="Y35" s="50" t="s">
        <v>1421</v>
      </c>
      <c r="Z35" s="24"/>
      <c r="AA35" s="57"/>
      <c r="AB35" s="24"/>
      <c r="AC35" s="241"/>
    </row>
    <row r="36" spans="2:29" ht="15.75" customHeight="1">
      <c r="B36" s="43"/>
      <c r="C36" s="231">
        <v>10</v>
      </c>
      <c r="D36" s="50" t="s">
        <v>1425</v>
      </c>
      <c r="E36" s="24"/>
      <c r="F36" s="24"/>
      <c r="G36" s="24"/>
      <c r="H36" s="24"/>
      <c r="I36" s="24" t="s">
        <v>1426</v>
      </c>
      <c r="J36" s="24"/>
      <c r="K36" s="50" t="s">
        <v>302</v>
      </c>
      <c r="L36" s="58">
        <f>L35+O35</f>
        <v>0</v>
      </c>
      <c r="M36" s="57"/>
      <c r="N36" s="43"/>
      <c r="O36" s="43"/>
      <c r="P36" s="43"/>
      <c r="Q36" s="43"/>
      <c r="R36" s="43"/>
      <c r="S36" s="43"/>
      <c r="T36" s="43"/>
      <c r="U36" s="43"/>
      <c r="V36" s="43"/>
      <c r="W36" s="43"/>
      <c r="X36" s="43"/>
      <c r="Y36" s="50" t="s">
        <v>1427</v>
      </c>
      <c r="Z36" s="24"/>
      <c r="AA36" s="57"/>
      <c r="AB36" s="24"/>
      <c r="AC36" s="56" t="str">
        <f>IF(+AC31+AC32+AC34+AC35=0," ",+AC31+AC32+AC34+AC35)</f>
        <v xml:space="preserve"> </v>
      </c>
    </row>
    <row r="37" spans="2:29" ht="9.9499999999999993" customHeight="1">
      <c r="B37" s="43"/>
      <c r="C37" s="43"/>
      <c r="D37" s="43"/>
      <c r="E37" s="43"/>
      <c r="F37" s="43"/>
      <c r="G37" s="43"/>
      <c r="H37" s="43"/>
      <c r="I37" s="43"/>
      <c r="J37" s="43"/>
      <c r="K37" s="43"/>
      <c r="L37" s="68"/>
      <c r="M37" s="43"/>
      <c r="N37" s="43"/>
      <c r="O37" s="43"/>
      <c r="P37" s="43"/>
      <c r="Q37" s="43"/>
      <c r="R37" s="43"/>
      <c r="S37" s="43"/>
      <c r="T37" s="43"/>
      <c r="U37" s="43"/>
      <c r="V37" s="43"/>
      <c r="W37" s="43"/>
      <c r="X37" s="43"/>
      <c r="Y37" s="43"/>
      <c r="Z37" s="43"/>
      <c r="AA37" s="43"/>
      <c r="AB37" s="43"/>
      <c r="AC37" s="43"/>
    </row>
    <row r="38" spans="2:29" ht="9.9499999999999993" customHeight="1">
      <c r="B38" s="43"/>
      <c r="C38" s="43"/>
      <c r="D38" s="43"/>
      <c r="E38" s="43"/>
      <c r="F38" s="43"/>
      <c r="G38" s="43"/>
      <c r="H38" s="43"/>
      <c r="I38" s="43"/>
      <c r="J38" s="43"/>
      <c r="K38" s="43"/>
      <c r="L38" s="68"/>
      <c r="M38" s="43"/>
      <c r="N38" s="43"/>
      <c r="O38" s="43"/>
      <c r="P38" s="43"/>
      <c r="Q38" s="43"/>
      <c r="R38" s="43"/>
      <c r="S38" s="43"/>
      <c r="T38" s="43"/>
      <c r="U38" s="43"/>
      <c r="V38" s="43"/>
      <c r="W38" s="43"/>
      <c r="X38" s="43"/>
      <c r="Y38" s="43"/>
      <c r="Z38" s="43"/>
      <c r="AA38" s="43"/>
      <c r="AB38" s="43"/>
      <c r="AC38" s="43"/>
    </row>
    <row r="39" spans="2:29" ht="12.95" customHeight="1">
      <c r="B39" s="43"/>
      <c r="C39" s="43"/>
      <c r="D39" s="43" t="s">
        <v>1428</v>
      </c>
      <c r="E39" s="43"/>
      <c r="F39" s="43"/>
      <c r="G39" s="43"/>
      <c r="H39" s="43"/>
      <c r="I39" s="43"/>
      <c r="J39" s="43"/>
      <c r="K39" s="43"/>
      <c r="L39" s="43"/>
      <c r="M39" s="43"/>
      <c r="N39" s="43"/>
      <c r="O39" s="43"/>
      <c r="P39" s="43"/>
      <c r="Q39" s="43"/>
      <c r="R39" s="43"/>
      <c r="S39" s="43"/>
      <c r="T39" s="43"/>
      <c r="U39" s="43" t="s">
        <v>1429</v>
      </c>
      <c r="V39" s="43"/>
      <c r="W39" s="43"/>
      <c r="X39" s="43"/>
      <c r="Y39" s="43"/>
      <c r="Z39" s="43"/>
      <c r="AA39" s="43"/>
      <c r="AB39" s="43"/>
      <c r="AC39" s="43"/>
    </row>
    <row r="40" spans="2:29" ht="12.95" customHeight="1">
      <c r="B40" s="43"/>
      <c r="C40" s="43"/>
      <c r="D40" s="43" t="s">
        <v>1430</v>
      </c>
      <c r="E40" s="43"/>
      <c r="F40" s="43"/>
      <c r="G40" s="43"/>
      <c r="H40" s="43"/>
      <c r="I40" s="43"/>
      <c r="J40" s="43"/>
      <c r="K40" s="43"/>
      <c r="L40" s="43"/>
      <c r="M40" s="43"/>
      <c r="N40" s="43"/>
      <c r="O40" s="43"/>
      <c r="P40" s="43"/>
      <c r="Q40" s="43"/>
      <c r="R40" s="43"/>
      <c r="S40" s="43"/>
      <c r="T40" s="43"/>
      <c r="U40" s="43" t="s">
        <v>1431</v>
      </c>
      <c r="V40" s="43"/>
      <c r="W40" s="43"/>
      <c r="X40" s="43"/>
      <c r="Y40" s="43"/>
      <c r="Z40" s="43"/>
      <c r="AA40" s="43"/>
      <c r="AB40" s="43"/>
      <c r="AC40" s="43"/>
    </row>
    <row r="41" spans="2:29" ht="12.95" customHeight="1">
      <c r="B41" s="43"/>
      <c r="C41" s="43"/>
      <c r="D41" s="43" t="s">
        <v>1432</v>
      </c>
      <c r="E41" s="43"/>
      <c r="F41" s="43"/>
      <c r="G41" s="43"/>
      <c r="H41" s="43"/>
      <c r="I41" s="43"/>
      <c r="J41" s="43"/>
      <c r="K41" s="43"/>
      <c r="L41" s="43"/>
      <c r="M41" s="43"/>
      <c r="N41" s="43"/>
      <c r="O41" s="43"/>
      <c r="P41" s="43"/>
      <c r="Q41" s="43"/>
      <c r="R41" s="43"/>
      <c r="S41" s="43"/>
      <c r="T41" s="43"/>
      <c r="U41" s="43" t="s">
        <v>1433</v>
      </c>
      <c r="V41" s="43"/>
      <c r="W41" s="43"/>
      <c r="X41" s="43"/>
      <c r="Y41" s="43"/>
      <c r="Z41" s="43"/>
      <c r="AA41" s="43"/>
      <c r="AB41" s="43"/>
      <c r="AC41" s="43"/>
    </row>
    <row r="42" spans="2:29" ht="12.95" customHeight="1">
      <c r="B42" s="43"/>
      <c r="C42" s="43"/>
      <c r="D42" s="43" t="s">
        <v>1434</v>
      </c>
      <c r="E42" s="43"/>
      <c r="F42" s="43"/>
      <c r="G42" s="43"/>
      <c r="H42" s="43"/>
      <c r="I42" s="43"/>
      <c r="J42" s="43"/>
      <c r="K42" s="43"/>
      <c r="L42" s="43"/>
      <c r="M42" s="43"/>
      <c r="N42" s="43"/>
      <c r="O42" s="43"/>
      <c r="P42" s="43"/>
      <c r="Q42" s="43"/>
      <c r="R42" s="43"/>
      <c r="S42" s="43"/>
      <c r="T42" s="43"/>
      <c r="U42" s="43" t="s">
        <v>1435</v>
      </c>
      <c r="V42" s="43"/>
      <c r="W42" s="43"/>
      <c r="X42" s="43"/>
      <c r="Y42" s="43"/>
      <c r="Z42" s="43"/>
      <c r="AA42" s="43"/>
      <c r="AB42" s="43"/>
      <c r="AC42" s="43"/>
    </row>
    <row r="43" spans="2:29" ht="12.95" customHeight="1">
      <c r="B43" s="43"/>
      <c r="C43" s="43"/>
      <c r="D43" s="43" t="s">
        <v>1436</v>
      </c>
      <c r="E43" s="43"/>
      <c r="F43" s="43"/>
      <c r="G43" s="43"/>
      <c r="H43" s="43"/>
      <c r="I43" s="43"/>
      <c r="J43" s="43"/>
      <c r="K43" s="43"/>
      <c r="L43" s="43"/>
      <c r="M43" s="43"/>
      <c r="N43" s="43"/>
      <c r="O43" s="43"/>
      <c r="P43" s="43"/>
      <c r="Q43" s="43"/>
      <c r="R43" s="43"/>
      <c r="S43" s="43"/>
      <c r="T43" s="43" t="str">
        <f>'PG1'!Q46</f>
        <v/>
      </c>
      <c r="U43" s="43"/>
      <c r="V43" s="43"/>
      <c r="W43" s="43"/>
      <c r="X43" s="43"/>
      <c r="Y43" s="43"/>
      <c r="Z43" s="23"/>
      <c r="AA43" s="23"/>
      <c r="AB43" s="23"/>
      <c r="AC43" s="23"/>
    </row>
    <row r="44" spans="2:29" ht="9.9499999999999993" customHeight="1"/>
  </sheetData>
  <sheetProtection algorithmName="SHA-512" hashValue="mCisUWO/hMrccmJZOHZgP2ohAwyEbUlZ2Y6IyKKP2FjEIUfW4ZjNLMsfvR+cRzf/6cNXilHxLWFv6Y91zG95FA==" saltValue="CJf7AEINgykiDMNGS9kIQA==" spinCount="100000" sheet="1" objects="1" scenarios="1"/>
  <phoneticPr fontId="0" type="noConversion"/>
  <pageMargins left="0.5" right="0.5" top="0.5" bottom="0.5" header="0" footer="0"/>
  <pageSetup paperSize="5" scale="53"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26"/>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27"/>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28"/>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29"/>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30"/>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31"/>
  <dimension ref="A1"/>
  <sheetViews>
    <sheetView zoomScale="75" workbookViewId="0">
      <selection activeCell="J12" sqref="J12"/>
    </sheetView>
  </sheetViews>
  <sheetFormatPr defaultRowHeight="15"/>
  <sheetData/>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fitToPage="1"/>
  </sheetPr>
  <dimension ref="B1:O42"/>
  <sheetViews>
    <sheetView showZeros="0" zoomScale="75" zoomScaleNormal="87" workbookViewId="0">
      <selection activeCell="G11" sqref="G11"/>
    </sheetView>
  </sheetViews>
  <sheetFormatPr defaultRowHeight="15"/>
  <cols>
    <col min="1" max="1" width="9.77734375" customWidth="1"/>
    <col min="2" max="2" width="3.77734375" customWidth="1"/>
    <col min="3" max="3" width="12.33203125" customWidth="1"/>
    <col min="4" max="4" width="13.6640625" customWidth="1"/>
    <col min="5" max="14" width="10.77734375" customWidth="1"/>
    <col min="15" max="15" width="3.77734375" customWidth="1"/>
    <col min="16" max="16" width="2.77734375" customWidth="1"/>
    <col min="17" max="17" width="7.77734375" customWidth="1"/>
  </cols>
  <sheetData>
    <row r="1" spans="2:15" ht="15.75" customHeight="1"/>
    <row r="2" spans="2:15" ht="15.75" customHeight="1"/>
    <row r="3" spans="2:15" ht="12.95" customHeight="1">
      <c r="B3" s="87"/>
      <c r="C3" s="43"/>
      <c r="D3" s="43"/>
      <c r="E3" s="43"/>
      <c r="F3" s="43"/>
      <c r="G3" s="43"/>
      <c r="H3" s="43" t="s">
        <v>40</v>
      </c>
      <c r="I3" s="43"/>
      <c r="J3" s="43"/>
      <c r="K3" s="43"/>
      <c r="L3" s="43"/>
      <c r="M3" s="43"/>
      <c r="N3" s="43" t="s">
        <v>262</v>
      </c>
      <c r="O3" s="72"/>
    </row>
    <row r="4" spans="2:15" ht="12.95" customHeight="1">
      <c r="B4" s="72"/>
      <c r="C4" s="24" t="s">
        <v>116</v>
      </c>
      <c r="D4" s="24"/>
      <c r="E4" s="45" t="str">
        <f>T(Facility)</f>
        <v/>
      </c>
      <c r="F4" s="24"/>
      <c r="G4" s="24"/>
      <c r="H4" s="51"/>
      <c r="I4" s="322" t="str">
        <f>H5 &amp;T(ID)</f>
        <v>#</v>
      </c>
      <c r="J4" s="24" t="s">
        <v>212</v>
      </c>
      <c r="K4" s="24"/>
      <c r="L4" s="73" t="str">
        <f>T(Beg_Date)</f>
        <v/>
      </c>
      <c r="M4" s="24" t="s">
        <v>25</v>
      </c>
      <c r="N4" s="73" t="str">
        <f>T(End_Date)</f>
        <v/>
      </c>
      <c r="O4" s="88"/>
    </row>
    <row r="5" spans="2:15" ht="12.95" customHeight="1">
      <c r="B5" s="72"/>
      <c r="C5" s="43"/>
      <c r="D5" s="43"/>
      <c r="E5" s="43"/>
      <c r="F5" s="43"/>
      <c r="G5" s="43"/>
      <c r="H5" s="323" t="s">
        <v>117</v>
      </c>
      <c r="I5" s="43"/>
      <c r="J5" s="43"/>
      <c r="K5" s="43"/>
      <c r="L5" s="43"/>
      <c r="M5" s="43"/>
      <c r="N5" s="43"/>
      <c r="O5" s="72"/>
    </row>
    <row r="6" spans="2:15" ht="12.95" customHeight="1">
      <c r="B6" s="72"/>
      <c r="C6" s="43" t="s">
        <v>263</v>
      </c>
      <c r="D6" s="43"/>
      <c r="E6" s="43"/>
      <c r="F6" s="43"/>
      <c r="G6" s="43"/>
      <c r="H6" s="43"/>
      <c r="I6" s="43"/>
      <c r="J6" s="43"/>
      <c r="K6" s="43"/>
      <c r="L6" s="43"/>
      <c r="M6" s="43"/>
      <c r="N6" s="43"/>
      <c r="O6" s="72"/>
    </row>
    <row r="7" spans="2:15" ht="12.95" customHeight="1">
      <c r="B7" s="72"/>
      <c r="C7" s="43"/>
      <c r="D7" s="43"/>
      <c r="E7" s="43"/>
      <c r="F7" s="43"/>
      <c r="G7" s="43"/>
      <c r="H7" s="43"/>
      <c r="I7" s="43"/>
      <c r="J7" s="43"/>
      <c r="K7" s="43"/>
      <c r="L7" s="43"/>
      <c r="M7" s="43"/>
      <c r="N7" s="43"/>
      <c r="O7" s="72"/>
    </row>
    <row r="8" spans="2:15" ht="12.95" customHeight="1">
      <c r="B8" s="689"/>
      <c r="C8" s="649"/>
      <c r="D8" s="651"/>
      <c r="E8" s="673"/>
      <c r="F8" s="673" t="s">
        <v>264</v>
      </c>
      <c r="G8" s="673"/>
      <c r="H8" s="674"/>
      <c r="I8" s="656" t="s">
        <v>216</v>
      </c>
      <c r="J8" s="656" t="s">
        <v>217</v>
      </c>
      <c r="K8" s="656" t="s">
        <v>218</v>
      </c>
      <c r="L8" s="656" t="s">
        <v>219</v>
      </c>
      <c r="M8" s="684" t="s">
        <v>220</v>
      </c>
      <c r="N8" s="649" t="s">
        <v>221</v>
      </c>
      <c r="O8" s="690"/>
    </row>
    <row r="9" spans="2:15" ht="12.95" customHeight="1">
      <c r="B9" s="77"/>
      <c r="C9" s="43" t="s">
        <v>265</v>
      </c>
      <c r="D9" s="49"/>
      <c r="E9" s="66" t="s">
        <v>223</v>
      </c>
      <c r="F9" s="66" t="s">
        <v>224</v>
      </c>
      <c r="G9" s="66" t="s">
        <v>93</v>
      </c>
      <c r="H9" s="66" t="s">
        <v>179</v>
      </c>
      <c r="I9" s="66" t="s">
        <v>225</v>
      </c>
      <c r="J9" s="66" t="s">
        <v>179</v>
      </c>
      <c r="K9" s="66" t="s">
        <v>226</v>
      </c>
      <c r="L9" s="66" t="s">
        <v>179</v>
      </c>
      <c r="M9" s="43"/>
      <c r="N9" s="43"/>
      <c r="O9" s="89"/>
    </row>
    <row r="10" spans="2:15" ht="12.95" customHeight="1">
      <c r="B10" s="83"/>
      <c r="C10" s="673" t="s">
        <v>266</v>
      </c>
      <c r="D10" s="674"/>
      <c r="E10" s="59" t="s">
        <v>148</v>
      </c>
      <c r="F10" s="59" t="s">
        <v>128</v>
      </c>
      <c r="G10" s="59" t="s">
        <v>129</v>
      </c>
      <c r="H10" s="59" t="s">
        <v>130</v>
      </c>
      <c r="I10" s="59" t="s">
        <v>155</v>
      </c>
      <c r="J10" s="59" t="s">
        <v>156</v>
      </c>
      <c r="K10" s="59" t="s">
        <v>158</v>
      </c>
      <c r="L10" s="59" t="s">
        <v>183</v>
      </c>
      <c r="M10" s="52" t="s">
        <v>188</v>
      </c>
      <c r="N10" s="52" t="s">
        <v>191</v>
      </c>
      <c r="O10" s="90"/>
    </row>
    <row r="11" spans="2:15" ht="12.95" customHeight="1">
      <c r="B11" s="77">
        <v>30</v>
      </c>
      <c r="C11" s="78" t="s">
        <v>267</v>
      </c>
      <c r="D11" s="57"/>
      <c r="E11" s="91"/>
      <c r="F11" s="91"/>
      <c r="G11" s="79"/>
      <c r="H11" s="80">
        <f>G11</f>
        <v>0</v>
      </c>
      <c r="I11" s="79"/>
      <c r="J11" s="80">
        <f>H11+I11</f>
        <v>0</v>
      </c>
      <c r="K11" s="80">
        <f>Summary_B!Q11</f>
        <v>0</v>
      </c>
      <c r="L11" s="80">
        <f>J11+K11</f>
        <v>0</v>
      </c>
      <c r="M11" s="67"/>
      <c r="N11" s="67"/>
      <c r="O11" s="77">
        <v>30</v>
      </c>
    </row>
    <row r="12" spans="2:15" ht="12.95" customHeight="1">
      <c r="B12" s="77">
        <v>31</v>
      </c>
      <c r="C12" s="78" t="s">
        <v>268</v>
      </c>
      <c r="D12" s="57"/>
      <c r="E12" s="91"/>
      <c r="F12" s="91"/>
      <c r="G12" s="79"/>
      <c r="H12" s="80">
        <f t="shared" ref="H12:H17" si="0">G12</f>
        <v>0</v>
      </c>
      <c r="I12" s="79"/>
      <c r="J12" s="80">
        <f t="shared" ref="J12:J17" si="1">H12+I12</f>
        <v>0</v>
      </c>
      <c r="K12" s="80">
        <f>Summary_B!Q12</f>
        <v>0</v>
      </c>
      <c r="L12" s="80">
        <f t="shared" ref="L12:L17" si="2">J12+K12</f>
        <v>0</v>
      </c>
      <c r="M12" s="67"/>
      <c r="N12" s="67"/>
      <c r="O12" s="77">
        <v>31</v>
      </c>
    </row>
    <row r="13" spans="2:15" ht="12.95" customHeight="1">
      <c r="B13" s="77">
        <v>32</v>
      </c>
      <c r="C13" s="78" t="s">
        <v>269</v>
      </c>
      <c r="D13" s="57"/>
      <c r="E13" s="91"/>
      <c r="F13" s="91"/>
      <c r="G13" s="79"/>
      <c r="H13" s="80">
        <f t="shared" si="0"/>
        <v>0</v>
      </c>
      <c r="I13" s="79"/>
      <c r="J13" s="80">
        <f t="shared" si="1"/>
        <v>0</v>
      </c>
      <c r="K13" s="80">
        <f>Summary_B!Q13</f>
        <v>0</v>
      </c>
      <c r="L13" s="80">
        <f t="shared" si="2"/>
        <v>0</v>
      </c>
      <c r="M13" s="67"/>
      <c r="N13" s="67"/>
      <c r="O13" s="77">
        <v>32</v>
      </c>
    </row>
    <row r="14" spans="2:15" ht="12.95" customHeight="1">
      <c r="B14" s="77">
        <v>33</v>
      </c>
      <c r="C14" s="78" t="s">
        <v>270</v>
      </c>
      <c r="D14" s="57"/>
      <c r="E14" s="91"/>
      <c r="F14" s="91"/>
      <c r="G14" s="79"/>
      <c r="H14" s="80">
        <f t="shared" si="0"/>
        <v>0</v>
      </c>
      <c r="I14" s="79"/>
      <c r="J14" s="80">
        <f t="shared" si="1"/>
        <v>0</v>
      </c>
      <c r="K14" s="80">
        <f>Summary_B!Q14</f>
        <v>0</v>
      </c>
      <c r="L14" s="80">
        <f t="shared" si="2"/>
        <v>0</v>
      </c>
      <c r="M14" s="67"/>
      <c r="N14" s="67"/>
      <c r="O14" s="77">
        <v>33</v>
      </c>
    </row>
    <row r="15" spans="2:15" ht="12.95" customHeight="1">
      <c r="B15" s="77">
        <v>34</v>
      </c>
      <c r="C15" s="78" t="s">
        <v>271</v>
      </c>
      <c r="D15" s="57"/>
      <c r="E15" s="91"/>
      <c r="F15" s="91"/>
      <c r="G15" s="79"/>
      <c r="H15" s="80">
        <f t="shared" si="0"/>
        <v>0</v>
      </c>
      <c r="I15" s="79"/>
      <c r="J15" s="80">
        <f t="shared" si="1"/>
        <v>0</v>
      </c>
      <c r="K15" s="80">
        <f>Summary_B!Q15</f>
        <v>0</v>
      </c>
      <c r="L15" s="80">
        <f t="shared" si="2"/>
        <v>0</v>
      </c>
      <c r="M15" s="67"/>
      <c r="N15" s="67"/>
      <c r="O15" s="77">
        <v>34</v>
      </c>
    </row>
    <row r="16" spans="2:15" ht="12.95" customHeight="1">
      <c r="B16" s="77">
        <v>35</v>
      </c>
      <c r="C16" s="78" t="s">
        <v>272</v>
      </c>
      <c r="D16" s="57"/>
      <c r="E16" s="91"/>
      <c r="F16" s="91"/>
      <c r="G16" s="79"/>
      <c r="H16" s="80">
        <f t="shared" si="0"/>
        <v>0</v>
      </c>
      <c r="I16" s="79"/>
      <c r="J16" s="80">
        <f t="shared" si="1"/>
        <v>0</v>
      </c>
      <c r="K16" s="80">
        <f>Summary_B!Q16</f>
        <v>0</v>
      </c>
      <c r="L16" s="80">
        <f t="shared" si="2"/>
        <v>0</v>
      </c>
      <c r="M16" s="67"/>
      <c r="N16" s="67"/>
      <c r="O16" s="77">
        <v>35</v>
      </c>
    </row>
    <row r="17" spans="2:15" ht="12.95" customHeight="1">
      <c r="B17" s="77">
        <v>36</v>
      </c>
      <c r="C17" s="78" t="s">
        <v>234</v>
      </c>
      <c r="D17" s="82"/>
      <c r="E17" s="91"/>
      <c r="F17" s="91"/>
      <c r="G17" s="79"/>
      <c r="H17" s="80">
        <f t="shared" si="0"/>
        <v>0</v>
      </c>
      <c r="I17" s="79"/>
      <c r="J17" s="80">
        <f t="shared" si="1"/>
        <v>0</v>
      </c>
      <c r="K17" s="80">
        <f>Summary_B!Q17</f>
        <v>0</v>
      </c>
      <c r="L17" s="80">
        <f t="shared" si="2"/>
        <v>0</v>
      </c>
      <c r="M17" s="67"/>
      <c r="N17" s="67"/>
      <c r="O17" s="77">
        <v>36</v>
      </c>
    </row>
    <row r="18" spans="2:15" ht="18.95" customHeight="1">
      <c r="B18" s="77">
        <v>37</v>
      </c>
      <c r="C18" s="24" t="s">
        <v>273</v>
      </c>
      <c r="D18" s="57"/>
      <c r="E18" s="57"/>
      <c r="F18" s="57"/>
      <c r="G18" s="67">
        <f t="shared" ref="G18:L18" si="3">SUBTOTAL(9,G11:G17)</f>
        <v>0</v>
      </c>
      <c r="H18" s="67">
        <f t="shared" si="3"/>
        <v>0</v>
      </c>
      <c r="I18" s="67">
        <f t="shared" si="3"/>
        <v>0</v>
      </c>
      <c r="J18" s="67">
        <f t="shared" si="3"/>
        <v>0</v>
      </c>
      <c r="K18" s="67">
        <f t="shared" si="3"/>
        <v>0</v>
      </c>
      <c r="L18" s="67">
        <f t="shared" si="3"/>
        <v>0</v>
      </c>
      <c r="M18" s="67"/>
      <c r="N18" s="67"/>
      <c r="O18" s="77">
        <v>37</v>
      </c>
    </row>
    <row r="19" spans="2:15" ht="15.75" customHeight="1">
      <c r="B19" s="83"/>
      <c r="C19" s="24" t="s">
        <v>274</v>
      </c>
      <c r="D19" s="57"/>
      <c r="E19" s="91"/>
      <c r="F19" s="91"/>
      <c r="G19" s="91"/>
      <c r="H19" s="91"/>
      <c r="I19" s="81"/>
      <c r="J19" s="91"/>
      <c r="K19" s="81"/>
      <c r="L19" s="91"/>
      <c r="M19" s="91"/>
      <c r="N19" s="92"/>
      <c r="O19" s="83"/>
    </row>
    <row r="20" spans="2:15" ht="15.75" customHeight="1">
      <c r="B20" s="83"/>
      <c r="C20" s="24" t="s">
        <v>275</v>
      </c>
      <c r="D20" s="57"/>
      <c r="E20" s="91"/>
      <c r="F20" s="91"/>
      <c r="G20" s="91"/>
      <c r="H20" s="91"/>
      <c r="I20" s="81"/>
      <c r="J20" s="91"/>
      <c r="K20" s="81"/>
      <c r="L20" s="91"/>
      <c r="M20" s="91"/>
      <c r="N20" s="92"/>
      <c r="O20" s="83"/>
    </row>
    <row r="21" spans="2:15" ht="12.95" customHeight="1">
      <c r="B21" s="77">
        <v>38</v>
      </c>
      <c r="C21" s="78" t="s">
        <v>276</v>
      </c>
      <c r="D21" s="57"/>
      <c r="E21" s="79"/>
      <c r="F21" s="79"/>
      <c r="G21" s="79"/>
      <c r="H21" s="80">
        <f t="shared" ref="H21:H26" si="4">E21+F21+G21</f>
        <v>0</v>
      </c>
      <c r="I21" s="79"/>
      <c r="J21" s="80">
        <f t="shared" ref="J21:J26" si="5">H21+I21</f>
        <v>0</v>
      </c>
      <c r="K21" s="80">
        <f>Summary_B!Q21</f>
        <v>0</v>
      </c>
      <c r="L21" s="80">
        <f t="shared" ref="L21:L26" si="6">J21+K21</f>
        <v>0</v>
      </c>
      <c r="M21" s="67"/>
      <c r="N21" s="67"/>
      <c r="O21" s="77">
        <v>38</v>
      </c>
    </row>
    <row r="22" spans="2:15" ht="12.95" customHeight="1">
      <c r="B22" s="77">
        <v>39</v>
      </c>
      <c r="C22" s="78" t="s">
        <v>277</v>
      </c>
      <c r="D22" s="57"/>
      <c r="E22" s="79"/>
      <c r="F22" s="79"/>
      <c r="G22" s="79"/>
      <c r="H22" s="80">
        <f t="shared" si="4"/>
        <v>0</v>
      </c>
      <c r="I22" s="79"/>
      <c r="J22" s="80">
        <f t="shared" si="5"/>
        <v>0</v>
      </c>
      <c r="K22" s="80">
        <f>Summary_B!Q22</f>
        <v>0</v>
      </c>
      <c r="L22" s="80">
        <f t="shared" si="6"/>
        <v>0</v>
      </c>
      <c r="M22" s="67"/>
      <c r="N22" s="67"/>
      <c r="O22" s="77">
        <v>39</v>
      </c>
    </row>
    <row r="23" spans="2:15" ht="12.95" customHeight="1">
      <c r="B23" s="77">
        <v>40</v>
      </c>
      <c r="C23" s="78" t="s">
        <v>278</v>
      </c>
      <c r="D23" s="57"/>
      <c r="E23" s="79"/>
      <c r="F23" s="79"/>
      <c r="G23" s="79"/>
      <c r="H23" s="80">
        <f t="shared" si="4"/>
        <v>0</v>
      </c>
      <c r="I23" s="79"/>
      <c r="J23" s="80">
        <f t="shared" si="5"/>
        <v>0</v>
      </c>
      <c r="K23" s="80">
        <f>Summary_B!Q23</f>
        <v>0</v>
      </c>
      <c r="L23" s="80">
        <f t="shared" si="6"/>
        <v>0</v>
      </c>
      <c r="M23" s="67"/>
      <c r="N23" s="67"/>
      <c r="O23" s="77">
        <v>40</v>
      </c>
    </row>
    <row r="24" spans="2:15" ht="12.95" customHeight="1">
      <c r="B24" s="77">
        <v>41</v>
      </c>
      <c r="C24" s="78" t="s">
        <v>279</v>
      </c>
      <c r="D24" s="57"/>
      <c r="E24" s="79"/>
      <c r="F24" s="79"/>
      <c r="G24" s="79"/>
      <c r="H24" s="80">
        <f t="shared" si="4"/>
        <v>0</v>
      </c>
      <c r="I24" s="79"/>
      <c r="J24" s="80">
        <f t="shared" si="5"/>
        <v>0</v>
      </c>
      <c r="K24" s="80">
        <f>Summary_B!Q24</f>
        <v>0</v>
      </c>
      <c r="L24" s="80">
        <f t="shared" si="6"/>
        <v>0</v>
      </c>
      <c r="M24" s="67"/>
      <c r="N24" s="67"/>
      <c r="O24" s="77">
        <v>41</v>
      </c>
    </row>
    <row r="25" spans="2:15" ht="12.95" customHeight="1">
      <c r="B25" s="77">
        <v>42</v>
      </c>
      <c r="C25" s="78" t="s">
        <v>234</v>
      </c>
      <c r="D25" s="57"/>
      <c r="E25" s="79"/>
      <c r="F25" s="79"/>
      <c r="G25" s="79"/>
      <c r="H25" s="80">
        <f t="shared" si="4"/>
        <v>0</v>
      </c>
      <c r="I25" s="79"/>
      <c r="J25" s="80">
        <f t="shared" si="5"/>
        <v>0</v>
      </c>
      <c r="K25" s="80">
        <f>Summary_B!Q25</f>
        <v>0</v>
      </c>
      <c r="L25" s="80">
        <f t="shared" si="6"/>
        <v>0</v>
      </c>
      <c r="M25" s="67"/>
      <c r="N25" s="67"/>
      <c r="O25" s="77">
        <v>42</v>
      </c>
    </row>
    <row r="26" spans="2:15" ht="12.95" customHeight="1">
      <c r="B26" s="77">
        <v>43</v>
      </c>
      <c r="C26" s="78" t="s">
        <v>234</v>
      </c>
      <c r="D26" s="82"/>
      <c r="E26" s="79"/>
      <c r="F26" s="79"/>
      <c r="G26" s="79"/>
      <c r="H26" s="80">
        <f t="shared" si="4"/>
        <v>0</v>
      </c>
      <c r="I26" s="79"/>
      <c r="J26" s="80">
        <f t="shared" si="5"/>
        <v>0</v>
      </c>
      <c r="K26" s="80">
        <f>Summary_B!Q26</f>
        <v>0</v>
      </c>
      <c r="L26" s="80">
        <f t="shared" si="6"/>
        <v>0</v>
      </c>
      <c r="M26" s="67"/>
      <c r="N26" s="67"/>
      <c r="O26" s="77">
        <v>43</v>
      </c>
    </row>
    <row r="27" spans="2:15" ht="18.95" customHeight="1">
      <c r="B27" s="77">
        <v>44</v>
      </c>
      <c r="C27" s="24" t="s">
        <v>280</v>
      </c>
      <c r="D27" s="57"/>
      <c r="E27" s="67">
        <f>SUBTOTAL(9,E21:E26)</f>
        <v>0</v>
      </c>
      <c r="F27" s="67">
        <f t="shared" ref="F27:L27" si="7">SUBTOTAL(9,F21:F26)</f>
        <v>0</v>
      </c>
      <c r="G27" s="67">
        <f t="shared" si="7"/>
        <v>0</v>
      </c>
      <c r="H27" s="67">
        <f t="shared" si="7"/>
        <v>0</v>
      </c>
      <c r="I27" s="67">
        <f t="shared" si="7"/>
        <v>0</v>
      </c>
      <c r="J27" s="67">
        <f t="shared" si="7"/>
        <v>0</v>
      </c>
      <c r="K27" s="67">
        <f t="shared" si="7"/>
        <v>0</v>
      </c>
      <c r="L27" s="67">
        <f t="shared" si="7"/>
        <v>0</v>
      </c>
      <c r="M27" s="67"/>
      <c r="N27" s="67"/>
      <c r="O27" s="77">
        <v>44</v>
      </c>
    </row>
    <row r="28" spans="2:15" ht="15.75" customHeight="1">
      <c r="B28" s="85"/>
      <c r="C28" s="43" t="s">
        <v>281</v>
      </c>
      <c r="D28" s="49"/>
      <c r="E28" s="64"/>
      <c r="F28" s="64"/>
      <c r="G28" s="64"/>
      <c r="H28" s="64"/>
      <c r="I28" s="64"/>
      <c r="J28" s="64"/>
      <c r="K28" s="64"/>
      <c r="L28" s="64"/>
      <c r="M28" s="64"/>
      <c r="N28" s="68"/>
      <c r="O28" s="85"/>
    </row>
    <row r="29" spans="2:15" ht="15.75" customHeight="1">
      <c r="B29" s="77">
        <v>45</v>
      </c>
      <c r="C29" s="24" t="s">
        <v>282</v>
      </c>
      <c r="D29" s="57"/>
      <c r="E29" s="67">
        <f>'PG3'!E41+'PG4'!E18+'PG4'!E27</f>
        <v>0</v>
      </c>
      <c r="F29" s="67">
        <f>'PG3'!F41+'PG4'!F18+'PG4'!F27</f>
        <v>0</v>
      </c>
      <c r="G29" s="67">
        <f>'PG3'!G41+'PG4'!G18+'PG4'!G27</f>
        <v>0</v>
      </c>
      <c r="H29" s="67">
        <f>'PG3'!H41+'PG4'!H18+'PG4'!H27</f>
        <v>0</v>
      </c>
      <c r="I29" s="67">
        <f>'PG3'!I41+'PG4'!I18+'PG4'!I27</f>
        <v>0</v>
      </c>
      <c r="J29" s="67">
        <f>'PG3'!J41+'PG4'!J18+'PG4'!J27</f>
        <v>0</v>
      </c>
      <c r="K29" s="67">
        <f>'PG3'!K41+'PG4'!K18+'PG4'!K27</f>
        <v>0</v>
      </c>
      <c r="L29" s="67">
        <f>'PG3'!L41+'PG4'!L18+'PG4'!L27</f>
        <v>0</v>
      </c>
      <c r="M29" s="67"/>
      <c r="N29" s="67"/>
      <c r="O29" s="77">
        <v>45</v>
      </c>
    </row>
    <row r="30" spans="2:15" ht="15.75" customHeight="1">
      <c r="B30" s="72"/>
      <c r="C30" s="43"/>
      <c r="D30" s="43"/>
      <c r="E30" s="43"/>
      <c r="F30" s="43"/>
      <c r="G30" s="43"/>
      <c r="H30" s="43"/>
      <c r="I30" s="426" t="str">
        <f>IF(I29&lt;1,"","THE TOTAL FOR COLUMN 5 MUST BE ZERO,PLEASE CORRECT")</f>
        <v/>
      </c>
      <c r="K30" s="43"/>
      <c r="L30" s="43"/>
      <c r="M30" s="43"/>
      <c r="N30" s="43"/>
      <c r="O30" s="72"/>
    </row>
    <row r="31" spans="2:15" ht="15.75" customHeight="1">
      <c r="B31" s="72"/>
      <c r="C31" s="43" t="s">
        <v>260</v>
      </c>
      <c r="D31" s="43"/>
      <c r="E31" s="43"/>
      <c r="F31" s="43"/>
      <c r="G31" s="43"/>
      <c r="H31" s="43"/>
      <c r="I31" s="43"/>
      <c r="J31" s="23"/>
      <c r="K31" s="43"/>
      <c r="L31" s="43"/>
      <c r="M31" s="43"/>
      <c r="N31" s="43"/>
      <c r="O31" s="72"/>
    </row>
    <row r="32" spans="2:15" ht="15.75" customHeight="1">
      <c r="B32" s="93"/>
      <c r="C32" s="44"/>
      <c r="D32" s="44"/>
      <c r="E32" s="44"/>
      <c r="F32" s="44"/>
      <c r="G32" s="44"/>
      <c r="H32" s="44"/>
      <c r="I32" s="44"/>
      <c r="J32" s="44"/>
      <c r="K32" s="44"/>
      <c r="L32" s="44"/>
      <c r="M32" s="44"/>
      <c r="N32" s="44"/>
      <c r="O32" s="93"/>
    </row>
    <row r="33" spans="2:15" ht="15.75" customHeight="1">
      <c r="B33" s="93"/>
      <c r="C33" s="5"/>
      <c r="D33" s="5"/>
      <c r="E33" s="5"/>
      <c r="F33" s="5"/>
      <c r="G33" s="5"/>
      <c r="H33" s="5"/>
      <c r="I33" s="5"/>
      <c r="J33" s="5"/>
      <c r="K33" s="5"/>
      <c r="L33" s="5"/>
      <c r="M33" s="5"/>
      <c r="N33" s="5"/>
      <c r="O33" s="93"/>
    </row>
    <row r="34" spans="2:15" ht="15.75" customHeight="1">
      <c r="B34" s="93"/>
      <c r="C34" s="5"/>
      <c r="D34" s="5"/>
      <c r="E34" s="5"/>
      <c r="F34" s="5"/>
      <c r="G34" s="5"/>
      <c r="H34" s="5"/>
      <c r="I34" s="5"/>
      <c r="J34" s="5"/>
      <c r="K34" s="5"/>
      <c r="L34" s="5"/>
      <c r="M34" s="5"/>
      <c r="N34" s="5"/>
      <c r="O34" s="93"/>
    </row>
    <row r="35" spans="2:15" ht="15.75" customHeight="1">
      <c r="B35" s="93"/>
      <c r="C35" s="5"/>
      <c r="D35" s="5"/>
      <c r="E35" s="5"/>
      <c r="F35" s="5"/>
      <c r="G35" s="5"/>
      <c r="H35" s="5"/>
      <c r="I35" s="5"/>
      <c r="J35" s="5"/>
      <c r="K35" s="5"/>
      <c r="L35" s="5"/>
      <c r="M35" s="5"/>
      <c r="N35" s="5"/>
      <c r="O35" s="93"/>
    </row>
    <row r="36" spans="2:15" ht="15.75" customHeight="1">
      <c r="B36" s="93"/>
      <c r="C36" s="362"/>
      <c r="D36" s="362"/>
      <c r="E36" s="362"/>
      <c r="F36" s="362"/>
      <c r="G36" s="362"/>
      <c r="H36" s="362"/>
      <c r="I36" s="362"/>
      <c r="J36" s="362"/>
      <c r="K36" s="362"/>
      <c r="L36" s="362"/>
      <c r="M36" s="362"/>
      <c r="N36" s="362"/>
      <c r="O36" s="93"/>
    </row>
    <row r="37" spans="2:15" ht="15.75" customHeight="1">
      <c r="B37" s="93"/>
      <c r="C37" s="362"/>
      <c r="D37" s="362"/>
      <c r="E37" s="362"/>
      <c r="F37" s="362"/>
      <c r="G37" s="362"/>
      <c r="H37" s="362"/>
      <c r="I37" s="362"/>
      <c r="J37" s="362"/>
      <c r="K37" s="362"/>
      <c r="L37" s="362"/>
      <c r="M37" s="362"/>
      <c r="N37" s="362"/>
      <c r="O37" s="93"/>
    </row>
    <row r="38" spans="2:15" ht="15.75" customHeight="1">
      <c r="B38" s="93"/>
      <c r="C38" s="362"/>
      <c r="D38" s="362"/>
      <c r="E38" s="362"/>
      <c r="F38" s="362"/>
      <c r="G38" s="362"/>
      <c r="H38" s="362"/>
      <c r="I38" s="362"/>
      <c r="J38" s="362"/>
      <c r="K38" s="362"/>
      <c r="L38" s="362"/>
      <c r="M38" s="362"/>
      <c r="N38" s="362"/>
      <c r="O38" s="93"/>
    </row>
    <row r="39" spans="2:15" ht="15.75" customHeight="1">
      <c r="B39" s="93"/>
      <c r="C39" s="362"/>
      <c r="D39" s="362"/>
      <c r="E39" s="362"/>
      <c r="F39" s="362"/>
      <c r="G39" s="363" t="str">
        <f>'PG1'!Q46</f>
        <v/>
      </c>
      <c r="H39" s="362"/>
      <c r="I39" s="362"/>
      <c r="J39" s="362"/>
      <c r="K39" s="362"/>
      <c r="L39" s="362"/>
      <c r="M39" s="362"/>
      <c r="N39" s="362"/>
      <c r="O39" s="93"/>
    </row>
    <row r="40" spans="2:15" ht="15.75" customHeight="1"/>
    <row r="41" spans="2:15" ht="15.75" customHeight="1"/>
    <row r="42" spans="2:15" ht="15.75" customHeight="1"/>
  </sheetData>
  <sheetProtection algorithmName="SHA-512" hashValue="HJks0ElQfkUAlGTcB+aRXZYPbXbjKS8TGtVwooC/7rq+ium8J5l6Y1IUQRlQl+/+cdBuUgH/7alzHitBFPEm7w==" saltValue="++HXZ8e7aRJP+uUEY8TLcg==" spinCount="100000" sheet="1" objects="1" scenarios="1"/>
  <phoneticPr fontId="0" type="noConversion"/>
  <conditionalFormatting sqref="I30:M30">
    <cfRule type="expression" dxfId="11" priority="1" stopIfTrue="1">
      <formula>$I$29&gt;0</formula>
    </cfRule>
  </conditionalFormatting>
  <dataValidations count="1">
    <dataValidation type="whole" operator="notEqual" allowBlank="1" showInputMessage="1" showErrorMessage="1" error="Only whole numbers are allowed to be entered.  Do not enter decimals." sqref="G11:G17 E21:G26 I11:I17 I21:I26" xr:uid="{00000000-0002-0000-0600-000000000000}">
      <formula1>0</formula1>
    </dataValidation>
  </dataValidations>
  <pageMargins left="0.5" right="0.5" top="0.5" bottom="0.5" header="0" footer="0"/>
  <pageSetup paperSize="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autoPageBreaks="0" fitToPage="1"/>
  </sheetPr>
  <dimension ref="A1:AC46"/>
  <sheetViews>
    <sheetView showZeros="0" zoomScale="75" zoomScaleNormal="75" workbookViewId="0">
      <selection activeCell="L11" sqref="L11"/>
    </sheetView>
  </sheetViews>
  <sheetFormatPr defaultRowHeight="15"/>
  <cols>
    <col min="1" max="1" width="9.77734375" customWidth="1"/>
    <col min="2" max="2" width="3.77734375" customWidth="1"/>
    <col min="3" max="3" width="7.77734375" customWidth="1"/>
    <col min="4" max="4" width="3.77734375" customWidth="1"/>
    <col min="5" max="5" width="5.44140625" customWidth="1"/>
    <col min="6" max="6" width="7.77734375" customWidth="1"/>
    <col min="7" max="7" width="1.77734375" customWidth="1"/>
    <col min="8" max="8" width="4.77734375" customWidth="1"/>
    <col min="9" max="9" width="3.77734375" customWidth="1"/>
    <col min="10" max="10" width="1.77734375" customWidth="1"/>
    <col min="11" max="11" width="4.77734375" customWidth="1"/>
    <col min="12" max="12" width="9.77734375" customWidth="1"/>
    <col min="13" max="13" width="4.77734375" customWidth="1"/>
    <col min="14" max="14" width="1.77734375" customWidth="1"/>
    <col min="15" max="15" width="3.77734375" customWidth="1"/>
    <col min="16" max="16" width="7.77734375" customWidth="1"/>
    <col min="17" max="17" width="3.77734375" customWidth="1"/>
    <col min="18" max="18" width="2.77734375" customWidth="1"/>
    <col min="19" max="19" width="3.77734375" customWidth="1"/>
    <col min="20" max="20" width="9.77734375" customWidth="1"/>
    <col min="21" max="22" width="7.77734375" customWidth="1"/>
    <col min="23" max="24" width="3.77734375" customWidth="1"/>
    <col min="25" max="25" width="1.77734375" customWidth="1"/>
    <col min="26" max="26" width="10.77734375" customWidth="1"/>
    <col min="27" max="27" width="5.77734375" customWidth="1"/>
    <col min="28" max="28" width="1.77734375" customWidth="1"/>
    <col min="29" max="29" width="3.77734375" customWidth="1"/>
  </cols>
  <sheetData>
    <row r="1" spans="1:29" ht="15.75" customHeight="1">
      <c r="B1" s="303" t="s">
        <v>283</v>
      </c>
      <c r="C1" s="304"/>
      <c r="D1" s="304"/>
      <c r="E1" s="304"/>
      <c r="F1" s="304"/>
      <c r="G1" s="304"/>
      <c r="H1" s="304"/>
      <c r="I1" s="304"/>
      <c r="J1" s="304"/>
      <c r="K1" s="304"/>
      <c r="L1" s="304"/>
      <c r="M1" s="304"/>
      <c r="N1" s="304"/>
      <c r="O1" s="304"/>
      <c r="P1" s="304"/>
      <c r="Q1" s="304"/>
    </row>
    <row r="2" spans="1:29" ht="15.75" customHeight="1">
      <c r="B2" s="303" t="s">
        <v>284</v>
      </c>
      <c r="C2" s="304"/>
      <c r="D2" s="304"/>
      <c r="E2" s="304"/>
      <c r="F2" s="304"/>
      <c r="G2" s="304"/>
      <c r="H2" s="304"/>
      <c r="I2" s="304"/>
      <c r="J2" s="304"/>
      <c r="K2" s="304"/>
      <c r="L2" s="304"/>
      <c r="M2" s="304"/>
      <c r="N2" s="304"/>
      <c r="O2" s="304"/>
      <c r="P2" s="304"/>
      <c r="Q2" s="304"/>
    </row>
    <row r="3" spans="1:29" ht="15.75" customHeight="1">
      <c r="B3" s="303" t="s">
        <v>285</v>
      </c>
      <c r="C3" s="304"/>
      <c r="D3" s="304"/>
      <c r="E3" s="304"/>
      <c r="F3" s="304"/>
      <c r="G3" s="304"/>
      <c r="H3" s="304"/>
      <c r="I3" s="304"/>
      <c r="J3" s="304"/>
      <c r="K3" s="304"/>
      <c r="L3" s="304"/>
      <c r="M3" s="304"/>
      <c r="N3" s="304"/>
      <c r="O3" s="304"/>
      <c r="P3" s="304"/>
      <c r="Q3" s="304"/>
    </row>
    <row r="4" spans="1:29" ht="12" customHeight="1">
      <c r="B4" s="43"/>
      <c r="C4" s="43"/>
      <c r="D4" s="43"/>
      <c r="E4" s="43"/>
      <c r="F4" s="43"/>
      <c r="G4" s="43"/>
      <c r="H4" s="43"/>
      <c r="I4" s="43"/>
      <c r="J4" s="43"/>
      <c r="K4" s="43"/>
      <c r="L4" s="43"/>
      <c r="M4" s="43"/>
      <c r="N4" s="43"/>
      <c r="O4" s="43"/>
      <c r="P4" s="43"/>
      <c r="Q4" s="43" t="s">
        <v>40</v>
      </c>
      <c r="R4" s="43"/>
      <c r="S4" s="43"/>
      <c r="T4" s="43"/>
      <c r="U4" s="43"/>
      <c r="V4" s="43"/>
      <c r="W4" s="43"/>
      <c r="X4" s="43"/>
      <c r="Y4" s="43"/>
      <c r="Z4" s="43"/>
      <c r="AA4" s="94" t="s">
        <v>286</v>
      </c>
      <c r="AC4" s="43"/>
    </row>
    <row r="5" spans="1:29" ht="12.95" customHeight="1">
      <c r="B5" s="24" t="s">
        <v>116</v>
      </c>
      <c r="C5" s="24"/>
      <c r="D5" s="24"/>
      <c r="E5" s="24"/>
      <c r="F5" s="45" t="str">
        <f>T(Facility)</f>
        <v/>
      </c>
      <c r="G5" s="26"/>
      <c r="H5" s="26"/>
      <c r="I5" s="24"/>
      <c r="J5" s="24"/>
      <c r="K5" s="24"/>
      <c r="L5" s="24"/>
      <c r="M5" s="24"/>
      <c r="N5" s="24"/>
      <c r="O5" s="51" t="s">
        <v>117</v>
      </c>
      <c r="P5" s="46" t="str">
        <f>T(ID)</f>
        <v/>
      </c>
      <c r="Q5" s="24"/>
      <c r="R5" s="24" t="s">
        <v>118</v>
      </c>
      <c r="S5" s="24"/>
      <c r="T5" s="24"/>
      <c r="U5" s="24"/>
      <c r="V5" s="267" t="str">
        <f>T(Beg_Date)</f>
        <v/>
      </c>
      <c r="W5" s="24"/>
      <c r="X5" s="24"/>
      <c r="Y5" s="26"/>
      <c r="Z5" s="24" t="s">
        <v>25</v>
      </c>
      <c r="AA5" s="267" t="str">
        <f>T(End_Date)</f>
        <v/>
      </c>
      <c r="AB5" s="24"/>
      <c r="AC5" s="24"/>
    </row>
    <row r="6" spans="1:29" ht="12.95" customHeight="1">
      <c r="B6" s="43" t="s">
        <v>287</v>
      </c>
      <c r="C6" s="43"/>
      <c r="D6" s="43"/>
      <c r="E6" s="43"/>
      <c r="F6" s="43"/>
      <c r="G6" s="43" t="s">
        <v>288</v>
      </c>
      <c r="H6" s="43"/>
      <c r="I6" s="43"/>
      <c r="J6" s="43"/>
      <c r="K6" s="43"/>
      <c r="L6" s="43"/>
      <c r="M6" s="43"/>
      <c r="N6" s="43"/>
      <c r="O6" s="43"/>
      <c r="P6" s="43"/>
      <c r="Q6" s="43"/>
      <c r="R6" s="43"/>
      <c r="S6" s="43"/>
      <c r="T6" s="43"/>
      <c r="U6" s="43"/>
      <c r="V6" s="43"/>
      <c r="W6" s="43"/>
      <c r="X6" s="43"/>
      <c r="Y6" s="43"/>
      <c r="Z6" s="43"/>
      <c r="AA6" s="43"/>
      <c r="AB6" s="43"/>
      <c r="AC6" s="43"/>
    </row>
    <row r="7" spans="1:29" ht="12" customHeight="1">
      <c r="B7" s="43"/>
      <c r="C7" s="43"/>
      <c r="D7" s="43"/>
      <c r="E7" s="43"/>
      <c r="F7" s="43"/>
      <c r="G7" s="43" t="s">
        <v>289</v>
      </c>
      <c r="H7" s="43"/>
      <c r="I7" s="43"/>
      <c r="J7" s="43"/>
      <c r="K7" s="43"/>
      <c r="L7" s="43"/>
      <c r="M7" s="43"/>
      <c r="N7" s="43"/>
      <c r="O7" s="43"/>
      <c r="P7" s="43"/>
      <c r="Q7" s="43"/>
      <c r="R7" s="43"/>
      <c r="S7" s="43"/>
      <c r="T7" s="43"/>
      <c r="U7" s="43"/>
      <c r="V7" s="43"/>
      <c r="W7" s="43"/>
      <c r="X7" s="43"/>
      <c r="Y7" s="43"/>
      <c r="Z7" s="43"/>
      <c r="AA7" s="43"/>
      <c r="AB7" s="43"/>
      <c r="AC7" s="43"/>
    </row>
    <row r="8" spans="1:29" ht="11.1" customHeight="1">
      <c r="B8" s="662"/>
      <c r="C8" s="649"/>
      <c r="D8" s="649"/>
      <c r="E8" s="649"/>
      <c r="F8" s="649"/>
      <c r="G8" s="649"/>
      <c r="H8" s="649"/>
      <c r="I8" s="649"/>
      <c r="J8" s="651"/>
      <c r="K8" s="649"/>
      <c r="L8" s="651" t="s">
        <v>290</v>
      </c>
      <c r="M8" s="649">
        <v>2</v>
      </c>
      <c r="N8" s="651"/>
      <c r="O8" s="649"/>
      <c r="P8" s="649" t="s">
        <v>291</v>
      </c>
      <c r="Q8" s="662"/>
      <c r="R8" s="43"/>
      <c r="S8" s="43"/>
      <c r="T8" s="43"/>
      <c r="U8" s="43"/>
      <c r="V8" s="43"/>
      <c r="W8" s="43"/>
      <c r="X8" s="43"/>
      <c r="Y8" s="43"/>
      <c r="Z8" s="43"/>
      <c r="AA8" s="43"/>
      <c r="AB8" s="43"/>
      <c r="AC8" s="43"/>
    </row>
    <row r="9" spans="1:29" ht="12" customHeight="1">
      <c r="B9" s="53"/>
      <c r="C9" s="43"/>
      <c r="D9" s="43"/>
      <c r="E9" s="43"/>
      <c r="F9" s="43"/>
      <c r="G9" s="43"/>
      <c r="H9" s="43"/>
      <c r="I9" s="43"/>
      <c r="J9" s="49"/>
      <c r="K9" s="43"/>
      <c r="L9" s="49"/>
      <c r="M9" s="43" t="s">
        <v>292</v>
      </c>
      <c r="N9" s="49"/>
      <c r="O9" s="43" t="s">
        <v>293</v>
      </c>
      <c r="P9" s="43"/>
      <c r="Q9" s="53"/>
      <c r="R9" s="43"/>
      <c r="S9" s="43" t="s">
        <v>294</v>
      </c>
      <c r="T9" s="44"/>
      <c r="U9" s="43"/>
      <c r="V9" s="43"/>
      <c r="W9" s="43"/>
      <c r="X9" s="43"/>
      <c r="Y9" s="43"/>
      <c r="Z9" s="43"/>
      <c r="AA9" s="43"/>
      <c r="AB9" s="43"/>
      <c r="AC9" s="43"/>
    </row>
    <row r="10" spans="1:29" ht="12" customHeight="1">
      <c r="A10" s="341" t="s">
        <v>295</v>
      </c>
      <c r="B10" s="60"/>
      <c r="C10" s="24" t="s">
        <v>296</v>
      </c>
      <c r="D10" s="24"/>
      <c r="E10" s="24"/>
      <c r="F10" s="24"/>
      <c r="G10" s="24"/>
      <c r="H10" s="24"/>
      <c r="I10" s="24"/>
      <c r="J10" s="57"/>
      <c r="K10" s="24"/>
      <c r="L10" s="57" t="s">
        <v>297</v>
      </c>
      <c r="M10" s="24" t="s">
        <v>298</v>
      </c>
      <c r="N10" s="57"/>
      <c r="O10" s="24" t="s">
        <v>299</v>
      </c>
      <c r="P10" s="24"/>
      <c r="Q10" s="60"/>
      <c r="R10" s="43"/>
      <c r="S10" s="43" t="s">
        <v>300</v>
      </c>
      <c r="T10" s="44"/>
      <c r="U10" s="43"/>
      <c r="V10" s="43"/>
      <c r="W10" s="43"/>
      <c r="X10" s="43"/>
      <c r="Y10" s="43"/>
      <c r="Z10" s="43"/>
      <c r="AA10" s="43"/>
      <c r="AB10" s="43"/>
      <c r="AC10" s="43"/>
    </row>
    <row r="11" spans="1:29" ht="12.95" customHeight="1">
      <c r="A11" s="333" t="str">
        <f>T(M11)</f>
        <v/>
      </c>
      <c r="B11" s="55">
        <v>1</v>
      </c>
      <c r="C11" s="78" t="s">
        <v>301</v>
      </c>
      <c r="D11" s="24"/>
      <c r="E11" s="24"/>
      <c r="F11" s="24"/>
      <c r="G11" s="24"/>
      <c r="H11" s="24"/>
      <c r="I11" s="24"/>
      <c r="J11" s="57"/>
      <c r="K11" s="95" t="s">
        <v>302</v>
      </c>
      <c r="L11" s="79"/>
      <c r="M11" s="96"/>
      <c r="N11" s="57"/>
      <c r="O11" s="24" t="s">
        <v>302</v>
      </c>
      <c r="P11" s="97"/>
      <c r="Q11" s="55">
        <v>1</v>
      </c>
      <c r="R11" s="43"/>
      <c r="S11" s="43"/>
      <c r="T11" s="23"/>
      <c r="U11" s="43"/>
      <c r="V11" s="43"/>
      <c r="W11" s="43"/>
      <c r="X11" s="43"/>
      <c r="Y11" s="43"/>
      <c r="Z11" s="54" t="s">
        <v>148</v>
      </c>
      <c r="AA11" s="54" t="s">
        <v>128</v>
      </c>
      <c r="AB11" s="43"/>
      <c r="AC11" s="43"/>
    </row>
    <row r="12" spans="1:29" ht="12.95" customHeight="1">
      <c r="A12" s="333" t="str">
        <f t="shared" ref="A12:A39" si="0">T(M12)</f>
        <v/>
      </c>
      <c r="B12" s="55">
        <v>2</v>
      </c>
      <c r="C12" s="78" t="s">
        <v>303</v>
      </c>
      <c r="D12" s="24"/>
      <c r="E12" s="24"/>
      <c r="F12" s="24"/>
      <c r="G12" s="24"/>
      <c r="H12" s="24"/>
      <c r="I12" s="24"/>
      <c r="J12" s="57"/>
      <c r="K12" s="97"/>
      <c r="L12" s="79"/>
      <c r="M12" s="96"/>
      <c r="N12" s="57"/>
      <c r="O12" s="24"/>
      <c r="P12" s="97"/>
      <c r="Q12" s="55">
        <v>2</v>
      </c>
      <c r="R12" s="43"/>
      <c r="S12" s="662"/>
      <c r="T12" s="649"/>
      <c r="U12" s="649"/>
      <c r="V12" s="649"/>
      <c r="W12" s="649"/>
      <c r="X12" s="651"/>
      <c r="Y12" s="649"/>
      <c r="Z12" s="674" t="s">
        <v>297</v>
      </c>
      <c r="AA12" s="673" t="s">
        <v>295</v>
      </c>
      <c r="AB12" s="651"/>
      <c r="AC12" s="651"/>
    </row>
    <row r="13" spans="1:29" ht="12.95" customHeight="1">
      <c r="A13" s="333" t="str">
        <f t="shared" si="0"/>
        <v/>
      </c>
      <c r="B13" s="55">
        <v>3</v>
      </c>
      <c r="C13" s="78" t="s">
        <v>304</v>
      </c>
      <c r="D13" s="24"/>
      <c r="E13" s="24"/>
      <c r="F13" s="24"/>
      <c r="G13" s="24"/>
      <c r="H13" s="24"/>
      <c r="I13" s="24"/>
      <c r="J13" s="57"/>
      <c r="K13" s="97"/>
      <c r="L13" s="79"/>
      <c r="M13" s="96"/>
      <c r="N13" s="57"/>
      <c r="O13" s="24"/>
      <c r="P13" s="97"/>
      <c r="Q13" s="55">
        <v>3</v>
      </c>
      <c r="R13" s="43"/>
      <c r="S13" s="652">
        <v>31</v>
      </c>
      <c r="T13" s="691" t="s">
        <v>305</v>
      </c>
      <c r="U13" s="649"/>
      <c r="V13" s="649"/>
      <c r="W13" s="649"/>
      <c r="X13" s="651"/>
      <c r="Y13" s="692" t="s">
        <v>302</v>
      </c>
      <c r="Z13" s="79"/>
      <c r="AA13" s="96"/>
      <c r="AB13" s="651"/>
      <c r="AC13" s="656">
        <v>31</v>
      </c>
    </row>
    <row r="14" spans="1:29" ht="12.95" customHeight="1">
      <c r="A14" s="333" t="str">
        <f t="shared" si="0"/>
        <v/>
      </c>
      <c r="B14" s="55">
        <v>4</v>
      </c>
      <c r="C14" s="78" t="s">
        <v>306</v>
      </c>
      <c r="D14" s="24"/>
      <c r="E14" s="24"/>
      <c r="F14" s="24"/>
      <c r="G14" s="24"/>
      <c r="H14" s="24"/>
      <c r="I14" s="24"/>
      <c r="J14" s="57"/>
      <c r="K14" s="97"/>
      <c r="L14" s="79"/>
      <c r="M14" s="96"/>
      <c r="N14" s="57"/>
      <c r="O14" s="24"/>
      <c r="P14" s="97"/>
      <c r="Q14" s="55">
        <v>4</v>
      </c>
      <c r="R14" s="43"/>
      <c r="S14" s="652">
        <v>32</v>
      </c>
      <c r="T14" s="691" t="s">
        <v>307</v>
      </c>
      <c r="U14" s="649"/>
      <c r="V14" s="649"/>
      <c r="W14" s="649"/>
      <c r="X14" s="651"/>
      <c r="Y14" s="663"/>
      <c r="Z14" s="79"/>
      <c r="AA14" s="96"/>
      <c r="AB14" s="651"/>
      <c r="AC14" s="656">
        <v>32</v>
      </c>
    </row>
    <row r="15" spans="1:29" ht="12.95" customHeight="1">
      <c r="A15" s="333" t="str">
        <f t="shared" si="0"/>
        <v/>
      </c>
      <c r="B15" s="55">
        <v>5</v>
      </c>
      <c r="C15" s="78" t="s">
        <v>308</v>
      </c>
      <c r="D15" s="24"/>
      <c r="E15" s="24"/>
      <c r="F15" s="24"/>
      <c r="G15" s="24"/>
      <c r="H15" s="24"/>
      <c r="I15" s="24"/>
      <c r="J15" s="57"/>
      <c r="K15" s="97"/>
      <c r="L15" s="79"/>
      <c r="M15" s="96"/>
      <c r="N15" s="57"/>
      <c r="O15" s="24"/>
      <c r="P15" s="97"/>
      <c r="Q15" s="55">
        <v>5</v>
      </c>
      <c r="R15" s="43"/>
      <c r="S15" s="652"/>
      <c r="T15" s="691" t="s">
        <v>309</v>
      </c>
      <c r="U15" s="649"/>
      <c r="V15" s="649"/>
      <c r="W15" s="649"/>
      <c r="X15" s="651"/>
      <c r="Y15" s="663"/>
      <c r="Z15" s="693"/>
      <c r="AA15" s="694"/>
      <c r="AB15" s="651"/>
      <c r="AC15" s="656"/>
    </row>
    <row r="16" spans="1:29" ht="12.95" customHeight="1">
      <c r="A16" s="333" t="str">
        <f t="shared" si="0"/>
        <v/>
      </c>
      <c r="B16" s="55">
        <v>6</v>
      </c>
      <c r="C16" s="78" t="s">
        <v>310</v>
      </c>
      <c r="D16" s="24"/>
      <c r="E16" s="24"/>
      <c r="F16" s="24"/>
      <c r="G16" s="24"/>
      <c r="H16" s="24"/>
      <c r="I16" s="24"/>
      <c r="J16" s="57"/>
      <c r="K16" s="97"/>
      <c r="L16" s="79"/>
      <c r="M16" s="96"/>
      <c r="N16" s="57"/>
      <c r="O16" s="24"/>
      <c r="P16" s="97"/>
      <c r="Q16" s="55">
        <v>6</v>
      </c>
      <c r="R16" s="43"/>
      <c r="S16" s="55">
        <v>33</v>
      </c>
      <c r="T16" s="78" t="s">
        <v>311</v>
      </c>
      <c r="U16" s="24"/>
      <c r="V16" s="24"/>
      <c r="W16" s="24"/>
      <c r="X16" s="57"/>
      <c r="Y16" s="97"/>
      <c r="Z16" s="79"/>
      <c r="AA16" s="96"/>
      <c r="AB16" s="57"/>
      <c r="AC16" s="59">
        <v>33</v>
      </c>
    </row>
    <row r="17" spans="1:29" ht="12.95" customHeight="1">
      <c r="A17" s="333" t="str">
        <f t="shared" si="0"/>
        <v/>
      </c>
      <c r="B17" s="55">
        <v>7</v>
      </c>
      <c r="C17" s="78" t="s">
        <v>312</v>
      </c>
      <c r="D17" s="24"/>
      <c r="E17" s="24"/>
      <c r="F17" s="24"/>
      <c r="G17" s="24"/>
      <c r="H17" s="24"/>
      <c r="I17" s="24"/>
      <c r="J17" s="57"/>
      <c r="K17" s="97"/>
      <c r="L17" s="79"/>
      <c r="M17" s="96"/>
      <c r="N17" s="57"/>
      <c r="O17" s="24"/>
      <c r="P17" s="97"/>
      <c r="Q17" s="55">
        <v>7</v>
      </c>
      <c r="R17" s="43"/>
      <c r="S17" s="62"/>
      <c r="T17" s="44" t="s">
        <v>313</v>
      </c>
      <c r="U17" s="43"/>
      <c r="V17" s="43"/>
      <c r="W17" s="43"/>
      <c r="X17" s="49"/>
      <c r="Y17" s="68"/>
      <c r="Z17" s="64"/>
      <c r="AA17" s="98"/>
      <c r="AB17" s="49"/>
      <c r="AC17" s="66"/>
    </row>
    <row r="18" spans="1:29" ht="12.95" customHeight="1">
      <c r="A18" s="333" t="str">
        <f t="shared" si="0"/>
        <v/>
      </c>
      <c r="B18" s="55">
        <v>8</v>
      </c>
      <c r="C18" s="78" t="s">
        <v>314</v>
      </c>
      <c r="D18" s="24"/>
      <c r="E18" s="24"/>
      <c r="F18" s="24"/>
      <c r="G18" s="24"/>
      <c r="H18" s="24"/>
      <c r="I18" s="24"/>
      <c r="J18" s="57"/>
      <c r="K18" s="97"/>
      <c r="L18" s="79"/>
      <c r="M18" s="96"/>
      <c r="N18" s="57"/>
      <c r="O18" s="24"/>
      <c r="P18" s="97"/>
      <c r="Q18" s="55">
        <v>8</v>
      </c>
      <c r="R18" s="43"/>
      <c r="S18" s="55">
        <v>34</v>
      </c>
      <c r="T18" s="78" t="s">
        <v>315</v>
      </c>
      <c r="U18" s="24"/>
      <c r="V18" s="24"/>
      <c r="W18" s="24"/>
      <c r="X18" s="57"/>
      <c r="Y18" s="97"/>
      <c r="Z18" s="80"/>
      <c r="AA18" s="350"/>
      <c r="AB18" s="57"/>
      <c r="AC18" s="59">
        <v>34</v>
      </c>
    </row>
    <row r="19" spans="1:29" ht="12.95" customHeight="1">
      <c r="A19" s="333" t="str">
        <f t="shared" si="0"/>
        <v/>
      </c>
      <c r="B19" s="55">
        <v>9</v>
      </c>
      <c r="C19" s="78" t="s">
        <v>316</v>
      </c>
      <c r="D19" s="24"/>
      <c r="E19" s="24"/>
      <c r="F19" s="24"/>
      <c r="G19" s="24"/>
      <c r="H19" s="24"/>
      <c r="I19" s="24"/>
      <c r="J19" s="57"/>
      <c r="K19" s="97"/>
      <c r="L19" s="79"/>
      <c r="M19" s="96"/>
      <c r="N19" s="57"/>
      <c r="O19" s="24"/>
      <c r="P19" s="97"/>
      <c r="Q19" s="55">
        <v>9</v>
      </c>
      <c r="R19" s="43"/>
      <c r="S19" s="55">
        <v>35</v>
      </c>
      <c r="T19" s="78" t="s">
        <v>317</v>
      </c>
      <c r="U19" s="24"/>
      <c r="V19" s="30"/>
      <c r="W19" s="24"/>
      <c r="X19" s="57"/>
      <c r="Y19" s="97"/>
      <c r="Z19" s="80"/>
      <c r="AA19" s="99"/>
      <c r="AB19" s="57"/>
      <c r="AC19" s="59">
        <v>35</v>
      </c>
    </row>
    <row r="20" spans="1:29" ht="12.95" customHeight="1">
      <c r="A20" s="333" t="str">
        <f t="shared" si="0"/>
        <v/>
      </c>
      <c r="B20" s="55">
        <v>10</v>
      </c>
      <c r="C20" s="78" t="s">
        <v>318</v>
      </c>
      <c r="D20" s="24"/>
      <c r="E20" s="24"/>
      <c r="F20" s="24"/>
      <c r="G20" s="24"/>
      <c r="H20" s="24"/>
      <c r="I20" s="24"/>
      <c r="J20" s="57"/>
      <c r="K20" s="97"/>
      <c r="L20" s="79"/>
      <c r="M20" s="96"/>
      <c r="N20" s="57"/>
      <c r="O20" s="24"/>
      <c r="P20" s="97"/>
      <c r="Q20" s="55">
        <v>10</v>
      </c>
      <c r="R20" s="43"/>
      <c r="S20" s="55">
        <v>36</v>
      </c>
      <c r="T20" s="24" t="s">
        <v>319</v>
      </c>
      <c r="U20" s="24"/>
      <c r="V20" s="24"/>
      <c r="W20" s="24"/>
      <c r="X20" s="57"/>
      <c r="Y20" s="364" t="s">
        <v>302</v>
      </c>
      <c r="Z20" s="80">
        <f>SUM(Z13:Z19)</f>
        <v>0</v>
      </c>
      <c r="AA20" s="100"/>
      <c r="AB20" s="57"/>
      <c r="AC20" s="59">
        <v>36</v>
      </c>
    </row>
    <row r="21" spans="1:29" ht="12.95" customHeight="1">
      <c r="A21" s="333" t="str">
        <f t="shared" si="0"/>
        <v/>
      </c>
      <c r="B21" s="55">
        <v>11</v>
      </c>
      <c r="C21" s="78" t="s">
        <v>320</v>
      </c>
      <c r="D21" s="24"/>
      <c r="E21" s="24"/>
      <c r="F21" s="24"/>
      <c r="G21" s="24"/>
      <c r="H21" s="24"/>
      <c r="I21" s="24"/>
      <c r="J21" s="57"/>
      <c r="K21" s="97"/>
      <c r="L21" s="79"/>
      <c r="M21" s="96"/>
      <c r="N21" s="57"/>
      <c r="O21" s="24"/>
      <c r="P21" s="97"/>
      <c r="Q21" s="55">
        <v>11</v>
      </c>
      <c r="R21" s="43"/>
      <c r="S21" s="62"/>
      <c r="T21" s="43"/>
      <c r="U21" s="143" t="s">
        <v>321</v>
      </c>
      <c r="V21" s="143"/>
      <c r="W21" s="143"/>
      <c r="X21" s="146"/>
      <c r="Y21" s="43"/>
      <c r="Z21" s="64"/>
      <c r="AA21" s="43"/>
      <c r="AB21" s="49"/>
      <c r="AC21" s="66"/>
    </row>
    <row r="22" spans="1:29" ht="12.95" customHeight="1">
      <c r="A22" s="333" t="str">
        <f t="shared" si="0"/>
        <v/>
      </c>
      <c r="B22" s="55">
        <v>12</v>
      </c>
      <c r="C22" s="78" t="s">
        <v>322</v>
      </c>
      <c r="D22" s="24"/>
      <c r="E22" s="24"/>
      <c r="F22" s="24"/>
      <c r="G22" s="24"/>
      <c r="H22" s="24"/>
      <c r="I22" s="24"/>
      <c r="J22" s="57"/>
      <c r="K22" s="97"/>
      <c r="L22" s="79"/>
      <c r="M22" s="96"/>
      <c r="N22" s="57"/>
      <c r="O22" s="24"/>
      <c r="P22" s="97"/>
      <c r="Q22" s="55">
        <v>12</v>
      </c>
      <c r="R22" s="43"/>
      <c r="S22" s="55">
        <v>37</v>
      </c>
      <c r="T22" s="24" t="s">
        <v>323</v>
      </c>
      <c r="U22" s="24"/>
      <c r="V22" s="24"/>
      <c r="W22" s="24"/>
      <c r="X22" s="57"/>
      <c r="Y22" s="95" t="s">
        <v>302</v>
      </c>
      <c r="Z22" s="80">
        <f>L41+Z20</f>
        <v>0</v>
      </c>
      <c r="AA22" s="101"/>
      <c r="AB22" s="57"/>
      <c r="AC22" s="59">
        <v>37</v>
      </c>
    </row>
    <row r="23" spans="1:29" ht="12.95" customHeight="1">
      <c r="A23" s="333" t="str">
        <f t="shared" si="0"/>
        <v/>
      </c>
      <c r="B23" s="55">
        <v>13</v>
      </c>
      <c r="C23" s="78" t="s">
        <v>324</v>
      </c>
      <c r="D23" s="24"/>
      <c r="E23" s="24"/>
      <c r="F23" s="24"/>
      <c r="G23" s="24"/>
      <c r="H23" s="24"/>
      <c r="I23" s="24"/>
      <c r="J23" s="57"/>
      <c r="K23" s="97"/>
      <c r="L23" s="79"/>
      <c r="M23" s="96"/>
      <c r="N23" s="57"/>
      <c r="O23" s="24"/>
      <c r="P23" s="97"/>
      <c r="Q23" s="55">
        <v>13</v>
      </c>
      <c r="R23" s="43"/>
      <c r="S23" s="54"/>
      <c r="T23" s="43"/>
      <c r="U23" s="43"/>
      <c r="V23" s="43"/>
      <c r="W23" s="43"/>
      <c r="X23" s="43"/>
      <c r="Y23" s="43"/>
      <c r="Z23" s="68"/>
      <c r="AA23" s="43"/>
      <c r="AB23" s="43"/>
      <c r="AC23" s="54"/>
    </row>
    <row r="24" spans="1:29" ht="12.95" customHeight="1">
      <c r="A24" s="333" t="str">
        <f t="shared" si="0"/>
        <v/>
      </c>
      <c r="B24" s="55">
        <v>14</v>
      </c>
      <c r="C24" s="78" t="s">
        <v>325</v>
      </c>
      <c r="D24" s="24"/>
      <c r="E24" s="24"/>
      <c r="F24" s="24"/>
      <c r="G24" s="24"/>
      <c r="H24" s="24"/>
      <c r="I24" s="24"/>
      <c r="J24" s="57"/>
      <c r="K24" s="97"/>
      <c r="L24" s="79"/>
      <c r="M24" s="96"/>
      <c r="N24" s="57"/>
      <c r="O24" s="24"/>
      <c r="P24" s="97"/>
      <c r="Q24" s="55">
        <v>14</v>
      </c>
      <c r="R24" s="43"/>
      <c r="S24" s="43" t="s">
        <v>326</v>
      </c>
      <c r="T24" s="44"/>
      <c r="U24" s="44"/>
      <c r="V24" s="44"/>
      <c r="W24" s="44"/>
      <c r="X24" s="44"/>
      <c r="Y24" s="44"/>
      <c r="Z24" s="44"/>
      <c r="AA24" s="44"/>
      <c r="AB24" s="44"/>
      <c r="AC24" s="44"/>
    </row>
    <row r="25" spans="1:29" ht="12.95" customHeight="1">
      <c r="A25" s="333" t="str">
        <f t="shared" si="0"/>
        <v/>
      </c>
      <c r="B25" s="55">
        <v>15</v>
      </c>
      <c r="C25" s="78" t="s">
        <v>327</v>
      </c>
      <c r="D25" s="24"/>
      <c r="E25" s="24"/>
      <c r="F25" s="24"/>
      <c r="G25" s="24"/>
      <c r="H25" s="24"/>
      <c r="I25" s="24"/>
      <c r="J25" s="57"/>
      <c r="K25" s="97"/>
      <c r="L25" s="79"/>
      <c r="M25" s="96"/>
      <c r="N25" s="57"/>
      <c r="O25" s="24"/>
      <c r="P25" s="97"/>
      <c r="Q25" s="55">
        <v>15</v>
      </c>
      <c r="R25" s="43"/>
      <c r="S25" s="43" t="s">
        <v>328</v>
      </c>
      <c r="T25" s="44"/>
      <c r="U25" s="44"/>
      <c r="V25" s="44"/>
      <c r="W25" s="44"/>
      <c r="X25" s="44"/>
      <c r="Y25" s="44"/>
      <c r="Z25" s="44"/>
      <c r="AA25" s="44"/>
      <c r="AB25" s="44"/>
      <c r="AC25" s="44"/>
    </row>
    <row r="26" spans="1:29" ht="12.95" customHeight="1">
      <c r="A26" s="333" t="str">
        <f t="shared" si="0"/>
        <v/>
      </c>
      <c r="B26" s="55">
        <v>16</v>
      </c>
      <c r="C26" s="78" t="s">
        <v>329</v>
      </c>
      <c r="D26" s="24"/>
      <c r="E26" s="24"/>
      <c r="F26" s="24"/>
      <c r="G26" s="24"/>
      <c r="H26" s="24"/>
      <c r="I26" s="24"/>
      <c r="J26" s="57"/>
      <c r="K26" s="97"/>
      <c r="L26" s="79"/>
      <c r="M26" s="96"/>
      <c r="N26" s="57"/>
      <c r="O26" s="24"/>
      <c r="P26" s="97"/>
      <c r="Q26" s="55">
        <v>16</v>
      </c>
      <c r="R26" s="43"/>
      <c r="S26" s="43" t="s">
        <v>330</v>
      </c>
      <c r="T26" s="43"/>
      <c r="U26" s="43"/>
      <c r="V26" s="43"/>
      <c r="W26" s="43"/>
      <c r="X26" s="43"/>
      <c r="Y26" s="43"/>
      <c r="Z26" s="43"/>
      <c r="AA26" s="43"/>
      <c r="AB26" s="43"/>
      <c r="AC26" s="43"/>
    </row>
    <row r="27" spans="1:29" ht="12.95" customHeight="1">
      <c r="A27" s="333" t="str">
        <f t="shared" si="0"/>
        <v/>
      </c>
      <c r="B27" s="55">
        <v>17</v>
      </c>
      <c r="C27" s="78" t="s">
        <v>331</v>
      </c>
      <c r="D27" s="24"/>
      <c r="E27" s="24"/>
      <c r="F27" s="24"/>
      <c r="G27" s="24"/>
      <c r="H27" s="24"/>
      <c r="I27" s="24"/>
      <c r="J27" s="57"/>
      <c r="K27" s="97"/>
      <c r="L27" s="79"/>
      <c r="M27" s="96"/>
      <c r="N27" s="57"/>
      <c r="O27" s="24"/>
      <c r="P27" s="97"/>
      <c r="Q27" s="55">
        <v>17</v>
      </c>
      <c r="R27" s="43"/>
      <c r="S27" s="44"/>
      <c r="T27" s="43"/>
      <c r="U27" s="43"/>
      <c r="V27" s="43"/>
      <c r="W27" s="43"/>
      <c r="X27" s="43"/>
      <c r="Y27" s="43"/>
      <c r="Z27" s="43"/>
      <c r="AA27" s="43"/>
      <c r="AB27" s="43"/>
      <c r="AC27" s="43"/>
    </row>
    <row r="28" spans="1:29" ht="12.95" customHeight="1">
      <c r="A28" s="333" t="str">
        <f t="shared" si="0"/>
        <v/>
      </c>
      <c r="B28" s="55">
        <v>18</v>
      </c>
      <c r="C28" s="78" t="s">
        <v>332</v>
      </c>
      <c r="D28" s="24"/>
      <c r="E28" s="24"/>
      <c r="F28" s="24"/>
      <c r="G28" s="24"/>
      <c r="H28" s="24"/>
      <c r="I28" s="24"/>
      <c r="J28" s="57"/>
      <c r="K28" s="97"/>
      <c r="L28" s="79"/>
      <c r="M28" s="96"/>
      <c r="N28" s="57"/>
      <c r="O28" s="24"/>
      <c r="P28" s="97"/>
      <c r="Q28" s="55">
        <v>18</v>
      </c>
      <c r="R28" s="43"/>
      <c r="S28" s="43" t="s">
        <v>333</v>
      </c>
      <c r="T28" s="43"/>
      <c r="U28" s="43"/>
      <c r="V28" s="43"/>
      <c r="W28" s="43"/>
      <c r="X28" s="43"/>
      <c r="Y28" s="43"/>
      <c r="Z28" s="43"/>
      <c r="AA28" s="43"/>
      <c r="AB28" s="43"/>
      <c r="AC28" s="43"/>
    </row>
    <row r="29" spans="1:29" ht="12.95" customHeight="1">
      <c r="A29" s="333" t="str">
        <f t="shared" si="0"/>
        <v/>
      </c>
      <c r="B29" s="55">
        <v>19</v>
      </c>
      <c r="C29" s="78" t="s">
        <v>334</v>
      </c>
      <c r="D29" s="24"/>
      <c r="E29" s="24"/>
      <c r="F29" s="24"/>
      <c r="G29" s="24"/>
      <c r="H29" s="24"/>
      <c r="I29" s="24"/>
      <c r="J29" s="57"/>
      <c r="K29" s="97"/>
      <c r="L29" s="79"/>
      <c r="M29" s="96"/>
      <c r="N29" s="57"/>
      <c r="O29" s="24"/>
      <c r="P29" s="97"/>
      <c r="Q29" s="55">
        <v>19</v>
      </c>
      <c r="R29" s="43"/>
      <c r="S29" s="43" t="s">
        <v>335</v>
      </c>
      <c r="T29" s="43"/>
      <c r="U29" s="43"/>
      <c r="V29" s="43"/>
      <c r="W29" s="43"/>
      <c r="X29" s="43"/>
      <c r="Y29" s="43"/>
      <c r="Z29" s="43"/>
      <c r="AA29" s="43"/>
      <c r="AB29" s="43"/>
      <c r="AC29" s="43"/>
    </row>
    <row r="30" spans="1:29" ht="12.95" customHeight="1">
      <c r="A30" s="333" t="str">
        <f t="shared" si="0"/>
        <v/>
      </c>
      <c r="B30" s="55">
        <v>20</v>
      </c>
      <c r="C30" s="78" t="s">
        <v>336</v>
      </c>
      <c r="D30" s="24"/>
      <c r="E30" s="24"/>
      <c r="F30" s="24"/>
      <c r="G30" s="24"/>
      <c r="H30" s="24"/>
      <c r="I30" s="24"/>
      <c r="J30" s="57"/>
      <c r="K30" s="97"/>
      <c r="L30" s="79"/>
      <c r="M30" s="96"/>
      <c r="N30" s="57"/>
      <c r="O30" s="24"/>
      <c r="P30" s="97"/>
      <c r="Q30" s="55">
        <v>20</v>
      </c>
      <c r="R30" s="43"/>
      <c r="S30" s="43" t="s">
        <v>337</v>
      </c>
      <c r="T30" s="43"/>
      <c r="U30" s="43"/>
      <c r="V30" s="43"/>
      <c r="W30" s="43"/>
      <c r="X30" s="43"/>
      <c r="Y30" s="43"/>
      <c r="Z30" s="43"/>
      <c r="AA30" s="43"/>
      <c r="AB30" s="43"/>
      <c r="AC30" s="43"/>
    </row>
    <row r="31" spans="1:29" ht="12.95" customHeight="1">
      <c r="A31" s="333" t="str">
        <f t="shared" si="0"/>
        <v/>
      </c>
      <c r="B31" s="55">
        <v>21</v>
      </c>
      <c r="C31" s="78" t="s">
        <v>338</v>
      </c>
      <c r="D31" s="24"/>
      <c r="E31" s="24"/>
      <c r="F31" s="24"/>
      <c r="G31" s="24"/>
      <c r="H31" s="24"/>
      <c r="I31" s="24"/>
      <c r="J31" s="57"/>
      <c r="K31" s="97"/>
      <c r="L31" s="79"/>
      <c r="M31" s="96"/>
      <c r="N31" s="57"/>
      <c r="O31" s="24"/>
      <c r="P31" s="97"/>
      <c r="Q31" s="55">
        <v>21</v>
      </c>
      <c r="R31" s="43"/>
      <c r="S31" s="43" t="s">
        <v>339</v>
      </c>
      <c r="T31" s="43"/>
      <c r="U31" s="43"/>
      <c r="V31" s="43"/>
      <c r="W31" s="54">
        <v>1</v>
      </c>
      <c r="X31" s="54">
        <v>2</v>
      </c>
      <c r="Y31" s="54"/>
      <c r="Z31" s="54">
        <v>3</v>
      </c>
      <c r="AA31" s="54">
        <v>4</v>
      </c>
      <c r="AB31" s="54"/>
      <c r="AC31" s="54"/>
    </row>
    <row r="32" spans="1:29" ht="12.95" customHeight="1">
      <c r="A32" s="333" t="str">
        <f t="shared" si="0"/>
        <v/>
      </c>
      <c r="B32" s="55">
        <v>22</v>
      </c>
      <c r="C32" s="78" t="s">
        <v>340</v>
      </c>
      <c r="D32" s="24"/>
      <c r="E32" s="24"/>
      <c r="F32" s="24"/>
      <c r="G32" s="24"/>
      <c r="H32" s="24"/>
      <c r="I32" s="24"/>
      <c r="J32" s="57"/>
      <c r="K32" s="97"/>
      <c r="L32" s="79"/>
      <c r="M32" s="96"/>
      <c r="N32" s="57"/>
      <c r="O32" s="24"/>
      <c r="P32" s="97"/>
      <c r="Q32" s="55">
        <v>22</v>
      </c>
      <c r="R32" s="43"/>
      <c r="S32" s="662"/>
      <c r="T32" s="649"/>
      <c r="U32" s="649"/>
      <c r="V32" s="649"/>
      <c r="W32" s="695" t="s">
        <v>341</v>
      </c>
      <c r="X32" s="695" t="s">
        <v>342</v>
      </c>
      <c r="Y32" s="648"/>
      <c r="Z32" s="696" t="s">
        <v>297</v>
      </c>
      <c r="AA32" s="648" t="s">
        <v>295</v>
      </c>
      <c r="AB32" s="673"/>
      <c r="AC32" s="662"/>
    </row>
    <row r="33" spans="1:29" ht="12.95" customHeight="1">
      <c r="A33" s="333" t="str">
        <f t="shared" si="0"/>
        <v/>
      </c>
      <c r="B33" s="55">
        <v>23</v>
      </c>
      <c r="C33" s="78" t="s">
        <v>343</v>
      </c>
      <c r="D33" s="24"/>
      <c r="E33" s="24"/>
      <c r="F33" s="24"/>
      <c r="G33" s="24"/>
      <c r="H33" s="24"/>
      <c r="I33" s="24"/>
      <c r="J33" s="57"/>
      <c r="K33" s="97"/>
      <c r="L33" s="79"/>
      <c r="M33" s="96"/>
      <c r="N33" s="57"/>
      <c r="O33" s="24"/>
      <c r="P33" s="97"/>
      <c r="Q33" s="55">
        <v>23</v>
      </c>
      <c r="R33" s="43"/>
      <c r="S33" s="652">
        <v>38</v>
      </c>
      <c r="T33" s="697" t="s">
        <v>344</v>
      </c>
      <c r="U33" s="649"/>
      <c r="V33" s="649"/>
      <c r="W33" s="698"/>
      <c r="X33" s="698"/>
      <c r="Y33" s="699" t="s">
        <v>302</v>
      </c>
      <c r="Z33" s="661"/>
      <c r="AA33" s="700"/>
      <c r="AB33" s="24"/>
      <c r="AC33" s="652">
        <v>38</v>
      </c>
    </row>
    <row r="34" spans="1:29" ht="12.95" customHeight="1">
      <c r="A34" s="333" t="str">
        <f t="shared" si="0"/>
        <v/>
      </c>
      <c r="B34" s="55">
        <v>24</v>
      </c>
      <c r="C34" s="78" t="s">
        <v>345</v>
      </c>
      <c r="D34" s="24"/>
      <c r="E34" s="24"/>
      <c r="F34" s="24"/>
      <c r="G34" s="24"/>
      <c r="H34" s="24"/>
      <c r="I34" s="24"/>
      <c r="J34" s="57"/>
      <c r="K34" s="97"/>
      <c r="L34" s="79"/>
      <c r="M34" s="96"/>
      <c r="N34" s="57"/>
      <c r="O34" s="24"/>
      <c r="P34" s="97"/>
      <c r="Q34" s="55">
        <v>24</v>
      </c>
      <c r="R34" s="43"/>
      <c r="S34" s="652">
        <v>39</v>
      </c>
      <c r="T34" s="701"/>
      <c r="U34" s="644"/>
      <c r="V34" s="644"/>
      <c r="W34" s="698"/>
      <c r="X34" s="698"/>
      <c r="Y34" s="702"/>
      <c r="Z34" s="661"/>
      <c r="AA34" s="700"/>
      <c r="AB34" s="24"/>
      <c r="AC34" s="652">
        <v>39</v>
      </c>
    </row>
    <row r="35" spans="1:29" ht="12.95" customHeight="1">
      <c r="A35" s="333" t="str">
        <f t="shared" si="0"/>
        <v/>
      </c>
      <c r="B35" s="55">
        <v>25</v>
      </c>
      <c r="C35" s="78" t="s">
        <v>346</v>
      </c>
      <c r="D35" s="24"/>
      <c r="E35" s="24"/>
      <c r="F35" s="24"/>
      <c r="G35" s="24"/>
      <c r="H35" s="24"/>
      <c r="I35" s="24"/>
      <c r="J35" s="57"/>
      <c r="K35" s="97"/>
      <c r="L35" s="79"/>
      <c r="M35" s="96"/>
      <c r="N35" s="57"/>
      <c r="O35" s="24"/>
      <c r="P35" s="97"/>
      <c r="Q35" s="55">
        <v>25</v>
      </c>
      <c r="R35" s="43"/>
      <c r="S35" s="652">
        <v>40</v>
      </c>
      <c r="T35" s="365" t="s">
        <v>347</v>
      </c>
      <c r="U35" s="649"/>
      <c r="V35" s="649"/>
      <c r="W35" s="698"/>
      <c r="X35" s="698"/>
      <c r="Y35" s="702"/>
      <c r="Z35" s="661"/>
      <c r="AA35" s="700"/>
      <c r="AB35" s="24"/>
      <c r="AC35" s="652">
        <v>40</v>
      </c>
    </row>
    <row r="36" spans="1:29" ht="12" customHeight="1">
      <c r="A36" s="333" t="str">
        <f t="shared" si="0"/>
        <v/>
      </c>
      <c r="B36" s="62"/>
      <c r="C36" s="44" t="s">
        <v>348</v>
      </c>
      <c r="D36" s="43"/>
      <c r="E36" s="43"/>
      <c r="F36" s="43"/>
      <c r="G36" s="43"/>
      <c r="H36" s="43"/>
      <c r="I36" s="43"/>
      <c r="J36" s="49"/>
      <c r="K36" s="68"/>
      <c r="L36" s="64"/>
      <c r="M36" s="98"/>
      <c r="N36" s="49"/>
      <c r="O36" s="43"/>
      <c r="P36" s="68"/>
      <c r="Q36" s="62"/>
      <c r="R36" s="43"/>
      <c r="S36" s="652">
        <v>41</v>
      </c>
      <c r="T36" s="691" t="s">
        <v>278</v>
      </c>
      <c r="U36" s="649"/>
      <c r="V36" s="649"/>
      <c r="W36" s="698"/>
      <c r="X36" s="698"/>
      <c r="Y36" s="702"/>
      <c r="Z36" s="661"/>
      <c r="AA36" s="700"/>
      <c r="AB36" s="24"/>
      <c r="AC36" s="652">
        <v>41</v>
      </c>
    </row>
    <row r="37" spans="1:29" ht="12" customHeight="1">
      <c r="A37" s="333" t="str">
        <f t="shared" si="0"/>
        <v/>
      </c>
      <c r="B37" s="55">
        <v>26</v>
      </c>
      <c r="C37" s="78" t="s">
        <v>349</v>
      </c>
      <c r="D37" s="24"/>
      <c r="E37" s="24"/>
      <c r="F37" s="24"/>
      <c r="G37" s="24"/>
      <c r="H37" s="24"/>
      <c r="I37" s="24"/>
      <c r="J37" s="57"/>
      <c r="K37" s="97"/>
      <c r="L37" s="79"/>
      <c r="M37" s="96"/>
      <c r="N37" s="57"/>
      <c r="O37" s="24"/>
      <c r="P37" s="97"/>
      <c r="Q37" s="55">
        <v>26</v>
      </c>
      <c r="R37" s="43"/>
      <c r="S37" s="652">
        <v>42</v>
      </c>
      <c r="T37" s="691" t="s">
        <v>350</v>
      </c>
      <c r="U37" s="649"/>
      <c r="V37" s="649"/>
      <c r="W37" s="698"/>
      <c r="X37" s="698"/>
      <c r="Y37" s="702"/>
      <c r="Z37" s="661"/>
      <c r="AA37" s="700"/>
      <c r="AB37" s="24"/>
      <c r="AC37" s="652">
        <v>42</v>
      </c>
    </row>
    <row r="38" spans="1:29" ht="12" customHeight="1">
      <c r="A38" s="333" t="str">
        <f t="shared" si="0"/>
        <v/>
      </c>
      <c r="B38" s="55">
        <v>27</v>
      </c>
      <c r="C38" s="78" t="s">
        <v>351</v>
      </c>
      <c r="D38" s="24"/>
      <c r="E38" s="24"/>
      <c r="F38" s="24"/>
      <c r="G38" s="24"/>
      <c r="H38" s="24"/>
      <c r="I38" s="24"/>
      <c r="J38" s="57"/>
      <c r="K38" s="97"/>
      <c r="L38" s="79"/>
      <c r="M38" s="96"/>
      <c r="N38" s="57"/>
      <c r="O38" s="24"/>
      <c r="P38" s="97"/>
      <c r="Q38" s="55">
        <v>27</v>
      </c>
      <c r="R38" s="43"/>
      <c r="S38" s="652">
        <v>43</v>
      </c>
      <c r="T38" s="691" t="s">
        <v>352</v>
      </c>
      <c r="U38" s="649"/>
      <c r="V38" s="649"/>
      <c r="W38" s="698"/>
      <c r="X38" s="698"/>
      <c r="Y38" s="702"/>
      <c r="Z38" s="661"/>
      <c r="AA38" s="700"/>
      <c r="AB38" s="24"/>
      <c r="AC38" s="652">
        <v>43</v>
      </c>
    </row>
    <row r="39" spans="1:29" ht="12" customHeight="1">
      <c r="A39" s="333" t="str">
        <f t="shared" si="0"/>
        <v/>
      </c>
      <c r="B39" s="55">
        <v>28</v>
      </c>
      <c r="C39" s="78" t="s">
        <v>353</v>
      </c>
      <c r="D39" s="24"/>
      <c r="E39" s="24"/>
      <c r="F39" s="24"/>
      <c r="G39" s="24"/>
      <c r="H39" s="24"/>
      <c r="I39" s="24"/>
      <c r="J39" s="57"/>
      <c r="K39" s="97"/>
      <c r="L39" s="79"/>
      <c r="M39" s="96"/>
      <c r="N39" s="57"/>
      <c r="O39" s="24"/>
      <c r="P39" s="97"/>
      <c r="Q39" s="55">
        <v>28</v>
      </c>
      <c r="R39" s="43"/>
      <c r="S39" s="652">
        <v>44</v>
      </c>
      <c r="T39" s="703"/>
      <c r="U39" s="649"/>
      <c r="V39" s="673"/>
      <c r="W39" s="698"/>
      <c r="X39" s="698"/>
      <c r="Y39" s="702"/>
      <c r="Z39" s="661"/>
      <c r="AA39" s="700"/>
      <c r="AB39" s="24"/>
      <c r="AC39" s="652">
        <v>44</v>
      </c>
    </row>
    <row r="40" spans="1:29" ht="12" customHeight="1">
      <c r="B40" s="55">
        <v>29</v>
      </c>
      <c r="C40" s="78" t="s">
        <v>353</v>
      </c>
      <c r="D40" s="24"/>
      <c r="E40" s="24"/>
      <c r="F40" s="103"/>
      <c r="G40" s="104"/>
      <c r="H40" s="104"/>
      <c r="I40" s="104"/>
      <c r="J40" s="57"/>
      <c r="K40" s="97"/>
      <c r="L40" s="79"/>
      <c r="M40" s="96"/>
      <c r="N40" s="57"/>
      <c r="O40" s="24"/>
      <c r="P40" s="97"/>
      <c r="Q40" s="55">
        <v>29</v>
      </c>
      <c r="R40" s="43"/>
      <c r="S40" s="652">
        <v>45</v>
      </c>
      <c r="T40" s="365" t="s">
        <v>353</v>
      </c>
      <c r="U40" s="649"/>
      <c r="V40" s="103"/>
      <c r="W40" s="698"/>
      <c r="X40" s="698"/>
      <c r="Y40" s="702"/>
      <c r="Z40" s="661"/>
      <c r="AA40" s="700"/>
      <c r="AB40" s="24"/>
      <c r="AC40" s="652">
        <v>45</v>
      </c>
    </row>
    <row r="41" spans="1:29" ht="14.1" customHeight="1">
      <c r="B41" s="55">
        <v>30</v>
      </c>
      <c r="C41" s="24" t="s">
        <v>354</v>
      </c>
      <c r="D41" s="24"/>
      <c r="E41" s="24"/>
      <c r="F41" s="24"/>
      <c r="G41" s="24"/>
      <c r="H41" s="24"/>
      <c r="I41" s="24"/>
      <c r="J41" s="57"/>
      <c r="K41" s="95" t="s">
        <v>302</v>
      </c>
      <c r="L41" s="80">
        <f>SUM(L11:L40)</f>
        <v>0</v>
      </c>
      <c r="M41" s="73"/>
      <c r="N41" s="57"/>
      <c r="O41" s="24" t="s">
        <v>302</v>
      </c>
      <c r="P41" s="67">
        <f>SUM(P11:P40)</f>
        <v>0</v>
      </c>
      <c r="Q41" s="55">
        <v>30</v>
      </c>
      <c r="R41" s="43"/>
      <c r="S41" s="652">
        <v>46</v>
      </c>
      <c r="T41" s="691" t="s">
        <v>353</v>
      </c>
      <c r="U41" s="649"/>
      <c r="V41" s="704"/>
      <c r="W41" s="698"/>
      <c r="X41" s="698"/>
      <c r="Y41" s="702"/>
      <c r="Z41" s="661"/>
      <c r="AA41" s="700"/>
      <c r="AB41" s="24"/>
      <c r="AC41" s="652">
        <v>46</v>
      </c>
    </row>
    <row r="42" spans="1:29" ht="12" customHeight="1">
      <c r="B42" s="54"/>
      <c r="C42" s="43"/>
      <c r="D42" s="43"/>
      <c r="E42" s="43"/>
      <c r="F42" s="43"/>
      <c r="G42" s="43"/>
      <c r="H42" s="43"/>
      <c r="I42" s="43"/>
      <c r="J42" s="43"/>
      <c r="K42" s="43"/>
      <c r="L42" s="43"/>
      <c r="M42" s="43"/>
      <c r="N42" s="43"/>
      <c r="O42" s="43"/>
      <c r="P42" s="43"/>
      <c r="Q42" s="43"/>
      <c r="R42" s="43"/>
      <c r="S42" s="672">
        <v>47</v>
      </c>
      <c r="T42" s="673" t="s">
        <v>355</v>
      </c>
      <c r="U42" s="673"/>
      <c r="V42" s="24"/>
      <c r="W42" s="705"/>
      <c r="X42" s="705"/>
      <c r="Y42" s="706" t="s">
        <v>302</v>
      </c>
      <c r="Z42" s="707" t="str">
        <f>IF(SUM(Z33:Z41)=0,"",SUM(Z33:Z41))</f>
        <v/>
      </c>
      <c r="AA42" s="708"/>
      <c r="AB42" s="24"/>
      <c r="AC42" s="672">
        <v>47</v>
      </c>
    </row>
    <row r="43" spans="1:29" ht="11.1" customHeight="1">
      <c r="B43" s="695"/>
      <c r="C43" s="650" t="s">
        <v>356</v>
      </c>
      <c r="D43" s="649"/>
      <c r="E43" s="649"/>
      <c r="F43" s="649"/>
      <c r="G43" s="649"/>
      <c r="H43" s="649"/>
      <c r="I43" s="649"/>
      <c r="J43" s="649"/>
      <c r="K43" s="649"/>
      <c r="L43" s="649"/>
      <c r="M43" s="649"/>
      <c r="N43" s="649"/>
      <c r="O43" s="651"/>
      <c r="P43" s="43"/>
      <c r="Q43" s="43"/>
      <c r="R43" s="43"/>
      <c r="S43" s="44"/>
      <c r="T43" s="44"/>
      <c r="U43" s="44"/>
      <c r="V43" s="44"/>
      <c r="W43" s="44"/>
      <c r="X43" s="44"/>
      <c r="Y43" s="44"/>
      <c r="Z43" s="5"/>
      <c r="AA43" s="5"/>
      <c r="AB43" s="5"/>
      <c r="AC43" s="5"/>
    </row>
    <row r="44" spans="1:29" ht="12" customHeight="1">
      <c r="B44" s="672">
        <v>48</v>
      </c>
      <c r="C44" s="673"/>
      <c r="D44" s="674"/>
      <c r="E44" s="672">
        <v>49</v>
      </c>
      <c r="F44" s="709"/>
      <c r="G44" s="673"/>
      <c r="H44" s="672">
        <v>50</v>
      </c>
      <c r="I44" s="673"/>
      <c r="J44" s="673"/>
      <c r="K44" s="672">
        <v>51</v>
      </c>
      <c r="L44" s="674"/>
      <c r="M44" s="677">
        <v>52</v>
      </c>
      <c r="N44" s="673"/>
      <c r="O44" s="673"/>
      <c r="P44" s="47"/>
      <c r="Q44" s="43" t="str">
        <f>'PG1'!Q46</f>
        <v/>
      </c>
      <c r="R44" s="43"/>
      <c r="S44" s="44"/>
      <c r="T44" s="44"/>
      <c r="U44" s="44"/>
      <c r="V44" s="44"/>
      <c r="W44" s="44"/>
      <c r="X44" s="44"/>
      <c r="Y44" s="44"/>
      <c r="Z44" s="5"/>
      <c r="AA44" s="5"/>
      <c r="AB44" s="5"/>
      <c r="AC44" s="5"/>
    </row>
    <row r="45" spans="1:29" ht="14.1" customHeight="1"/>
    <row r="46" spans="1:29" ht="14.1" customHeight="1"/>
  </sheetData>
  <sheetProtection algorithmName="SHA-512" hashValue="K+BJT0iBWtS2oLKUbxOau2kwaKHz0L3kGOBaZLdFpbTHYERK60ULdO0txeKj8/Dy8eYUI5D56QAu8qfDK5Tauw==" saltValue="bP2AIwEZv2V6ix1d96OAdQ==" spinCount="100000" sheet="1" objects="1" scenarios="1"/>
  <phoneticPr fontId="0" type="noConversion"/>
  <dataValidations count="1">
    <dataValidation type="whole" operator="notEqual" allowBlank="1" showInputMessage="1" showErrorMessage="1" error="Only whole numbers are allowed to be entered.  Do not enter decimals." sqref="L11:L40 Z13:Z19" xr:uid="{00000000-0002-0000-0700-000000000000}">
      <formula1>0</formula1>
    </dataValidation>
  </dataValidations>
  <pageMargins left="0.5" right="0.5" top="0.5" bottom="0.5" header="0" footer="0"/>
  <pageSetup paperSize="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autoPageBreaks="0" fitToPage="1"/>
  </sheetPr>
  <dimension ref="A1:BM64"/>
  <sheetViews>
    <sheetView zoomScale="75" zoomScaleNormal="75" workbookViewId="0">
      <selection activeCell="F13" sqref="F13"/>
    </sheetView>
  </sheetViews>
  <sheetFormatPr defaultRowHeight="15"/>
  <cols>
    <col min="1" max="1" width="14.44140625" customWidth="1"/>
    <col min="2" max="2" width="3.77734375" customWidth="1"/>
    <col min="3" max="3" width="17.6640625" customWidth="1"/>
    <col min="4" max="4" width="18" customWidth="1"/>
    <col min="5" max="5" width="2.77734375" customWidth="1"/>
    <col min="6" max="6" width="12.6640625" customWidth="1"/>
    <col min="7" max="7" width="9.44140625" customWidth="1"/>
    <col min="8" max="8" width="3.77734375" customWidth="1"/>
    <col min="10" max="10" width="12" customWidth="1"/>
    <col min="11" max="11" width="11.77734375" customWidth="1"/>
  </cols>
  <sheetData>
    <row r="1" spans="1:33" ht="15.75">
      <c r="A1" s="324" t="s">
        <v>357</v>
      </c>
      <c r="B1" s="325"/>
      <c r="C1" s="325"/>
      <c r="D1" s="325"/>
      <c r="E1" s="325"/>
      <c r="F1" s="326" t="s">
        <v>358</v>
      </c>
    </row>
    <row r="2" spans="1:33">
      <c r="A2" s="4"/>
      <c r="B2" s="4" t="s">
        <v>359</v>
      </c>
      <c r="C2" s="4"/>
      <c r="D2" s="4"/>
      <c r="E2" s="4"/>
      <c r="F2" s="4"/>
      <c r="G2" s="4"/>
      <c r="H2" s="4"/>
    </row>
    <row r="3" spans="1:33">
      <c r="B3" t="s">
        <v>360</v>
      </c>
      <c r="I3" s="329"/>
      <c r="J3" s="329"/>
      <c r="K3" s="329"/>
      <c r="L3" s="329"/>
      <c r="M3" s="285"/>
      <c r="N3" s="329"/>
      <c r="O3" s="329"/>
      <c r="P3" s="329"/>
      <c r="Q3" s="329"/>
      <c r="R3" s="329"/>
      <c r="S3" s="329"/>
      <c r="T3" s="329"/>
      <c r="U3" s="329"/>
      <c r="V3" s="329"/>
      <c r="W3" s="329"/>
    </row>
    <row r="4" spans="1:33">
      <c r="A4" s="4"/>
      <c r="B4" s="4"/>
      <c r="C4" s="4"/>
      <c r="D4" s="4"/>
      <c r="E4" s="4"/>
      <c r="F4" s="4"/>
      <c r="G4" s="4"/>
      <c r="H4" s="4"/>
      <c r="I4" s="285"/>
      <c r="J4" s="285"/>
      <c r="K4" s="329"/>
      <c r="L4" s="285"/>
      <c r="M4" s="285"/>
      <c r="N4" s="285"/>
      <c r="O4" s="285"/>
      <c r="P4" s="285"/>
      <c r="Q4" s="285"/>
      <c r="R4" s="285"/>
      <c r="S4" s="285"/>
      <c r="T4" s="285"/>
      <c r="U4" s="330"/>
      <c r="V4" s="329"/>
      <c r="W4" s="337"/>
    </row>
    <row r="5" spans="1:33">
      <c r="A5" s="4"/>
      <c r="B5" s="15" t="s">
        <v>40</v>
      </c>
      <c r="C5" s="15"/>
      <c r="D5" s="15"/>
      <c r="E5" s="15"/>
      <c r="F5" s="15"/>
      <c r="G5" s="23" t="s">
        <v>361</v>
      </c>
      <c r="H5" s="4"/>
      <c r="I5" s="328"/>
      <c r="J5" s="328"/>
      <c r="K5" s="285"/>
      <c r="L5" s="285"/>
      <c r="M5" s="285"/>
      <c r="N5" s="285"/>
      <c r="O5" s="285"/>
      <c r="P5" s="331"/>
      <c r="Q5" s="285"/>
      <c r="R5" s="285"/>
      <c r="S5" s="332"/>
      <c r="T5" s="285"/>
      <c r="U5" s="331"/>
      <c r="V5" s="285"/>
      <c r="W5" s="285"/>
    </row>
    <row r="6" spans="1:33">
      <c r="A6" s="4"/>
      <c r="B6" s="23"/>
      <c r="C6" s="286" t="str">
        <f>T(Facility)</f>
        <v/>
      </c>
      <c r="D6" s="327"/>
      <c r="E6" s="26"/>
      <c r="F6" s="30"/>
      <c r="G6" s="30"/>
      <c r="H6" s="4"/>
      <c r="AD6" s="335"/>
      <c r="AG6" s="300"/>
    </row>
    <row r="7" spans="1:33">
      <c r="A7" s="4"/>
      <c r="B7" s="4"/>
      <c r="C7" s="37" t="s">
        <v>362</v>
      </c>
      <c r="D7" s="710" t="str">
        <f>T(ID)</f>
        <v/>
      </c>
      <c r="E7" s="4"/>
      <c r="F7" s="4"/>
      <c r="G7" s="4"/>
      <c r="H7" s="4"/>
    </row>
    <row r="8" spans="1:33">
      <c r="A8" s="4"/>
      <c r="B8" s="23" t="s">
        <v>118</v>
      </c>
      <c r="C8" s="4"/>
      <c r="D8" s="711" t="str">
        <f>T(Beg_Date)</f>
        <v/>
      </c>
      <c r="E8" s="4"/>
      <c r="F8" s="4"/>
      <c r="G8" s="4"/>
      <c r="H8" s="4"/>
      <c r="I8" s="316"/>
      <c r="J8" s="317"/>
      <c r="K8" s="285"/>
      <c r="L8" s="334"/>
      <c r="M8" s="316"/>
      <c r="N8" s="317"/>
    </row>
    <row r="9" spans="1:33" ht="15.75">
      <c r="A9" s="4"/>
      <c r="B9" s="4"/>
      <c r="C9" s="23" t="s">
        <v>25</v>
      </c>
      <c r="D9" s="73" t="str">
        <f>T(End_Date)</f>
        <v/>
      </c>
      <c r="E9" s="4"/>
      <c r="F9" s="4"/>
      <c r="G9" s="4"/>
      <c r="H9" s="4"/>
      <c r="I9" s="318"/>
      <c r="J9" s="319"/>
      <c r="K9" s="285"/>
      <c r="M9" s="318"/>
      <c r="N9" s="319"/>
    </row>
    <row r="10" spans="1:33" ht="15.75">
      <c r="B10" s="4"/>
      <c r="C10" s="23"/>
      <c r="D10" s="328"/>
      <c r="E10" s="4"/>
      <c r="F10" s="4"/>
      <c r="G10" s="111" t="s">
        <v>363</v>
      </c>
      <c r="H10" s="4"/>
      <c r="I10" s="318"/>
      <c r="J10" s="319"/>
      <c r="K10" s="285"/>
      <c r="M10" s="318"/>
      <c r="N10" s="319"/>
    </row>
    <row r="11" spans="1:33" ht="16.5" thickBot="1">
      <c r="B11" s="24"/>
      <c r="C11" s="24" t="s">
        <v>296</v>
      </c>
      <c r="D11" s="24"/>
      <c r="E11" s="24"/>
      <c r="F11" s="52" t="s">
        <v>297</v>
      </c>
      <c r="G11" s="52" t="s">
        <v>295</v>
      </c>
      <c r="H11" s="24"/>
      <c r="I11" s="318"/>
      <c r="J11" s="319"/>
      <c r="K11" s="308"/>
      <c r="M11" s="318"/>
      <c r="N11" s="319"/>
    </row>
    <row r="12" spans="1:33" ht="16.5" thickTop="1">
      <c r="A12" s="512" t="s">
        <v>364</v>
      </c>
      <c r="B12" s="55">
        <v>1</v>
      </c>
      <c r="C12" s="19" t="s">
        <v>365</v>
      </c>
      <c r="D12" s="24"/>
      <c r="E12" s="576" t="s">
        <v>302</v>
      </c>
      <c r="F12" s="65">
        <f>-'PG20'!J23</f>
        <v>0</v>
      </c>
      <c r="G12" s="306" t="s">
        <v>366</v>
      </c>
      <c r="H12" s="320">
        <v>1</v>
      </c>
      <c r="I12" s="318"/>
      <c r="J12" s="309" t="s">
        <v>367</v>
      </c>
      <c r="K12" s="310" t="s">
        <v>368</v>
      </c>
      <c r="M12" s="318"/>
      <c r="N12" s="428"/>
    </row>
    <row r="13" spans="1:33" ht="15.75">
      <c r="B13" s="55">
        <v>2</v>
      </c>
      <c r="C13" s="340" t="s">
        <v>369</v>
      </c>
      <c r="D13" s="24"/>
      <c r="E13" s="441"/>
      <c r="F13" s="65"/>
      <c r="G13" s="306"/>
      <c r="H13" s="320">
        <v>2</v>
      </c>
      <c r="I13" s="316"/>
      <c r="J13" s="311" t="s">
        <v>370</v>
      </c>
      <c r="K13" s="335">
        <f>DSUM(Adjs,"AMOUNT",$AA$46:$AA$47)+DSUM(PG5_Adjs,"AMOUNT",$AA$46:$AA$47)+DSUM(PG5_AdjsB,"AMOUNT",$AA$46:$AA$47)</f>
        <v>0</v>
      </c>
      <c r="M13" s="318"/>
      <c r="N13" s="428"/>
      <c r="Q13" s="429"/>
      <c r="W13" s="300"/>
      <c r="AB13" s="429"/>
      <c r="AG13" s="300" t="str">
        <f t="shared" ref="AG13:AG20" si="0">W13&amp;AB13</f>
        <v/>
      </c>
    </row>
    <row r="14" spans="1:33" ht="15.75">
      <c r="B14" s="55">
        <v>3</v>
      </c>
      <c r="C14" s="340"/>
      <c r="D14" s="24"/>
      <c r="E14" s="441"/>
      <c r="F14" s="65"/>
      <c r="G14" s="306"/>
      <c r="H14" s="320">
        <v>3</v>
      </c>
      <c r="I14" s="318"/>
      <c r="J14" s="311" t="s">
        <v>371</v>
      </c>
      <c r="K14" s="335">
        <f>DSUM(Adjs,"AMOUNT",$AB$46:$AB$47)+DSUM(PG5_Adjs,"AMOUNT",$AB$46:$AB$47)+DSUM(PG5_AdjsB,"AMOUNT",$AB$46:$AB$47)</f>
        <v>0</v>
      </c>
      <c r="M14" s="318"/>
      <c r="N14" s="428"/>
      <c r="Q14" s="429"/>
      <c r="W14" s="300"/>
      <c r="AB14" s="429"/>
      <c r="AG14" s="300" t="str">
        <f t="shared" si="0"/>
        <v/>
      </c>
    </row>
    <row r="15" spans="1:33" ht="15.75">
      <c r="B15" s="55">
        <v>4</v>
      </c>
      <c r="C15" s="340"/>
      <c r="D15" s="24"/>
      <c r="E15" s="441"/>
      <c r="F15" s="65"/>
      <c r="G15" s="306"/>
      <c r="H15" s="320">
        <v>4</v>
      </c>
      <c r="I15" s="318"/>
      <c r="J15" s="311" t="s">
        <v>372</v>
      </c>
      <c r="K15" s="335">
        <f>DSUM(Adjs,"AMOUNT",$AC$46:$AC$47)+DSUM(PG5_Adjs,"AMOUNT",$AC$46:$AC$47)+DSUM(PG5_AdjsB,"AMOUNT",$AC$46:$AC$47)</f>
        <v>0</v>
      </c>
      <c r="M15" s="318"/>
      <c r="N15" s="428"/>
      <c r="Q15" s="429"/>
      <c r="W15" s="300"/>
      <c r="AB15" s="429"/>
      <c r="AG15" s="300" t="str">
        <f t="shared" si="0"/>
        <v/>
      </c>
    </row>
    <row r="16" spans="1:33" ht="15.75">
      <c r="B16" s="55">
        <v>5</v>
      </c>
      <c r="C16" s="340"/>
      <c r="D16" s="24"/>
      <c r="E16" s="441"/>
      <c r="F16" s="65"/>
      <c r="G16" s="306"/>
      <c r="H16" s="320">
        <v>5</v>
      </c>
      <c r="I16" s="318"/>
      <c r="J16" s="311" t="s">
        <v>373</v>
      </c>
      <c r="K16" s="335">
        <f>DSUM(Adjs,"AMOUNT",$AD$46:$AD$47)+DSUM(PG5_Adjs,"AMOUNT",$AD$46:$AD$47)+DSUM(PG5_AdjsB,"AMOUNT",$AD$46:$AD$47)</f>
        <v>0</v>
      </c>
      <c r="M16" s="318"/>
      <c r="N16" s="428"/>
      <c r="Q16" s="429"/>
      <c r="W16" s="300"/>
      <c r="AB16" s="429"/>
      <c r="AG16" s="300" t="str">
        <f t="shared" si="0"/>
        <v/>
      </c>
    </row>
    <row r="17" spans="2:33" ht="15.75">
      <c r="B17" s="55">
        <v>6</v>
      </c>
      <c r="C17" s="340"/>
      <c r="D17" s="24"/>
      <c r="E17" s="441"/>
      <c r="F17" s="65"/>
      <c r="G17" s="306"/>
      <c r="H17" s="320">
        <v>6</v>
      </c>
      <c r="I17" s="318"/>
      <c r="J17" s="311" t="s">
        <v>374</v>
      </c>
      <c r="K17" s="335">
        <f>DSUM(Adjs,"AMOUNT",$AE$46:$AE$47)+DSUM(PG5_Adjs,"AMOUNT",$AE$46:$AE$47)+DSUM(PG5_AdjsB,"AMOUNT",$AE$46:$AE$47)</f>
        <v>0</v>
      </c>
      <c r="M17" s="318"/>
      <c r="N17" s="428"/>
      <c r="Q17" s="429"/>
      <c r="W17" s="300"/>
      <c r="AB17" s="429"/>
      <c r="AG17" s="300" t="str">
        <f t="shared" si="0"/>
        <v/>
      </c>
    </row>
    <row r="18" spans="2:33" ht="15.75">
      <c r="B18" s="55">
        <v>7</v>
      </c>
      <c r="C18" s="340"/>
      <c r="D18" s="24"/>
      <c r="E18" s="441"/>
      <c r="F18" s="65"/>
      <c r="G18" s="306"/>
      <c r="H18" s="320">
        <v>7</v>
      </c>
      <c r="I18" s="318"/>
      <c r="J18" s="311" t="s">
        <v>375</v>
      </c>
      <c r="K18" s="335">
        <f>DSUM(Adjs,"AMOUNT",$AF$46:$AF$47)+DSUM(PG5_Adjs,"AMOUNT",$AF$46:$AF$47)+DSUM(PG5_AdjsB,"AMOUNT",$AF$46:$AF$47)</f>
        <v>0</v>
      </c>
      <c r="M18" s="318"/>
      <c r="N18" s="428"/>
      <c r="Q18" s="429"/>
      <c r="W18" s="300"/>
      <c r="AB18" s="429"/>
      <c r="AG18" s="300" t="str">
        <f t="shared" si="0"/>
        <v/>
      </c>
    </row>
    <row r="19" spans="2:33" ht="15.75">
      <c r="B19" s="55">
        <v>8</v>
      </c>
      <c r="C19" s="340"/>
      <c r="D19" s="24"/>
      <c r="E19" s="441"/>
      <c r="F19" s="65"/>
      <c r="G19" s="306"/>
      <c r="H19" s="320">
        <v>8</v>
      </c>
      <c r="I19" s="318"/>
      <c r="J19" s="311" t="s">
        <v>376</v>
      </c>
      <c r="K19" s="335">
        <f>DSUM(Adjs,"AMOUNT",$AG$46:$AG$47)+DSUM(PG5_Adjs,"AMOUNT",$AG$46:$AG$47)+DSUM(PG5_AdjsB,"AMOUNT",$AG$46:$AG$47)</f>
        <v>0</v>
      </c>
      <c r="M19" s="318"/>
      <c r="N19" s="428"/>
      <c r="Q19" s="429"/>
      <c r="W19" s="300"/>
      <c r="AB19" s="429"/>
      <c r="AG19" s="300" t="str">
        <f t="shared" si="0"/>
        <v/>
      </c>
    </row>
    <row r="20" spans="2:33" ht="16.5" thickBot="1">
      <c r="B20" s="55">
        <v>9</v>
      </c>
      <c r="C20" s="340"/>
      <c r="D20" s="24"/>
      <c r="E20" s="441"/>
      <c r="F20" s="65"/>
      <c r="G20" s="306"/>
      <c r="H20" s="320">
        <v>9</v>
      </c>
      <c r="I20" s="318"/>
      <c r="J20" s="311" t="s">
        <v>377</v>
      </c>
      <c r="K20" s="313">
        <f>SUM(K13:K19)</f>
        <v>0</v>
      </c>
      <c r="M20" s="318"/>
      <c r="N20" s="428"/>
      <c r="Q20" s="428"/>
      <c r="W20" s="300"/>
      <c r="AB20" s="428"/>
      <c r="AG20" s="300" t="str">
        <f t="shared" si="0"/>
        <v/>
      </c>
    </row>
    <row r="21" spans="2:33" ht="16.5" thickTop="1">
      <c r="B21" s="55">
        <v>10</v>
      </c>
      <c r="C21" s="340"/>
      <c r="D21" s="24"/>
      <c r="E21" s="441"/>
      <c r="F21" s="65"/>
      <c r="G21" s="306"/>
      <c r="H21" s="320">
        <v>10</v>
      </c>
      <c r="I21" s="318"/>
      <c r="J21" s="311" t="s">
        <v>378</v>
      </c>
      <c r="K21" s="335">
        <f>DSUM(Adjs,"AMOUNT",$AH$46:$AH$47)+DSUM(PG5_Adjs,"AMOUNT",$AH$46:$AH$47)+DSUM(PG5_AdjsB,"AMOUNT",$AH$46:$AH$47)</f>
        <v>0</v>
      </c>
      <c r="M21" s="318"/>
      <c r="N21" s="428"/>
      <c r="Q21" s="429"/>
      <c r="W21" s="300"/>
      <c r="AB21" s="429"/>
      <c r="AG21" s="300"/>
    </row>
    <row r="22" spans="2:33" ht="15.75">
      <c r="B22" s="55">
        <v>11</v>
      </c>
      <c r="C22" s="340"/>
      <c r="D22" s="24"/>
      <c r="E22" s="441"/>
      <c r="F22" s="65"/>
      <c r="G22" s="306"/>
      <c r="H22" s="320">
        <v>11</v>
      </c>
      <c r="I22" s="318"/>
      <c r="J22" s="311" t="s">
        <v>379</v>
      </c>
      <c r="K22" s="335">
        <f>DSUM(Adjs,"AMOUNT",$AI$46:$AI$47)+DSUM(PG5_Adjs,"AMOUNT",$AI$46:$AI$47)+DSUM(PG5_AdjsB,"AMOUNT",$AI$46:$AI$47)</f>
        <v>0</v>
      </c>
      <c r="M22" s="318"/>
      <c r="N22" s="428"/>
      <c r="Q22" s="429"/>
      <c r="W22" s="300"/>
      <c r="AB22" s="429"/>
      <c r="AG22" s="300"/>
    </row>
    <row r="23" spans="2:33" ht="15.75">
      <c r="B23" s="55">
        <v>12</v>
      </c>
      <c r="C23" s="340"/>
      <c r="D23" s="24"/>
      <c r="E23" s="441"/>
      <c r="F23" s="65"/>
      <c r="G23" s="306"/>
      <c r="H23" s="320">
        <v>12</v>
      </c>
      <c r="I23" s="318"/>
      <c r="J23" s="311" t="s">
        <v>380</v>
      </c>
      <c r="K23" s="335">
        <f>DSUM(Adjs,"AMOUNT",$AJ$46:$AJ$47)+DSUM(PG5_Adjs,"AMOUNT",$AJ$46:$AJ$47)+DSUM(PG5_AdjsB,"AMOUNT",$AJ$46:$AJ$47)</f>
        <v>0</v>
      </c>
      <c r="M23" s="318"/>
      <c r="N23" s="428"/>
      <c r="Q23" s="429"/>
      <c r="W23" s="300"/>
      <c r="AB23" s="429"/>
      <c r="AG23" s="300"/>
    </row>
    <row r="24" spans="2:33" ht="15.75">
      <c r="B24" s="55">
        <v>13</v>
      </c>
      <c r="C24" s="340"/>
      <c r="D24" s="24"/>
      <c r="E24" s="441"/>
      <c r="F24" s="65"/>
      <c r="G24" s="306"/>
      <c r="H24" s="320">
        <v>13</v>
      </c>
      <c r="I24" s="318"/>
      <c r="J24" s="311" t="s">
        <v>381</v>
      </c>
      <c r="K24" s="335">
        <f>DSUM(Adjs,"AMOUNT",$AK$46:$AK$47)+DSUM(PG5_Adjs,"AMOUNT",$AK$46:$AK$47)+DSUM(PG5_AdjsB,"AMOUNT",$AK$46:$AK$47)</f>
        <v>0</v>
      </c>
      <c r="M24" s="318"/>
      <c r="N24" s="428"/>
      <c r="Q24" s="429"/>
      <c r="W24" s="300"/>
      <c r="AB24" s="429"/>
      <c r="AG24" s="300"/>
    </row>
    <row r="25" spans="2:33" ht="15.75">
      <c r="B25" s="55">
        <v>14</v>
      </c>
      <c r="C25" s="340"/>
      <c r="D25" s="24"/>
      <c r="E25" s="441"/>
      <c r="F25" s="65"/>
      <c r="G25" s="306"/>
      <c r="H25" s="320">
        <v>14</v>
      </c>
      <c r="I25" s="318"/>
      <c r="J25" s="311" t="s">
        <v>382</v>
      </c>
      <c r="K25" s="335">
        <f>DSUM(Adjs,"AMOUNT",$AL$46:$AL$47)+DSUM(PG5_Adjs,"AMOUNT",$AL$46:$AL$47)+DSUM(PG5_AdjsB,"AMOUNT",$AL$46:$AL$47)</f>
        <v>0</v>
      </c>
      <c r="M25" s="318"/>
      <c r="N25" s="428"/>
      <c r="Q25" s="429"/>
      <c r="W25" s="300"/>
      <c r="AB25" s="429"/>
      <c r="AG25" s="300"/>
    </row>
    <row r="26" spans="2:33" ht="15.75">
      <c r="B26" s="55">
        <v>15</v>
      </c>
      <c r="C26" s="340"/>
      <c r="D26" s="24"/>
      <c r="E26" s="441"/>
      <c r="F26" s="65"/>
      <c r="G26" s="306"/>
      <c r="H26" s="320">
        <v>15</v>
      </c>
      <c r="I26" s="318"/>
      <c r="J26" s="311" t="s">
        <v>383</v>
      </c>
      <c r="K26" s="335">
        <f>DSUM(Adjs,"AMOUNT",$AM$46:$AM$47)+DSUM(PG5_Adjs,"AMOUNT",$AM$46:$AM$47)+DSUM(PG5_AdjsB,"AMOUNT",$AM$46:$AM$47)</f>
        <v>0</v>
      </c>
      <c r="M26" s="318"/>
      <c r="N26" s="428"/>
      <c r="Q26" s="429"/>
      <c r="W26" s="300"/>
      <c r="AB26" s="429"/>
      <c r="AG26" s="300"/>
    </row>
    <row r="27" spans="2:33" ht="15.75">
      <c r="B27" s="55">
        <v>16</v>
      </c>
      <c r="C27" s="340"/>
      <c r="D27" s="24"/>
      <c r="E27" s="441"/>
      <c r="F27" s="65"/>
      <c r="G27" s="306"/>
      <c r="H27" s="320">
        <v>16</v>
      </c>
      <c r="I27" s="318"/>
      <c r="J27" s="311" t="s">
        <v>384</v>
      </c>
      <c r="K27" s="335">
        <f>DSUM(Adjs,"AMOUNT",$AN$46:$AN$47)+DSUM(PG5_Adjs,"AMOUNT",$AN$46:$AN$47)+DSUM(PG5_AdjsB,"AMOUNT",$AN$46:$AN$47)</f>
        <v>0</v>
      </c>
      <c r="M27" s="318"/>
      <c r="N27" s="428"/>
      <c r="Q27" s="429"/>
      <c r="W27" s="300"/>
      <c r="AB27" s="429"/>
      <c r="AG27" s="300"/>
    </row>
    <row r="28" spans="2:33" ht="15.75">
      <c r="B28" s="55">
        <v>17</v>
      </c>
      <c r="C28" s="340"/>
      <c r="D28" s="24"/>
      <c r="E28" s="441"/>
      <c r="F28" s="65"/>
      <c r="G28" s="306"/>
      <c r="H28" s="320">
        <v>17</v>
      </c>
      <c r="I28" s="318"/>
      <c r="J28" s="311" t="s">
        <v>385</v>
      </c>
      <c r="K28" s="335">
        <f>DSUM(Adjs,"AMOUNT",$AO$46:$AO$47)+DSUM(PG5_Adjs,"AMOUNT",$AO$46:$AO$47)+DSUM(PG5_AdjsB,"AMOUNT",$AO$46:$AO$47)</f>
        <v>0</v>
      </c>
      <c r="M28" s="318"/>
      <c r="N28" s="428"/>
      <c r="Q28" s="429"/>
      <c r="W28" s="300"/>
      <c r="AB28" s="429"/>
      <c r="AG28" s="300"/>
    </row>
    <row r="29" spans="2:33" ht="16.5" thickBot="1">
      <c r="B29" s="55">
        <v>18</v>
      </c>
      <c r="C29" s="340"/>
      <c r="D29" s="24"/>
      <c r="E29" s="441"/>
      <c r="F29" s="65"/>
      <c r="G29" s="306"/>
      <c r="H29" s="320">
        <v>18</v>
      </c>
      <c r="I29" s="318"/>
      <c r="J29" s="311" t="s">
        <v>386</v>
      </c>
      <c r="K29" s="313">
        <f>SUM(K21:K28)</f>
        <v>0</v>
      </c>
      <c r="M29" s="318"/>
      <c r="N29" s="428"/>
      <c r="Q29" s="428"/>
      <c r="W29" s="300"/>
      <c r="AB29" s="428"/>
      <c r="AG29" s="300"/>
    </row>
    <row r="30" spans="2:33" ht="16.5" thickTop="1">
      <c r="B30" s="55">
        <v>19</v>
      </c>
      <c r="C30" s="340"/>
      <c r="D30" s="24"/>
      <c r="E30" s="441"/>
      <c r="F30" s="65"/>
      <c r="G30" s="306"/>
      <c r="H30" s="320">
        <v>19</v>
      </c>
      <c r="I30" s="318"/>
      <c r="J30" s="311" t="s">
        <v>387</v>
      </c>
      <c r="K30" s="335">
        <f>DSUM(Adjs,"AMOUNT",$AP$46:$AP$47)+DSUM(PG5_Adjs,"AMOUNT",$AP$46:$AP$47)+DSUM(PG5_AdjsB,"AMOUNT",$AP$46:$AP$47)</f>
        <v>0</v>
      </c>
      <c r="M30" s="318"/>
      <c r="N30" s="428"/>
      <c r="Q30" s="429"/>
      <c r="W30" s="300"/>
      <c r="AB30" s="429"/>
      <c r="AG30" s="300"/>
    </row>
    <row r="31" spans="2:33" ht="15.75">
      <c r="B31" s="55">
        <v>20</v>
      </c>
      <c r="C31" s="340"/>
      <c r="D31" s="24"/>
      <c r="E31" s="441"/>
      <c r="F31" s="65"/>
      <c r="G31" s="306"/>
      <c r="H31" s="320">
        <v>20</v>
      </c>
      <c r="I31" s="318"/>
      <c r="J31" s="311" t="s">
        <v>388</v>
      </c>
      <c r="K31" s="335">
        <f>DSUM(Adjs,"AMOUNT",$AQ$46:$AQ$47)+DSUM(PG5_Adjs,"AMOUNT",$AQ$46:$AQ$47)+DSUM(PG5_AdjsB,"AMOUNT",$AQ$46:$AQ$47)</f>
        <v>0</v>
      </c>
      <c r="M31" s="318"/>
      <c r="N31" s="428"/>
      <c r="Q31" s="429"/>
      <c r="W31" s="300"/>
      <c r="AB31" s="429"/>
      <c r="AG31" s="300"/>
    </row>
    <row r="32" spans="2:33" ht="15.75">
      <c r="B32" s="55">
        <v>21</v>
      </c>
      <c r="C32" s="340"/>
      <c r="D32" s="24"/>
      <c r="E32" s="441"/>
      <c r="F32" s="65"/>
      <c r="G32" s="306"/>
      <c r="H32" s="320">
        <v>21</v>
      </c>
      <c r="I32" s="318"/>
      <c r="J32" s="311" t="s">
        <v>389</v>
      </c>
      <c r="K32" s="335">
        <f>DSUM(Adjs,"AMOUNT",$AR$46:$AR$47)+DSUM(PG5_Adjs,"AMOUNT",$AR$46:$AR$47)+DSUM(PG5_AdjsB,"AMOUNT",$AR$46:$AR$47)</f>
        <v>0</v>
      </c>
      <c r="M32" s="318"/>
      <c r="N32" s="428"/>
      <c r="Q32" s="429"/>
      <c r="W32" s="300"/>
      <c r="AB32" s="429"/>
      <c r="AG32" s="300"/>
    </row>
    <row r="33" spans="2:65" ht="15.75">
      <c r="B33" s="55">
        <v>22</v>
      </c>
      <c r="C33" s="340"/>
      <c r="D33" s="24"/>
      <c r="E33" s="441"/>
      <c r="F33" s="65"/>
      <c r="G33" s="306"/>
      <c r="H33" s="320">
        <v>22</v>
      </c>
      <c r="I33" s="318"/>
      <c r="J33" s="311" t="s">
        <v>390</v>
      </c>
      <c r="K33" s="335">
        <f>DSUM(Adjs,"AMOUNT",$AS$46:$AS$47)+DSUM(PG5_Adjs,"AMOUNT",$AS$46:$AS$47)+DSUM(PG5_AdjsB,"AMOUNT",$AS$46:$AS$47)</f>
        <v>0</v>
      </c>
      <c r="M33" s="318"/>
      <c r="N33" s="428"/>
      <c r="Q33" s="429"/>
      <c r="W33" s="300"/>
      <c r="AB33" s="429"/>
      <c r="AG33" s="300"/>
    </row>
    <row r="34" spans="2:65" ht="15.75">
      <c r="B34" s="55">
        <v>23</v>
      </c>
      <c r="C34" s="340"/>
      <c r="D34" s="24"/>
      <c r="E34" s="441"/>
      <c r="F34" s="65"/>
      <c r="G34" s="306"/>
      <c r="H34" s="320">
        <v>23</v>
      </c>
      <c r="I34" s="318"/>
      <c r="J34" s="311" t="s">
        <v>391</v>
      </c>
      <c r="K34" s="335">
        <f>DSUM(Adjs,"AMOUNT",$AT$46:$AT$47)+DSUM(PG5_Adjs,"AMOUNT",$AT$46:$AT$47)+DSUM(PG5_AdjsB,"AMOUNT",$AT$46:$AT$47)</f>
        <v>0</v>
      </c>
      <c r="M34" s="318"/>
      <c r="N34" s="428"/>
      <c r="Q34" s="429"/>
      <c r="W34" s="300"/>
      <c r="AB34" s="429"/>
      <c r="AG34" s="300"/>
    </row>
    <row r="35" spans="2:65" ht="15.75">
      <c r="B35" s="55">
        <v>24</v>
      </c>
      <c r="C35" s="340"/>
      <c r="D35" s="24"/>
      <c r="E35" s="441"/>
      <c r="F35" s="65"/>
      <c r="G35" s="306"/>
      <c r="H35" s="320">
        <v>24</v>
      </c>
      <c r="I35" s="318"/>
      <c r="J35" s="311" t="s">
        <v>392</v>
      </c>
      <c r="K35" s="335">
        <f>DSUM(Adjs,"AMOUNT",$AU$46:$AU$47)+DSUM(PG5_Adjs,"AMOUNT",$AU$46:$AU$47)+DSUM(PG5_AdjsB,"AMOUNT",$AU$46:$AU$47)</f>
        <v>0</v>
      </c>
      <c r="M35" s="318"/>
      <c r="N35" s="428"/>
      <c r="Q35" s="429"/>
      <c r="W35" s="300"/>
      <c r="AB35" s="429"/>
      <c r="AG35" s="300"/>
    </row>
    <row r="36" spans="2:65" ht="15.75">
      <c r="B36" s="55">
        <v>25</v>
      </c>
      <c r="C36" s="340"/>
      <c r="D36" s="24"/>
      <c r="E36" s="441"/>
      <c r="F36" s="65"/>
      <c r="G36" s="306"/>
      <c r="H36" s="320">
        <v>25</v>
      </c>
      <c r="I36" s="318"/>
      <c r="J36" s="311" t="s">
        <v>393</v>
      </c>
      <c r="K36" s="335">
        <f>DSUM(Adjs,"AMOUNT",$AV$46:$AV$47)+DSUM(PG5_Adjs,"AMOUNT",$AV$46:$AV$47)+DSUM(PG5_AdjsB,"AMOUNT",$AV$46:$AV$47)</f>
        <v>0</v>
      </c>
      <c r="M36" s="318"/>
      <c r="N36" s="428"/>
      <c r="Q36" s="429"/>
      <c r="W36" s="300"/>
      <c r="AB36" s="429"/>
      <c r="AG36" s="300"/>
    </row>
    <row r="37" spans="2:65" ht="15.75">
      <c r="B37" s="55">
        <v>26</v>
      </c>
      <c r="C37" s="340"/>
      <c r="D37" s="24"/>
      <c r="E37" s="441"/>
      <c r="F37" s="65"/>
      <c r="G37" s="306"/>
      <c r="H37" s="320">
        <v>26</v>
      </c>
      <c r="I37" s="318"/>
      <c r="J37" s="311" t="s">
        <v>394</v>
      </c>
      <c r="K37" s="335">
        <f>DSUM(Adjs,"AMOUNT",$AW$46:$AW$47)+DSUM(PG5_Adjs,"AMOUNT",$AW$46:$AW$47)+DSUM(PG5_AdjsB,"AMOUNT",$AW$46:$AW$47)</f>
        <v>0</v>
      </c>
      <c r="M37" s="318"/>
      <c r="N37" s="428"/>
      <c r="Q37" s="429"/>
      <c r="W37" s="300"/>
      <c r="AB37" s="429"/>
      <c r="AG37" s="300"/>
    </row>
    <row r="38" spans="2:65" ht="15.75">
      <c r="B38" s="55">
        <v>27</v>
      </c>
      <c r="C38" s="340"/>
      <c r="D38" s="24"/>
      <c r="E38" s="441"/>
      <c r="F38" s="65"/>
      <c r="G38" s="306"/>
      <c r="H38" s="320">
        <v>27</v>
      </c>
      <c r="I38" s="318"/>
      <c r="J38" s="311" t="s">
        <v>395</v>
      </c>
      <c r="K38" s="335">
        <f>DSUM(Adjs,"AMOUNT",$AX$46:$AX$47)+DSUM(PG5_Adjs,"AMOUNT",$AX$46:$AX$47)+DSUM(PG5_AdjsB,"AMOUNT",$AX$46:$AX$47)</f>
        <v>0</v>
      </c>
      <c r="M38" s="318"/>
      <c r="N38" s="428"/>
      <c r="Q38" s="429"/>
      <c r="W38" s="300"/>
      <c r="AB38" s="429"/>
      <c r="AG38" s="300"/>
    </row>
    <row r="39" spans="2:65" ht="15.75">
      <c r="B39" s="55">
        <v>28</v>
      </c>
      <c r="C39" s="340"/>
      <c r="D39" s="285"/>
      <c r="E39" s="441"/>
      <c r="F39" s="65"/>
      <c r="G39" s="306"/>
      <c r="H39" s="320">
        <v>28</v>
      </c>
      <c r="I39" s="318"/>
      <c r="J39" s="311" t="s">
        <v>396</v>
      </c>
      <c r="K39" s="335">
        <f>DSUM(Adjs,"AMOUNT",$AY$46:$AY$47)+DSUM(PG5_Adjs,"AMOUNT",$AY$46:$AY$47)+DSUM(PG5_AdjsB,"AMOUNT",$AY$46:$AY$47)</f>
        <v>0</v>
      </c>
      <c r="M39" s="318"/>
      <c r="N39" s="428"/>
      <c r="Q39" s="429"/>
      <c r="W39" s="300"/>
      <c r="AB39" s="429"/>
      <c r="AG39" s="300"/>
    </row>
    <row r="40" spans="2:65" ht="15.75">
      <c r="B40" s="55">
        <v>29</v>
      </c>
      <c r="C40" s="340"/>
      <c r="D40" s="712"/>
      <c r="E40" s="441"/>
      <c r="F40" s="65"/>
      <c r="G40" s="306"/>
      <c r="H40" s="320">
        <v>29</v>
      </c>
      <c r="I40" s="318"/>
      <c r="J40" s="311" t="s">
        <v>397</v>
      </c>
      <c r="K40" s="335">
        <f>DSUM(Adjs,"AMOUNT",$AZ$46:$AZ$47)+DSUM(PG5_Adjs,"AMOUNT",$AZ$46:$AZ$47)+DSUM(PG5_AdjsB,"AMOUNT",$AZ$46:$AZ$47)</f>
        <v>0</v>
      </c>
      <c r="M40" s="318"/>
      <c r="N40" s="428"/>
      <c r="Q40" s="429"/>
      <c r="W40" s="300"/>
      <c r="AB40" s="429"/>
      <c r="AG40" s="300"/>
    </row>
    <row r="41" spans="2:65" ht="16.5" thickBot="1">
      <c r="B41" s="55">
        <v>30</v>
      </c>
      <c r="C41" s="30"/>
      <c r="D41" s="24"/>
      <c r="E41" s="305"/>
      <c r="F41" s="58"/>
      <c r="G41" s="307"/>
      <c r="H41" s="320">
        <v>30</v>
      </c>
      <c r="I41" s="318"/>
      <c r="J41" s="311" t="s">
        <v>398</v>
      </c>
      <c r="K41" s="313">
        <f>SUM(K30:K40)</f>
        <v>0</v>
      </c>
      <c r="M41" s="318"/>
      <c r="N41" s="428"/>
      <c r="Q41" s="428"/>
      <c r="W41" s="300"/>
      <c r="AB41" s="428"/>
      <c r="AG41" s="300"/>
    </row>
    <row r="42" spans="2:65" ht="17.25" thickTop="1" thickBot="1">
      <c r="B42" s="320">
        <v>31</v>
      </c>
      <c r="C42" s="713"/>
      <c r="D42" s="714"/>
      <c r="E42" s="715"/>
      <c r="F42" s="716"/>
      <c r="G42" s="717"/>
      <c r="H42" s="320">
        <v>31</v>
      </c>
      <c r="I42" s="318"/>
      <c r="J42" s="311" t="s">
        <v>399</v>
      </c>
      <c r="K42" s="314">
        <f>K20+K29+K41</f>
        <v>0</v>
      </c>
      <c r="M42" s="318"/>
      <c r="N42" s="428"/>
      <c r="Q42" s="428"/>
      <c r="W42" s="300"/>
      <c r="AB42" s="428"/>
      <c r="AG42" s="300"/>
    </row>
    <row r="43" spans="2:65" ht="16.5" thickTop="1">
      <c r="B43" s="320">
        <v>32</v>
      </c>
      <c r="C43" s="718"/>
      <c r="D43" s="719"/>
      <c r="E43" s="720"/>
      <c r="F43" s="721"/>
      <c r="G43" s="722"/>
      <c r="H43" s="320">
        <v>32</v>
      </c>
      <c r="I43" s="318"/>
      <c r="J43" s="311" t="s">
        <v>400</v>
      </c>
      <c r="K43" s="335">
        <f>DSUM(Adjs,"AMOUNT",$BA$46:$BA$47)+DSUM(PG5_Adjs,"AMOUNT",$BA$46:$BA$47)+DSUM(PG5_AdjsB,"AMOUNT",$BA$46:$BA$47)</f>
        <v>0</v>
      </c>
      <c r="M43" s="318"/>
      <c r="N43" s="428"/>
      <c r="Q43" s="429"/>
      <c r="W43" s="339"/>
      <c r="AB43" s="429"/>
      <c r="AG43" s="300"/>
    </row>
    <row r="44" spans="2:65" ht="15.75">
      <c r="B44" s="320">
        <v>33</v>
      </c>
      <c r="C44" s="718"/>
      <c r="D44" s="719"/>
      <c r="E44" s="720"/>
      <c r="F44" s="721"/>
      <c r="G44" s="722"/>
      <c r="H44" s="320">
        <v>33</v>
      </c>
      <c r="I44" s="318"/>
      <c r="J44" s="311" t="s">
        <v>401</v>
      </c>
      <c r="K44" s="335">
        <f>DSUM(Adjs,"AMOUNT",$BB$46:$BB$47)+DSUM(PG5_Adjs,"AMOUNT",$BB$46:$BB$47)+DSUM(PG5_AdjsB,"AMOUNT",$BB$46:$BB$47)</f>
        <v>0</v>
      </c>
      <c r="M44" s="318"/>
      <c r="N44" s="428"/>
      <c r="Q44" s="429"/>
      <c r="W44" s="300"/>
      <c r="AB44" s="429"/>
      <c r="AG44" s="300"/>
    </row>
    <row r="45" spans="2:65" ht="15.75">
      <c r="B45" s="320">
        <v>34</v>
      </c>
      <c r="C45" s="718"/>
      <c r="D45" s="719"/>
      <c r="E45" s="720"/>
      <c r="F45" s="721"/>
      <c r="G45" s="722"/>
      <c r="H45" s="320">
        <v>34</v>
      </c>
      <c r="I45" s="318"/>
      <c r="J45" s="311" t="s">
        <v>402</v>
      </c>
      <c r="K45" s="335">
        <f>DSUM(Adjs,"AMOUNT",$BC$46:$BC$47)+DSUM(PG5_Adjs,"AMOUNT",$BC$46:$BC$47)+DSUM(PG5_AdjsB,"AMOUNT",$BC$46:$BC$47)</f>
        <v>0</v>
      </c>
      <c r="M45" s="318"/>
      <c r="N45" s="428"/>
      <c r="Q45" s="429"/>
      <c r="W45" s="300"/>
      <c r="AB45" s="429"/>
      <c r="AG45" s="300"/>
    </row>
    <row r="46" spans="2:65" ht="15.75">
      <c r="B46" s="320">
        <v>35</v>
      </c>
      <c r="C46" s="718"/>
      <c r="D46" s="719"/>
      <c r="E46" s="720"/>
      <c r="F46" s="721"/>
      <c r="G46" s="722"/>
      <c r="H46" s="320">
        <v>35</v>
      </c>
      <c r="I46" s="318"/>
      <c r="J46" s="311" t="s">
        <v>403</v>
      </c>
      <c r="K46" s="335">
        <f>DSUM(Adjs,"AMOUNT",$BD$46:$BD$47)+DSUM(PG5_Adjs,"AMOUNT",$BD$46:$BD$47)+DSUM(PG5_AdjsB,"AMOUNT",$BD$46:$BD$47)</f>
        <v>0</v>
      </c>
      <c r="M46" s="318"/>
      <c r="N46" s="428"/>
      <c r="Q46" s="429"/>
      <c r="W46" s="300"/>
      <c r="AA46" s="315" t="s">
        <v>295</v>
      </c>
      <c r="AB46" s="315" t="s">
        <v>295</v>
      </c>
      <c r="AC46" s="315" t="s">
        <v>295</v>
      </c>
      <c r="AD46" s="315" t="s">
        <v>295</v>
      </c>
      <c r="AE46" s="315" t="s">
        <v>295</v>
      </c>
      <c r="AF46" s="315" t="s">
        <v>295</v>
      </c>
      <c r="AG46" s="315" t="s">
        <v>295</v>
      </c>
      <c r="AH46" s="315" t="s">
        <v>295</v>
      </c>
      <c r="AI46" s="315" t="s">
        <v>295</v>
      </c>
      <c r="AJ46" s="315" t="s">
        <v>295</v>
      </c>
      <c r="AK46" s="315" t="s">
        <v>295</v>
      </c>
      <c r="AL46" s="315" t="s">
        <v>295</v>
      </c>
      <c r="AM46" s="315" t="s">
        <v>295</v>
      </c>
      <c r="AN46" s="315" t="s">
        <v>295</v>
      </c>
      <c r="AO46" s="315" t="s">
        <v>295</v>
      </c>
      <c r="AP46" s="315" t="s">
        <v>295</v>
      </c>
      <c r="AQ46" s="315" t="s">
        <v>295</v>
      </c>
      <c r="AR46" s="315" t="s">
        <v>295</v>
      </c>
      <c r="AS46" s="315" t="s">
        <v>295</v>
      </c>
      <c r="AT46" s="315" t="s">
        <v>295</v>
      </c>
      <c r="AU46" s="315" t="s">
        <v>295</v>
      </c>
      <c r="AV46" s="315" t="s">
        <v>295</v>
      </c>
      <c r="AW46" s="315" t="s">
        <v>295</v>
      </c>
      <c r="AX46" s="315" t="s">
        <v>295</v>
      </c>
      <c r="AY46" s="315" t="s">
        <v>295</v>
      </c>
      <c r="AZ46" s="315" t="s">
        <v>295</v>
      </c>
      <c r="BA46" s="315" t="s">
        <v>295</v>
      </c>
      <c r="BB46" s="315" t="s">
        <v>295</v>
      </c>
      <c r="BC46" s="315" t="s">
        <v>295</v>
      </c>
      <c r="BD46" s="315" t="s">
        <v>295</v>
      </c>
      <c r="BE46" s="315" t="s">
        <v>295</v>
      </c>
      <c r="BF46" s="315" t="s">
        <v>295</v>
      </c>
      <c r="BG46" s="315" t="s">
        <v>295</v>
      </c>
      <c r="BH46" s="315" t="s">
        <v>295</v>
      </c>
      <c r="BI46" s="315" t="s">
        <v>295</v>
      </c>
      <c r="BJ46" s="315" t="s">
        <v>295</v>
      </c>
      <c r="BK46" s="315" t="s">
        <v>295</v>
      </c>
      <c r="BL46" s="315" t="s">
        <v>295</v>
      </c>
      <c r="BM46" s="315" t="s">
        <v>295</v>
      </c>
    </row>
    <row r="47" spans="2:65" ht="15.75">
      <c r="B47" s="320">
        <v>36</v>
      </c>
      <c r="C47" s="718"/>
      <c r="D47" s="719"/>
      <c r="E47" s="720"/>
      <c r="F47" s="721"/>
      <c r="G47" s="722"/>
      <c r="H47" s="320">
        <v>36</v>
      </c>
      <c r="I47" s="318"/>
      <c r="J47" s="311" t="s">
        <v>404</v>
      </c>
      <c r="K47" s="335">
        <f>DSUM(Adjs,"AMOUNT",$BE$46:$BE$47)+DSUM(PG5_Adjs,"AMOUNT",$BE$46:$BE$47)+DSUM(PG5_AdjsB,"AMOUNT",$BE$46:$BE$47)</f>
        <v>0</v>
      </c>
      <c r="M47" s="318"/>
      <c r="N47" s="428"/>
      <c r="Q47" s="429"/>
      <c r="W47" s="300"/>
      <c r="AA47" t="s">
        <v>148</v>
      </c>
      <c r="AB47" s="338">
        <v>2</v>
      </c>
      <c r="AC47" t="s">
        <v>129</v>
      </c>
      <c r="AD47" t="s">
        <v>130</v>
      </c>
      <c r="AE47" t="s">
        <v>155</v>
      </c>
      <c r="AF47" t="s">
        <v>156</v>
      </c>
      <c r="AG47" s="338">
        <v>7</v>
      </c>
      <c r="AH47" t="s">
        <v>188</v>
      </c>
      <c r="AI47" t="s">
        <v>191</v>
      </c>
      <c r="AJ47" t="s">
        <v>405</v>
      </c>
      <c r="AK47" t="s">
        <v>192</v>
      </c>
      <c r="AL47" t="s">
        <v>195</v>
      </c>
      <c r="AM47" t="s">
        <v>196</v>
      </c>
      <c r="AN47" t="s">
        <v>197</v>
      </c>
      <c r="AO47" t="s">
        <v>406</v>
      </c>
      <c r="AP47" t="s">
        <v>407</v>
      </c>
      <c r="AQ47" t="s">
        <v>408</v>
      </c>
      <c r="AR47" t="s">
        <v>409</v>
      </c>
      <c r="AS47" t="s">
        <v>366</v>
      </c>
      <c r="AT47" t="s">
        <v>410</v>
      </c>
      <c r="AU47" t="s">
        <v>411</v>
      </c>
      <c r="AV47" t="s">
        <v>412</v>
      </c>
      <c r="AW47" t="s">
        <v>413</v>
      </c>
      <c r="AX47" t="s">
        <v>414</v>
      </c>
      <c r="AY47" t="s">
        <v>415</v>
      </c>
      <c r="AZ47" t="s">
        <v>416</v>
      </c>
      <c r="BA47" t="s">
        <v>417</v>
      </c>
      <c r="BB47" t="s">
        <v>418</v>
      </c>
      <c r="BC47" t="s">
        <v>419</v>
      </c>
      <c r="BD47" t="s">
        <v>420</v>
      </c>
      <c r="BE47" t="s">
        <v>421</v>
      </c>
      <c r="BF47" t="s">
        <v>422</v>
      </c>
      <c r="BG47" t="s">
        <v>423</v>
      </c>
      <c r="BH47" t="s">
        <v>424</v>
      </c>
      <c r="BI47" t="s">
        <v>425</v>
      </c>
      <c r="BJ47" t="s">
        <v>426</v>
      </c>
      <c r="BK47" t="s">
        <v>427</v>
      </c>
      <c r="BL47" t="s">
        <v>428</v>
      </c>
      <c r="BM47" t="s">
        <v>429</v>
      </c>
    </row>
    <row r="48" spans="2:65" ht="15.75">
      <c r="B48" s="320">
        <v>37</v>
      </c>
      <c r="C48" s="718"/>
      <c r="D48" s="719"/>
      <c r="E48" s="720"/>
      <c r="F48" s="721"/>
      <c r="G48" s="722"/>
      <c r="H48" s="320">
        <v>37</v>
      </c>
      <c r="I48" s="318"/>
      <c r="J48" s="311" t="s">
        <v>430</v>
      </c>
      <c r="K48" s="335">
        <f>DSUM(Adjs,"AMOUNT",$BF$46:$BF$47)+DSUM(PG5_Adjs,"AMOUNT",$BF$46:$BF$47)+DSUM(PG5_AdjsB,"AMOUNT",$BF$46:$BF$47)</f>
        <v>0</v>
      </c>
      <c r="M48" s="318"/>
      <c r="N48" s="428"/>
      <c r="Q48" s="429"/>
      <c r="W48" s="300"/>
      <c r="AB48" s="339"/>
      <c r="AG48" s="300" t="str">
        <f t="shared" ref="AG48:AG56" si="1">W48&amp;AB48</f>
        <v/>
      </c>
    </row>
    <row r="49" spans="2:33" ht="15.75">
      <c r="B49" s="320">
        <v>38</v>
      </c>
      <c r="C49" s="718"/>
      <c r="D49" s="719"/>
      <c r="E49" s="720"/>
      <c r="F49" s="721"/>
      <c r="G49" s="722"/>
      <c r="H49" s="320">
        <v>38</v>
      </c>
      <c r="I49" s="318"/>
      <c r="J49" s="311" t="s">
        <v>431</v>
      </c>
      <c r="K49" s="335">
        <f>DSUM(Adjs,"AMOUNT",$BG$46:$BG$47)+DSUM(PG5_Adjs,"AMOUNT",$BG$46:$BG$47)+DSUM(PG5_AdjsB,"AMOUNT",$BG$46:$BG$47)</f>
        <v>0</v>
      </c>
      <c r="M49" s="318"/>
      <c r="N49" s="428"/>
      <c r="Q49" s="429"/>
      <c r="W49" s="300"/>
      <c r="AB49" s="339"/>
      <c r="AG49" s="300" t="str">
        <f t="shared" si="1"/>
        <v/>
      </c>
    </row>
    <row r="50" spans="2:33" ht="16.5" thickBot="1">
      <c r="B50" s="320">
        <v>39</v>
      </c>
      <c r="C50" s="718"/>
      <c r="D50" s="719"/>
      <c r="E50" s="720"/>
      <c r="F50" s="721"/>
      <c r="G50" s="722"/>
      <c r="H50" s="320">
        <v>39</v>
      </c>
      <c r="I50" s="318"/>
      <c r="J50" s="311" t="s">
        <v>432</v>
      </c>
      <c r="K50" s="313">
        <f>SUM(K43:K49)</f>
        <v>0</v>
      </c>
      <c r="M50" s="318"/>
      <c r="N50" s="428"/>
      <c r="Q50" s="428"/>
      <c r="W50" s="300"/>
      <c r="AB50" s="319"/>
      <c r="AG50" s="300" t="str">
        <f t="shared" si="1"/>
        <v/>
      </c>
    </row>
    <row r="51" spans="2:33" ht="16.5" thickTop="1">
      <c r="B51" s="320">
        <v>40</v>
      </c>
      <c r="C51" s="718"/>
      <c r="D51" s="719"/>
      <c r="E51" s="720"/>
      <c r="F51" s="721"/>
      <c r="G51" s="722"/>
      <c r="H51" s="320">
        <v>40</v>
      </c>
      <c r="I51" s="318"/>
      <c r="J51" s="311" t="s">
        <v>433</v>
      </c>
      <c r="K51" s="335">
        <f>DSUM(Adjs,"AMOUNT",$BH$46:$BH$47)+DSUM(PG5_Adjs,"AMOUNT",$BH$46:$BH$47)+DSUM(PG5_AdjsB,"AMOUNT",$BH$46:$BH$47)</f>
        <v>0</v>
      </c>
      <c r="M51" s="318"/>
      <c r="N51" s="428"/>
      <c r="Q51" s="429"/>
      <c r="W51" s="300"/>
      <c r="AB51" s="339"/>
      <c r="AG51" s="300" t="str">
        <f t="shared" si="1"/>
        <v/>
      </c>
    </row>
    <row r="52" spans="2:33" ht="15.75">
      <c r="B52" s="320">
        <v>41</v>
      </c>
      <c r="C52" s="718"/>
      <c r="D52" s="719"/>
      <c r="E52" s="720"/>
      <c r="F52" s="721"/>
      <c r="G52" s="722"/>
      <c r="H52" s="320">
        <v>41</v>
      </c>
      <c r="I52" s="318"/>
      <c r="J52" s="311" t="s">
        <v>434</v>
      </c>
      <c r="K52" s="335">
        <f>DSUM(Adjs,"AMOUNT",$BI$46:$BI$47)+DSUM(PG5_Adjs,"AMOUNT",$BI$46:$BI$47)+DSUM(PG5_AdjsB,"AMOUNT",$BI$46:$BI$47)</f>
        <v>0</v>
      </c>
      <c r="M52" s="318"/>
      <c r="N52" s="428"/>
      <c r="Q52" s="429"/>
      <c r="W52" s="300"/>
      <c r="AB52" s="339"/>
      <c r="AG52" s="300" t="str">
        <f t="shared" si="1"/>
        <v/>
      </c>
    </row>
    <row r="53" spans="2:33" ht="15.75">
      <c r="B53" s="320">
        <v>42</v>
      </c>
      <c r="C53" s="718"/>
      <c r="D53" s="719"/>
      <c r="E53" s="720"/>
      <c r="F53" s="721"/>
      <c r="G53" s="722"/>
      <c r="H53" s="320">
        <v>42</v>
      </c>
      <c r="I53" s="318"/>
      <c r="J53" s="311" t="s">
        <v>435</v>
      </c>
      <c r="K53" s="335">
        <f>DSUM(Adjs,"AMOUNT",$BJ$46:$BJ$47)+DSUM(PG5_Adjs,"AMOUNT",$BJ$46:$BJ$47)+DSUM(PG5_AdjsB,"AMOUNT",$BJ$46:$BJ$47)</f>
        <v>0</v>
      </c>
      <c r="M53" s="318"/>
      <c r="N53" s="428"/>
      <c r="Q53" s="429"/>
      <c r="W53" s="300"/>
      <c r="AB53" s="339"/>
      <c r="AG53" s="300" t="str">
        <f t="shared" si="1"/>
        <v/>
      </c>
    </row>
    <row r="54" spans="2:33" ht="15.75">
      <c r="B54" s="320">
        <v>43</v>
      </c>
      <c r="C54" s="718"/>
      <c r="D54" s="719"/>
      <c r="E54" s="720"/>
      <c r="F54" s="721"/>
      <c r="G54" s="722"/>
      <c r="H54" s="320">
        <v>43</v>
      </c>
      <c r="I54" s="318"/>
      <c r="J54" s="311" t="s">
        <v>436</v>
      </c>
      <c r="K54" s="335">
        <f>DSUM(Adjs,"AMOUNT",$BK$46:$BK$47)+DSUM(PG5_Adjs,"AMOUNT",$BK$46:$BK$47)+DSUM(PG5_AdjsB,"AMOUNT",$BK$46:$BK$47)</f>
        <v>0</v>
      </c>
      <c r="M54" s="318"/>
      <c r="N54" s="428"/>
      <c r="Q54" s="429"/>
      <c r="W54" s="300"/>
      <c r="AB54" s="339"/>
      <c r="AG54" s="300" t="str">
        <f t="shared" si="1"/>
        <v/>
      </c>
    </row>
    <row r="55" spans="2:33" ht="15.75">
      <c r="B55" s="320">
        <v>44</v>
      </c>
      <c r="C55" s="718"/>
      <c r="D55" s="719"/>
      <c r="E55" s="720"/>
      <c r="F55" s="721"/>
      <c r="G55" s="722"/>
      <c r="H55" s="320">
        <v>44</v>
      </c>
      <c r="I55" s="318"/>
      <c r="J55" s="311" t="s">
        <v>437</v>
      </c>
      <c r="K55" s="335">
        <f>DSUM(Adjs,"AMOUNT",$BL$46:$BL$47)+DSUM(PG5_Adjs,"AMOUNT",$BL$46:$BL$47)+DSUM(PG5_AdjsB,"AMOUNT",$BL$46:$BL$47)</f>
        <v>0</v>
      </c>
      <c r="Q55" s="429"/>
      <c r="W55" s="300"/>
      <c r="AB55" s="339"/>
      <c r="AG55" s="300" t="str">
        <f t="shared" si="1"/>
        <v/>
      </c>
    </row>
    <row r="56" spans="2:33" ht="15.75">
      <c r="B56" s="320">
        <v>45</v>
      </c>
      <c r="C56" s="718"/>
      <c r="D56" s="719"/>
      <c r="E56" s="720"/>
      <c r="F56" s="721"/>
      <c r="G56" s="722"/>
      <c r="H56" s="320">
        <v>45</v>
      </c>
      <c r="I56" s="318"/>
      <c r="J56" s="311" t="s">
        <v>438</v>
      </c>
      <c r="K56" s="335">
        <f>DSUM(Adjs,"AMOUNT",$BM$46:$BM$47)+DSUM(PG5_Adjs,"AMOUNT",$BM$46:$BM$47)+DSUM(PG5_AdjsB,"AMOUNT",$BM$46:$BM$47)</f>
        <v>0</v>
      </c>
      <c r="Q56" s="429"/>
      <c r="W56" s="300"/>
      <c r="AB56" s="339"/>
      <c r="AG56" s="300" t="str">
        <f t="shared" si="1"/>
        <v/>
      </c>
    </row>
    <row r="57" spans="2:33" ht="16.5" thickBot="1">
      <c r="B57" s="320">
        <v>46</v>
      </c>
      <c r="C57" s="718"/>
      <c r="D57" s="719"/>
      <c r="E57" s="720"/>
      <c r="F57" s="721"/>
      <c r="G57" s="722"/>
      <c r="H57" s="320">
        <v>46</v>
      </c>
      <c r="I57" s="318"/>
      <c r="J57" s="311" t="s">
        <v>439</v>
      </c>
      <c r="K57" s="336">
        <f>SUM(K51:K56)</f>
        <v>0</v>
      </c>
      <c r="Q57" s="429"/>
    </row>
    <row r="58" spans="2:33" ht="17.25" thickTop="1" thickBot="1">
      <c r="B58" s="320">
        <v>47</v>
      </c>
      <c r="C58" s="718"/>
      <c r="D58" s="719"/>
      <c r="E58" s="720"/>
      <c r="F58" s="721"/>
      <c r="G58" s="722"/>
      <c r="H58" s="320">
        <v>47</v>
      </c>
      <c r="I58" s="318"/>
      <c r="J58" s="312" t="s">
        <v>440</v>
      </c>
      <c r="K58" s="313">
        <f>K42+K50+K57</f>
        <v>0</v>
      </c>
      <c r="Q58" s="428"/>
    </row>
    <row r="59" spans="2:33" ht="16.5" thickTop="1">
      <c r="B59" s="320">
        <v>48</v>
      </c>
      <c r="C59" s="718"/>
      <c r="D59" s="719"/>
      <c r="E59" s="720"/>
      <c r="F59" s="721"/>
      <c r="G59" s="722"/>
      <c r="H59" s="320">
        <v>48</v>
      </c>
      <c r="I59" s="318"/>
      <c r="J59" s="319"/>
    </row>
    <row r="60" spans="2:33" ht="15.75">
      <c r="B60" s="320">
        <v>49</v>
      </c>
      <c r="C60" s="723" t="s">
        <v>179</v>
      </c>
      <c r="D60" s="719"/>
      <c r="E60" s="720"/>
      <c r="F60" s="724">
        <f>SUM(F12:F59)</f>
        <v>0</v>
      </c>
      <c r="G60" s="722"/>
      <c r="H60" s="320">
        <v>49</v>
      </c>
    </row>
    <row r="64" spans="2:33">
      <c r="F64" s="473">
        <f>ABS(F60)</f>
        <v>0</v>
      </c>
    </row>
  </sheetData>
  <sheetProtection algorithmName="SHA-512" hashValue="GsUBskLizZqJQW0WAlcGlIKtQrwAUwkNLaRyI/x4O7DoMa9u6sybA6/UMX/K/ZLNpmzaglv6Mvjho9RQe//x3g==" saltValue="jIxAK26dO5HMpqZSY1WYCw==" spinCount="100000" sheet="1" objects="1" scenarios="1"/>
  <phoneticPr fontId="0" type="noConversion"/>
  <pageMargins left="0.5" right="0.5" top="0.5" bottom="0.5" header="0" footer="0"/>
  <pageSetup paperSize="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EEBBC-FD5E-4A79-B2B4-B6B04BB91C27}"/>
</file>

<file path=customXml/itemProps2.xml><?xml version="1.0" encoding="utf-8"?>
<ds:datastoreItem xmlns:ds="http://schemas.openxmlformats.org/officeDocument/2006/customXml" ds:itemID="{1A497238-8D93-4A74-8C0F-CA17F0BCBA41}"/>
</file>

<file path=customXml/itemProps3.xml><?xml version="1.0" encoding="utf-8"?>
<ds:datastoreItem xmlns:ds="http://schemas.openxmlformats.org/officeDocument/2006/customXml" ds:itemID="{172146D5-A47B-49BD-AABC-AEC4D6C54A99}"/>
</file>

<file path=docProps/app.xml><?xml version="1.0" encoding="utf-8"?>
<Properties xmlns="http://schemas.openxmlformats.org/officeDocument/2006/extended-properties" xmlns:vt="http://schemas.openxmlformats.org/officeDocument/2006/docPropsVTypes">
  <Application>Microsoft Excel Online</Application>
  <Manager/>
  <Company>IDPA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aidd2029</dc:creator>
  <cp:keywords/>
  <dc:description/>
  <cp:lastModifiedBy/>
  <cp:revision/>
  <dcterms:created xsi:type="dcterms:W3CDTF">1998-07-17T18:14:15Z</dcterms:created>
  <dcterms:modified xsi:type="dcterms:W3CDTF">2025-09-19T19:45:12Z</dcterms:modified>
  <cp:category/>
  <cp:contentStatus/>
</cp:coreProperties>
</file>