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codeName="ThisWorkbook"/>
  <mc:AlternateContent xmlns:mc="http://schemas.openxmlformats.org/markup-compatibility/2006">
    <mc:Choice Requires="x15">
      <x15ac:absPath xmlns:x15ac="http://schemas.microsoft.com/office/spreadsheetml/2010/11/ac" url="G:\BPS\Christina McCutchan\TRANSPORTATION\Ambulance Cost Report - PRIVATE\"/>
    </mc:Choice>
  </mc:AlternateContent>
  <xr:revisionPtr revIDLastSave="0" documentId="8_{FFABF3E0-199B-4A41-BF2D-1D7DADCF01EF}" xr6:coauthVersionLast="47" xr6:coauthVersionMax="47" xr10:uidLastSave="{00000000-0000-0000-0000-000000000000}"/>
  <bookViews>
    <workbookView xWindow="-108" yWindow="-108" windowWidth="23256" windowHeight="13896" xr2:uid="{A3288E01-4ACB-4157-A7E6-48FCE37E073D}"/>
  </bookViews>
  <sheets>
    <sheet name="Instructions" sheetId="34" r:id="rId1"/>
    <sheet name="General Information" sheetId="30" r:id="rId2"/>
    <sheet name="Provider Questionnaire" sheetId="31" r:id="rId3"/>
    <sheet name="Sch 1 - Direct Labor Cost" sheetId="36" r:id="rId4"/>
    <sheet name="Sch 2 - Total Direct Expense" sheetId="24" r:id="rId5"/>
    <sheet name="Sch 3 - Billing Expense" sheetId="25" r:id="rId6"/>
    <sheet name="Sch 4 - Dispatch Expense" sheetId="26" r:id="rId7"/>
    <sheet name="Sch 5 - Fleet Expense" sheetId="27" r:id="rId8"/>
    <sheet name="Sch 6 - Education &amp; Training" sheetId="29" r:id="rId9"/>
    <sheet name="Sch 7 - Administrative" sheetId="28" r:id="rId10"/>
    <sheet name="Sch 8 - Total Expense Summary" sheetId="32" r:id="rId11"/>
    <sheet name="Sch 9 - Total Capital Summary" sheetId="33" r:id="rId12"/>
    <sheet name="Direct Labor " sheetId="9" state="hidden" r:id="rId13"/>
    <sheet name="DO NOT TOUCH_Conversion Sheet" sheetId="8" state="hidden" r:id="rId14"/>
  </sheets>
  <definedNames>
    <definedName name="_xlnm.Print_Area" localSheetId="1">'General Information'!$A$1:$H$57</definedName>
    <definedName name="_xlnm.Print_Area" localSheetId="0">Instructions!$A$1:$B$52</definedName>
    <definedName name="_xlnm.Print_Area" localSheetId="2">'Provider Questionnaire'!$A$4:$E$47</definedName>
    <definedName name="_xlnm.Print_Area" localSheetId="3">'Sch 1 - Direct Labor Cost'!$A$2:$H$41</definedName>
    <definedName name="_xlnm.Print_Area" localSheetId="4">'Sch 2 - Total Direct Expense'!$A$2:$H$59</definedName>
    <definedName name="_xlnm.Print_Area" localSheetId="5">'Sch 3 - Billing Expense'!$A$1:$H$69</definedName>
    <definedName name="_xlnm.Print_Area" localSheetId="6">'Sch 4 - Dispatch Expense'!$A$1:$H$64</definedName>
    <definedName name="_xlnm.Print_Area" localSheetId="7">'Sch 5 - Fleet Expense'!$A$1:$H$71</definedName>
    <definedName name="_xlnm.Print_Area" localSheetId="8">'Sch 6 - Education &amp; Training'!$A$1:$H$62</definedName>
    <definedName name="_xlnm.Print_Area" localSheetId="9">'Sch 7 - Administrative'!$A$1:$H$74</definedName>
    <definedName name="_xlnm.Print_Area" localSheetId="10">'Sch 8 - Total Expense Summary'!$A$1:$H$26</definedName>
    <definedName name="_xlnm.Print_Area" localSheetId="11">'Sch 9 - Total Capital Summary'!$A$1:$H$20</definedName>
    <definedName name="_xlnm.Print_Titles" localSheetId="2">'Provider Questionnaire'!$2:$3</definedName>
    <definedName name="_xlnm.Print_Titles" localSheetId="5">'Sch 3 - Billing Expense'!$1:$2</definedName>
    <definedName name="_xlnm.Print_Titles" localSheetId="6">'Sch 4 - Dispatch Expense'!$1:$2</definedName>
    <definedName name="_xlnm.Print_Titles" localSheetId="7">'Sch 5 - Fleet Expense'!$1:$2</definedName>
    <definedName name="_xlnm.Print_Titles" localSheetId="8">'Sch 6 - Education &amp; Training'!$1:$2</definedName>
    <definedName name="_xlnm.Print_Titles" localSheetId="9">'Sch 7 - Administrative'!$1:$2</definedName>
    <definedName name="_xlnm.Print_Titles" localSheetId="10">'Sch 8 - Total Expense Summary'!$1:$2</definedName>
    <definedName name="_xlnm.Print_Titles" localSheetId="11">'Sch 9 - Total Capital Summary'!$1:$2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36" l="1"/>
  <c r="F27" i="36"/>
  <c r="F26" i="36"/>
  <c r="F34" i="36" s="1"/>
  <c r="F25" i="36"/>
  <c r="F21" i="24"/>
  <c r="F24" i="24"/>
  <c r="F25" i="24"/>
  <c r="F26" i="24"/>
  <c r="F27" i="24"/>
  <c r="F28" i="24"/>
  <c r="F29" i="24"/>
  <c r="F30" i="24"/>
  <c r="F31" i="24"/>
  <c r="F32" i="24"/>
  <c r="F33" i="24"/>
  <c r="F35" i="24" s="1"/>
  <c r="F37" i="24" s="1"/>
  <c r="F34" i="24"/>
  <c r="F57" i="24"/>
  <c r="F59" i="24" s="1"/>
  <c r="F10" i="32" s="1"/>
  <c r="F11" i="32" s="1"/>
  <c r="F12" i="25"/>
  <c r="F60" i="25"/>
  <c r="F62" i="25"/>
  <c r="F58" i="26"/>
  <c r="F12" i="27"/>
  <c r="F62" i="27"/>
  <c r="F64" i="27"/>
  <c r="F53" i="29"/>
  <c r="F55" i="29" s="1"/>
  <c r="D16" i="36"/>
  <c r="F13" i="36"/>
  <c r="D59" i="27" l="1"/>
  <c r="D35" i="26"/>
  <c r="D34" i="26"/>
  <c r="D53" i="26"/>
  <c r="H26" i="36"/>
  <c r="G26" i="36"/>
  <c r="E26" i="36"/>
  <c r="H25" i="36"/>
  <c r="G25" i="36"/>
  <c r="E25" i="36"/>
  <c r="E57" i="24"/>
  <c r="H31" i="24"/>
  <c r="G31" i="24"/>
  <c r="E31" i="24"/>
  <c r="D12" i="36"/>
  <c r="D11" i="36"/>
  <c r="E22" i="30"/>
  <c r="D11" i="25"/>
  <c r="D11" i="27"/>
  <c r="D26" i="36" l="1"/>
  <c r="D31" i="24"/>
  <c r="E32" i="36"/>
  <c r="H27" i="36"/>
  <c r="G27" i="36"/>
  <c r="H24" i="24"/>
  <c r="H25" i="24"/>
  <c r="H26" i="24"/>
  <c r="H27" i="24"/>
  <c r="H28" i="24"/>
  <c r="H29" i="24"/>
  <c r="H30" i="24"/>
  <c r="H32" i="24"/>
  <c r="G24" i="24"/>
  <c r="G33" i="24" s="1"/>
  <c r="G25" i="24"/>
  <c r="G26" i="24"/>
  <c r="G27" i="24"/>
  <c r="G28" i="24"/>
  <c r="G29" i="24"/>
  <c r="G30" i="24"/>
  <c r="G32" i="24"/>
  <c r="E32" i="24"/>
  <c r="E30" i="24"/>
  <c r="E29" i="24"/>
  <c r="E28" i="24"/>
  <c r="E27" i="24"/>
  <c r="E26" i="24"/>
  <c r="E25" i="24"/>
  <c r="E34" i="24" s="1"/>
  <c r="E24" i="24"/>
  <c r="E33" i="24" s="1"/>
  <c r="D30" i="36"/>
  <c r="D31" i="36"/>
  <c r="D17" i="36"/>
  <c r="D18" i="36"/>
  <c r="D19" i="36"/>
  <c r="D20" i="36"/>
  <c r="D21" i="36"/>
  <c r="D22" i="36"/>
  <c r="D24" i="36"/>
  <c r="H32" i="36"/>
  <c r="H13" i="36"/>
  <c r="H53" i="29" s="1"/>
  <c r="G13" i="36"/>
  <c r="G53" i="29" s="1"/>
  <c r="E13" i="36"/>
  <c r="E53" i="29" s="1"/>
  <c r="G32" i="36"/>
  <c r="C5" i="36"/>
  <c r="H4" i="36" a="1"/>
  <c r="H4" i="36" s="1"/>
  <c r="C4" i="36"/>
  <c r="G34" i="24" l="1"/>
  <c r="G35" i="24" s="1"/>
  <c r="E35" i="24"/>
  <c r="D27" i="24"/>
  <c r="H34" i="24"/>
  <c r="D30" i="24"/>
  <c r="H33" i="24"/>
  <c r="D26" i="24"/>
  <c r="D29" i="24"/>
  <c r="D28" i="24"/>
  <c r="E27" i="36"/>
  <c r="E34" i="36" s="1"/>
  <c r="D53" i="29"/>
  <c r="G34" i="36"/>
  <c r="D25" i="36"/>
  <c r="D27" i="36" s="1"/>
  <c r="D25" i="24"/>
  <c r="H34" i="36"/>
  <c r="D32" i="24"/>
  <c r="D32" i="36"/>
  <c r="A19" i="33"/>
  <c r="A18" i="33"/>
  <c r="B19" i="28"/>
  <c r="B18" i="28"/>
  <c r="B19" i="29"/>
  <c r="B18" i="29"/>
  <c r="B24" i="27"/>
  <c r="B23" i="27"/>
  <c r="B22" i="26"/>
  <c r="B21" i="26"/>
  <c r="B24" i="25"/>
  <c r="B23" i="25"/>
  <c r="D34" i="24" l="1"/>
  <c r="H35" i="24"/>
  <c r="D34" i="36"/>
  <c r="D46" i="24"/>
  <c r="D47" i="24"/>
  <c r="C4" i="33"/>
  <c r="H3" i="33" a="1"/>
  <c r="H3" i="33" s="1"/>
  <c r="C3" i="33"/>
  <c r="H21" i="24"/>
  <c r="G21" i="24"/>
  <c r="G37" i="24" s="1"/>
  <c r="E21" i="24"/>
  <c r="E37" i="24" s="1"/>
  <c r="C4" i="32"/>
  <c r="H3" i="32" a="1"/>
  <c r="H3" i="32" s="1"/>
  <c r="C3" i="32"/>
  <c r="H37" i="24" l="1"/>
  <c r="H12" i="27"/>
  <c r="H62" i="27" s="1"/>
  <c r="H64" i="27" s="1"/>
  <c r="G12" i="27"/>
  <c r="G62" i="27" s="1"/>
  <c r="E12" i="27"/>
  <c r="E62" i="27" s="1"/>
  <c r="D10" i="27"/>
  <c r="D12" i="27" s="1"/>
  <c r="H56" i="26"/>
  <c r="G56" i="26"/>
  <c r="E56" i="26"/>
  <c r="D10" i="25"/>
  <c r="D12" i="25" s="1"/>
  <c r="H12" i="25"/>
  <c r="H60" i="25" s="1"/>
  <c r="H62" i="25" s="1"/>
  <c r="G12" i="25"/>
  <c r="G60" i="25" s="1"/>
  <c r="G62" i="25" s="1"/>
  <c r="E12" i="25"/>
  <c r="E60" i="25" s="1"/>
  <c r="H3" i="25" a="1"/>
  <c r="H3" i="25" s="1"/>
  <c r="H3" i="29" a="1"/>
  <c r="H3" i="29" s="1"/>
  <c r="H3" i="28" a="1"/>
  <c r="H3" i="28" s="1"/>
  <c r="H3" i="27" a="1"/>
  <c r="H3" i="27" s="1"/>
  <c r="H3" i="26" a="1"/>
  <c r="H3" i="26" s="1"/>
  <c r="H4" i="24" a="1"/>
  <c r="H4" i="24" s="1"/>
  <c r="D62" i="27" l="1"/>
  <c r="E62" i="25"/>
  <c r="D60" i="25"/>
  <c r="D20" i="24"/>
  <c r="D19" i="24"/>
  <c r="D18" i="24"/>
  <c r="D17" i="24"/>
  <c r="D16" i="24"/>
  <c r="D15" i="24"/>
  <c r="D14" i="24"/>
  <c r="D13" i="24"/>
  <c r="D11" i="24"/>
  <c r="D10" i="26"/>
  <c r="C4" i="28"/>
  <c r="C3" i="28"/>
  <c r="C4" i="29"/>
  <c r="C3" i="29"/>
  <c r="C4" i="27"/>
  <c r="C3" i="27"/>
  <c r="C4" i="26"/>
  <c r="C3" i="26"/>
  <c r="C4" i="25"/>
  <c r="C3" i="25"/>
  <c r="C5" i="24"/>
  <c r="C4" i="24"/>
  <c r="D62" i="25" l="1"/>
  <c r="F63" i="25" s="1"/>
  <c r="F32" i="25" l="1"/>
  <c r="F51" i="25"/>
  <c r="F33" i="25"/>
  <c r="F52" i="25"/>
  <c r="F17" i="25"/>
  <c r="F35" i="25"/>
  <c r="F18" i="25"/>
  <c r="F55" i="25"/>
  <c r="F19" i="25"/>
  <c r="F47" i="25"/>
  <c r="F30" i="25"/>
  <c r="F50" i="25"/>
  <c r="F15" i="25"/>
  <c r="F16" i="25"/>
  <c r="F34" i="25"/>
  <c r="F53" i="25"/>
  <c r="F54" i="25"/>
  <c r="F56" i="25"/>
  <c r="F48" i="25"/>
  <c r="F31" i="25"/>
  <c r="F20" i="25"/>
  <c r="F43" i="25"/>
  <c r="F46" i="25"/>
  <c r="F29" i="25"/>
  <c r="F49" i="25"/>
  <c r="F21" i="25"/>
  <c r="F23" i="25"/>
  <c r="F45" i="25"/>
  <c r="F22" i="25"/>
  <c r="F44" i="25"/>
  <c r="F24" i="25"/>
  <c r="F28" i="25"/>
  <c r="F36" i="25" s="1"/>
  <c r="H63" i="25"/>
  <c r="G63" i="25"/>
  <c r="D63" i="25"/>
  <c r="E63" i="25"/>
  <c r="G55" i="29"/>
  <c r="E55" i="29"/>
  <c r="H55" i="29"/>
  <c r="D50" i="29"/>
  <c r="D32" i="29"/>
  <c r="D31" i="29"/>
  <c r="D20" i="29"/>
  <c r="D61" i="28"/>
  <c r="D32" i="28"/>
  <c r="D31" i="28"/>
  <c r="D20" i="28"/>
  <c r="E64" i="27"/>
  <c r="G64" i="27"/>
  <c r="D37" i="27"/>
  <c r="D36" i="27"/>
  <c r="D25" i="27"/>
  <c r="E58" i="26"/>
  <c r="H58" i="26"/>
  <c r="G58" i="26"/>
  <c r="D23" i="26"/>
  <c r="D12" i="24"/>
  <c r="D21" i="24" s="1"/>
  <c r="D57" i="25"/>
  <c r="D37" i="25"/>
  <c r="D36" i="25"/>
  <c r="D25" i="25"/>
  <c r="F37" i="25" l="1"/>
  <c r="F57" i="25"/>
  <c r="F25" i="25"/>
  <c r="F38" i="25"/>
  <c r="F40" i="25" s="1"/>
  <c r="G44" i="25"/>
  <c r="G48" i="25"/>
  <c r="G24" i="25"/>
  <c r="G49" i="25"/>
  <c r="G15" i="25"/>
  <c r="G50" i="25"/>
  <c r="G51" i="25"/>
  <c r="G52" i="25"/>
  <c r="G31" i="25"/>
  <c r="G53" i="25"/>
  <c r="G54" i="25"/>
  <c r="G29" i="25"/>
  <c r="G55" i="25"/>
  <c r="G30" i="25"/>
  <c r="G43" i="25"/>
  <c r="G32" i="25"/>
  <c r="G33" i="25"/>
  <c r="G18" i="25"/>
  <c r="G56" i="25"/>
  <c r="G19" i="25"/>
  <c r="G21" i="25"/>
  <c r="G22" i="25"/>
  <c r="G23" i="25"/>
  <c r="G20" i="25"/>
  <c r="G17" i="25"/>
  <c r="G47" i="25"/>
  <c r="G16" i="25"/>
  <c r="G35" i="25"/>
  <c r="G28" i="25"/>
  <c r="G46" i="25"/>
  <c r="G45" i="25"/>
  <c r="G34" i="25"/>
  <c r="E47" i="25"/>
  <c r="E17" i="25"/>
  <c r="E18" i="25"/>
  <c r="E19" i="25"/>
  <c r="E20" i="25"/>
  <c r="E21" i="25"/>
  <c r="E22" i="25"/>
  <c r="E44" i="25"/>
  <c r="E45" i="25"/>
  <c r="E29" i="25"/>
  <c r="E31" i="25"/>
  <c r="E32" i="25"/>
  <c r="E23" i="25"/>
  <c r="E46" i="25"/>
  <c r="E30" i="25"/>
  <c r="E56" i="25"/>
  <c r="E43" i="25"/>
  <c r="E33" i="25"/>
  <c r="E51" i="25"/>
  <c r="E50" i="25"/>
  <c r="E28" i="25"/>
  <c r="E49" i="25"/>
  <c r="E35" i="25"/>
  <c r="E24" i="25"/>
  <c r="E48" i="25"/>
  <c r="E34" i="25"/>
  <c r="E55" i="25"/>
  <c r="E54" i="25"/>
  <c r="E53" i="25"/>
  <c r="E16" i="25"/>
  <c r="E52" i="25"/>
  <c r="E15" i="25"/>
  <c r="H43" i="25"/>
  <c r="H55" i="25"/>
  <c r="H56" i="25"/>
  <c r="H31" i="25"/>
  <c r="H16" i="25"/>
  <c r="H32" i="25"/>
  <c r="H17" i="25"/>
  <c r="H20" i="25"/>
  <c r="H33" i="25"/>
  <c r="H18" i="25"/>
  <c r="H34" i="25"/>
  <c r="H19" i="25"/>
  <c r="H35" i="25"/>
  <c r="H46" i="25"/>
  <c r="H28" i="25"/>
  <c r="H21" i="25"/>
  <c r="H22" i="25"/>
  <c r="H23" i="25"/>
  <c r="H47" i="25"/>
  <c r="H48" i="25"/>
  <c r="H49" i="25"/>
  <c r="H50" i="25"/>
  <c r="H15" i="25"/>
  <c r="H30" i="25"/>
  <c r="H51" i="25"/>
  <c r="H52" i="25"/>
  <c r="H53" i="25"/>
  <c r="H24" i="25"/>
  <c r="H54" i="25"/>
  <c r="H44" i="25"/>
  <c r="H29" i="25"/>
  <c r="H45" i="25"/>
  <c r="G57" i="24"/>
  <c r="D33" i="28"/>
  <c r="D35" i="28" s="1"/>
  <c r="D69" i="28" s="1"/>
  <c r="D55" i="29"/>
  <c r="D33" i="29"/>
  <c r="D35" i="29" s="1"/>
  <c r="D58" i="29" s="1"/>
  <c r="D38" i="27"/>
  <c r="D40" i="27" s="1"/>
  <c r="D67" i="27" s="1"/>
  <c r="D64" i="27"/>
  <c r="D36" i="26"/>
  <c r="D38" i="26" s="1"/>
  <c r="D61" i="26" s="1"/>
  <c r="D58" i="26"/>
  <c r="D56" i="26"/>
  <c r="D24" i="24"/>
  <c r="D33" i="24" s="1"/>
  <c r="D35" i="24" s="1"/>
  <c r="D37" i="24" s="1"/>
  <c r="D38" i="25"/>
  <c r="D40" i="25" s="1"/>
  <c r="D65" i="25" s="1"/>
  <c r="F65" i="25" l="1"/>
  <c r="F15" i="32" s="1"/>
  <c r="D59" i="26"/>
  <c r="F59" i="26"/>
  <c r="D65" i="27"/>
  <c r="F65" i="27"/>
  <c r="E56" i="29"/>
  <c r="E17" i="29" s="1"/>
  <c r="F56" i="29"/>
  <c r="H59" i="26"/>
  <c r="E59" i="26"/>
  <c r="G59" i="26"/>
  <c r="H65" i="27"/>
  <c r="G65" i="27"/>
  <c r="G49" i="27" s="1"/>
  <c r="E65" i="27"/>
  <c r="E49" i="27" s="1"/>
  <c r="E47" i="29"/>
  <c r="E44" i="29"/>
  <c r="E16" i="29"/>
  <c r="E43" i="29"/>
  <c r="E13" i="29"/>
  <c r="E18" i="29"/>
  <c r="E41" i="29"/>
  <c r="E49" i="29"/>
  <c r="E25" i="29"/>
  <c r="E40" i="29"/>
  <c r="E15" i="29"/>
  <c r="E12" i="29"/>
  <c r="E27" i="29"/>
  <c r="E29" i="29"/>
  <c r="E14" i="29"/>
  <c r="E39" i="29"/>
  <c r="E19" i="29"/>
  <c r="E48" i="29"/>
  <c r="E42" i="29"/>
  <c r="E24" i="29"/>
  <c r="E30" i="29"/>
  <c r="E38" i="29"/>
  <c r="E10" i="29"/>
  <c r="E11" i="29"/>
  <c r="E26" i="29"/>
  <c r="E46" i="29"/>
  <c r="H56" i="29"/>
  <c r="G56" i="29"/>
  <c r="D56" i="29"/>
  <c r="G59" i="24"/>
  <c r="E59" i="24"/>
  <c r="N7" i="9"/>
  <c r="N12" i="9" s="1"/>
  <c r="Q12" i="9"/>
  <c r="S12" i="9" s="1"/>
  <c r="R12" i="9"/>
  <c r="S11" i="9"/>
  <c r="T11" i="9" s="1"/>
  <c r="O11" i="9"/>
  <c r="N11" i="9"/>
  <c r="P11" i="9" s="1"/>
  <c r="S10" i="9"/>
  <c r="N10" i="9"/>
  <c r="O10" i="9"/>
  <c r="S9" i="9"/>
  <c r="T9" i="9" s="1"/>
  <c r="O9" i="9"/>
  <c r="N9" i="9"/>
  <c r="P9" i="9" s="1"/>
  <c r="S8" i="9"/>
  <c r="N8" i="9"/>
  <c r="O8" i="9"/>
  <c r="S7" i="9"/>
  <c r="O7" i="9"/>
  <c r="O12" i="9" s="1"/>
  <c r="F13" i="26" l="1"/>
  <c r="F31" i="26"/>
  <c r="F50" i="26"/>
  <c r="F33" i="26"/>
  <c r="F16" i="26"/>
  <c r="F21" i="26"/>
  <c r="F44" i="26"/>
  <c r="F26" i="26"/>
  <c r="F34" i="26" s="1"/>
  <c r="F46" i="26"/>
  <c r="F14" i="26"/>
  <c r="F32" i="26"/>
  <c r="F51" i="26"/>
  <c r="F15" i="26"/>
  <c r="F52" i="26"/>
  <c r="F45" i="26"/>
  <c r="F29" i="26"/>
  <c r="F17" i="26"/>
  <c r="F47" i="26"/>
  <c r="F18" i="26"/>
  <c r="F41" i="26"/>
  <c r="F42" i="26"/>
  <c r="F49" i="26"/>
  <c r="F19" i="26"/>
  <c r="F43" i="26"/>
  <c r="F27" i="26"/>
  <c r="F48" i="26"/>
  <c r="F20" i="26"/>
  <c r="F22" i="26"/>
  <c r="F28" i="26"/>
  <c r="F30" i="26"/>
  <c r="F32" i="27"/>
  <c r="F51" i="27"/>
  <c r="F15" i="27"/>
  <c r="F33" i="27"/>
  <c r="F52" i="27"/>
  <c r="F46" i="27"/>
  <c r="F48" i="27"/>
  <c r="F50" i="27"/>
  <c r="F16" i="27"/>
  <c r="F34" i="27"/>
  <c r="F53" i="27"/>
  <c r="F17" i="27"/>
  <c r="F35" i="27"/>
  <c r="F54" i="27"/>
  <c r="F18" i="27"/>
  <c r="F55" i="27"/>
  <c r="F45" i="27"/>
  <c r="F29" i="27"/>
  <c r="F19" i="27"/>
  <c r="F56" i="27"/>
  <c r="F43" i="27"/>
  <c r="F49" i="27"/>
  <c r="F20" i="27"/>
  <c r="F57" i="27"/>
  <c r="F24" i="27"/>
  <c r="F47" i="27"/>
  <c r="F30" i="27"/>
  <c r="F21" i="27"/>
  <c r="F58" i="27"/>
  <c r="F22" i="27"/>
  <c r="F23" i="27"/>
  <c r="F44" i="27"/>
  <c r="F28" i="27"/>
  <c r="F36" i="27" s="1"/>
  <c r="F31" i="27"/>
  <c r="E23" i="29"/>
  <c r="E45" i="29"/>
  <c r="E28" i="29"/>
  <c r="F10" i="29"/>
  <c r="F28" i="29"/>
  <c r="F47" i="29"/>
  <c r="F15" i="29"/>
  <c r="F18" i="29"/>
  <c r="F40" i="29"/>
  <c r="F23" i="29"/>
  <c r="F31" i="29" s="1"/>
  <c r="F24" i="29"/>
  <c r="F43" i="29"/>
  <c r="F44" i="29"/>
  <c r="F45" i="29"/>
  <c r="F27" i="29"/>
  <c r="F11" i="29"/>
  <c r="F29" i="29"/>
  <c r="F48" i="29"/>
  <c r="F13" i="29"/>
  <c r="F14" i="29"/>
  <c r="F12" i="29"/>
  <c r="F30" i="29"/>
  <c r="F49" i="29"/>
  <c r="F19" i="29"/>
  <c r="F41" i="29"/>
  <c r="F42" i="29"/>
  <c r="F25" i="29"/>
  <c r="F26" i="29"/>
  <c r="F46" i="29"/>
  <c r="F39" i="29"/>
  <c r="F16" i="29"/>
  <c r="F17" i="29"/>
  <c r="F38" i="29"/>
  <c r="H49" i="27"/>
  <c r="H28" i="27"/>
  <c r="G43" i="26"/>
  <c r="G31" i="26"/>
  <c r="G14" i="26"/>
  <c r="G17" i="26"/>
  <c r="G47" i="26"/>
  <c r="G49" i="26"/>
  <c r="G51" i="26"/>
  <c r="G32" i="26"/>
  <c r="G15" i="26"/>
  <c r="G46" i="26"/>
  <c r="G18" i="26"/>
  <c r="G19" i="26"/>
  <c r="G20" i="26"/>
  <c r="G50" i="26"/>
  <c r="G52" i="26"/>
  <c r="G42" i="26"/>
  <c r="G26" i="26"/>
  <c r="G16" i="26"/>
  <c r="G45" i="26"/>
  <c r="G48" i="26"/>
  <c r="G21" i="26"/>
  <c r="G22" i="26"/>
  <c r="G41" i="26"/>
  <c r="G33" i="26"/>
  <c r="G30" i="26"/>
  <c r="G27" i="26"/>
  <c r="G13" i="26"/>
  <c r="G44" i="26"/>
  <c r="G29" i="26"/>
  <c r="G28" i="26"/>
  <c r="E44" i="26"/>
  <c r="E50" i="26"/>
  <c r="E20" i="26"/>
  <c r="E52" i="26"/>
  <c r="E41" i="26"/>
  <c r="E30" i="26"/>
  <c r="E47" i="26"/>
  <c r="E21" i="26"/>
  <c r="E27" i="26"/>
  <c r="E31" i="26"/>
  <c r="E14" i="26"/>
  <c r="E15" i="26"/>
  <c r="E42" i="26"/>
  <c r="E17" i="26"/>
  <c r="E18" i="26"/>
  <c r="E51" i="26"/>
  <c r="E22" i="26"/>
  <c r="E28" i="26"/>
  <c r="E29" i="26"/>
  <c r="E43" i="26"/>
  <c r="E19" i="26"/>
  <c r="E16" i="26"/>
  <c r="E26" i="26"/>
  <c r="E34" i="26" s="1"/>
  <c r="E46" i="26"/>
  <c r="E33" i="26"/>
  <c r="E45" i="26"/>
  <c r="E13" i="26"/>
  <c r="E32" i="26"/>
  <c r="E49" i="26"/>
  <c r="E48" i="26"/>
  <c r="H41" i="26"/>
  <c r="H51" i="26"/>
  <c r="H14" i="26"/>
  <c r="H45" i="26"/>
  <c r="H32" i="26"/>
  <c r="H47" i="26"/>
  <c r="H17" i="26"/>
  <c r="H26" i="26"/>
  <c r="H49" i="26"/>
  <c r="H20" i="26"/>
  <c r="H52" i="26"/>
  <c r="H29" i="26"/>
  <c r="H15" i="26"/>
  <c r="H48" i="26"/>
  <c r="H43" i="26"/>
  <c r="H30" i="26"/>
  <c r="H31" i="26"/>
  <c r="H46" i="26"/>
  <c r="H16" i="26"/>
  <c r="H33" i="26"/>
  <c r="H18" i="26"/>
  <c r="H19" i="26"/>
  <c r="H44" i="26"/>
  <c r="H27" i="26"/>
  <c r="H28" i="26"/>
  <c r="H50" i="26"/>
  <c r="H21" i="26"/>
  <c r="H42" i="26"/>
  <c r="H13" i="26"/>
  <c r="H22" i="26"/>
  <c r="G10" i="32"/>
  <c r="G11" i="32" s="1"/>
  <c r="E43" i="27"/>
  <c r="E52" i="27"/>
  <c r="E24" i="27"/>
  <c r="E58" i="27"/>
  <c r="E19" i="27"/>
  <c r="E54" i="27"/>
  <c r="E33" i="27"/>
  <c r="E48" i="27"/>
  <c r="E35" i="27"/>
  <c r="E32" i="27"/>
  <c r="E18" i="27"/>
  <c r="E22" i="27"/>
  <c r="E15" i="27"/>
  <c r="E44" i="27"/>
  <c r="E57" i="27"/>
  <c r="E31" i="27"/>
  <c r="E21" i="27"/>
  <c r="E28" i="27"/>
  <c r="E36" i="27" s="1"/>
  <c r="E16" i="27"/>
  <c r="E55" i="27"/>
  <c r="E47" i="27"/>
  <c r="E23" i="27"/>
  <c r="E53" i="27"/>
  <c r="E46" i="27"/>
  <c r="E45" i="27"/>
  <c r="E20" i="27"/>
  <c r="E34" i="27"/>
  <c r="E50" i="27"/>
  <c r="E51" i="27"/>
  <c r="E56" i="27"/>
  <c r="E30" i="27"/>
  <c r="E17" i="27"/>
  <c r="E29" i="27"/>
  <c r="G58" i="27"/>
  <c r="G50" i="27"/>
  <c r="G57" i="27"/>
  <c r="G35" i="27"/>
  <c r="G22" i="27"/>
  <c r="G51" i="27"/>
  <c r="G43" i="27"/>
  <c r="G28" i="27"/>
  <c r="G23" i="27"/>
  <c r="G53" i="27"/>
  <c r="G30" i="27"/>
  <c r="G17" i="27"/>
  <c r="G15" i="27"/>
  <c r="G29" i="27"/>
  <c r="G54" i="27"/>
  <c r="G31" i="27"/>
  <c r="G18" i="27"/>
  <c r="G52" i="27"/>
  <c r="G55" i="27"/>
  <c r="G32" i="27"/>
  <c r="G19" i="27"/>
  <c r="G24" i="27"/>
  <c r="G47" i="27"/>
  <c r="G56" i="27"/>
  <c r="G33" i="27"/>
  <c r="G20" i="27"/>
  <c r="G48" i="27"/>
  <c r="G34" i="27"/>
  <c r="G21" i="27"/>
  <c r="G16" i="27"/>
  <c r="G46" i="27"/>
  <c r="G45" i="27"/>
  <c r="G44" i="27"/>
  <c r="H57" i="27"/>
  <c r="H54" i="27"/>
  <c r="H36" i="27"/>
  <c r="H44" i="27"/>
  <c r="H35" i="27"/>
  <c r="H47" i="27"/>
  <c r="H19" i="27"/>
  <c r="H21" i="27"/>
  <c r="H45" i="27"/>
  <c r="H20" i="27"/>
  <c r="H23" i="27"/>
  <c r="H51" i="27"/>
  <c r="H18" i="27"/>
  <c r="H16" i="27"/>
  <c r="H46" i="27"/>
  <c r="H22" i="27"/>
  <c r="H43" i="27"/>
  <c r="H32" i="27"/>
  <c r="H30" i="27"/>
  <c r="H24" i="27"/>
  <c r="H48" i="27"/>
  <c r="H52" i="27"/>
  <c r="H15" i="27"/>
  <c r="H17" i="27"/>
  <c r="H31" i="27"/>
  <c r="H58" i="27"/>
  <c r="H33" i="27"/>
  <c r="H56" i="27"/>
  <c r="H50" i="27"/>
  <c r="H34" i="27"/>
  <c r="H55" i="27"/>
  <c r="H29" i="27"/>
  <c r="H53" i="27"/>
  <c r="H39" i="29"/>
  <c r="H38" i="29"/>
  <c r="H40" i="29"/>
  <c r="H11" i="29"/>
  <c r="H24" i="29"/>
  <c r="H17" i="29"/>
  <c r="H47" i="29"/>
  <c r="H48" i="29"/>
  <c r="H23" i="29"/>
  <c r="H31" i="29" s="1"/>
  <c r="H41" i="29"/>
  <c r="H12" i="29"/>
  <c r="H42" i="29"/>
  <c r="H13" i="29"/>
  <c r="H19" i="29"/>
  <c r="H46" i="29"/>
  <c r="H43" i="29"/>
  <c r="H25" i="29"/>
  <c r="H14" i="29"/>
  <c r="H44" i="29"/>
  <c r="H26" i="29"/>
  <c r="H15" i="29"/>
  <c r="H18" i="29"/>
  <c r="H10" i="29"/>
  <c r="H45" i="29"/>
  <c r="H27" i="29"/>
  <c r="H16" i="29"/>
  <c r="H28" i="29"/>
  <c r="H29" i="29"/>
  <c r="H30" i="29"/>
  <c r="H49" i="29"/>
  <c r="G41" i="29"/>
  <c r="G24" i="29"/>
  <c r="G12" i="29"/>
  <c r="G39" i="29"/>
  <c r="G27" i="29"/>
  <c r="G13" i="29"/>
  <c r="G40" i="29"/>
  <c r="G28" i="29"/>
  <c r="G14" i="29"/>
  <c r="G43" i="29"/>
  <c r="G29" i="29"/>
  <c r="G15" i="29"/>
  <c r="G48" i="29"/>
  <c r="G49" i="29"/>
  <c r="G18" i="29"/>
  <c r="G10" i="29"/>
  <c r="G16" i="29"/>
  <c r="G38" i="29"/>
  <c r="G19" i="29"/>
  <c r="G30" i="29"/>
  <c r="G47" i="29"/>
  <c r="G23" i="29"/>
  <c r="G31" i="29" s="1"/>
  <c r="G17" i="29"/>
  <c r="G46" i="29"/>
  <c r="G42" i="29"/>
  <c r="G25" i="29"/>
  <c r="G11" i="29"/>
  <c r="G26" i="29"/>
  <c r="G44" i="29"/>
  <c r="G45" i="29"/>
  <c r="E10" i="32"/>
  <c r="E11" i="32" s="1"/>
  <c r="E31" i="29"/>
  <c r="G36" i="27"/>
  <c r="G34" i="26"/>
  <c r="H34" i="26"/>
  <c r="P7" i="9"/>
  <c r="P10" i="9"/>
  <c r="T10" i="9" s="1"/>
  <c r="P8" i="9"/>
  <c r="T8" i="9"/>
  <c r="H53" i="26" l="1"/>
  <c r="F35" i="26"/>
  <c r="F36" i="26"/>
  <c r="F53" i="26"/>
  <c r="F23" i="26"/>
  <c r="F59" i="27"/>
  <c r="F25" i="27"/>
  <c r="F37" i="27"/>
  <c r="F38" i="27"/>
  <c r="F40" i="27" s="1"/>
  <c r="F50" i="29"/>
  <c r="F32" i="29"/>
  <c r="F33" i="29" s="1"/>
  <c r="F20" i="29"/>
  <c r="E59" i="27"/>
  <c r="E35" i="26"/>
  <c r="E36" i="26" s="1"/>
  <c r="E38" i="26" s="1"/>
  <c r="E61" i="26" s="1"/>
  <c r="E14" i="32" s="1"/>
  <c r="G53" i="26"/>
  <c r="E53" i="26"/>
  <c r="E23" i="26"/>
  <c r="E20" i="29"/>
  <c r="E32" i="29"/>
  <c r="E33" i="29" s="1"/>
  <c r="E50" i="29"/>
  <c r="G20" i="29"/>
  <c r="H20" i="29"/>
  <c r="H50" i="29"/>
  <c r="G32" i="29"/>
  <c r="G33" i="29" s="1"/>
  <c r="H32" i="29"/>
  <c r="H33" i="29" s="1"/>
  <c r="G50" i="29"/>
  <c r="E37" i="27"/>
  <c r="E38" i="27" s="1"/>
  <c r="H25" i="27"/>
  <c r="H59" i="27"/>
  <c r="G37" i="27"/>
  <c r="G38" i="27" s="1"/>
  <c r="E25" i="27"/>
  <c r="H37" i="27"/>
  <c r="H38" i="27" s="1"/>
  <c r="G25" i="27"/>
  <c r="G59" i="27"/>
  <c r="G23" i="26"/>
  <c r="H35" i="26"/>
  <c r="H36" i="26" s="1"/>
  <c r="H23" i="26"/>
  <c r="G35" i="26"/>
  <c r="G36" i="26" s="1"/>
  <c r="T7" i="9"/>
  <c r="P12" i="9"/>
  <c r="T12" i="9" s="1"/>
  <c r="F38" i="26" l="1"/>
  <c r="F61" i="26" s="1"/>
  <c r="F14" i="32" s="1"/>
  <c r="F67" i="27"/>
  <c r="F16" i="32" s="1"/>
  <c r="F35" i="29"/>
  <c r="F58" i="29"/>
  <c r="G38" i="26"/>
  <c r="G61" i="26" s="1"/>
  <c r="G14" i="32" s="1"/>
  <c r="E35" i="29"/>
  <c r="E58" i="29" s="1"/>
  <c r="G35" i="29"/>
  <c r="G58" i="29" s="1"/>
  <c r="H35" i="29"/>
  <c r="H58" i="29" s="1"/>
  <c r="H40" i="27"/>
  <c r="H67" i="27" s="1"/>
  <c r="H16" i="32" s="1"/>
  <c r="E40" i="27"/>
  <c r="E67" i="27" s="1"/>
  <c r="E16" i="32" s="1"/>
  <c r="G40" i="27"/>
  <c r="G67" i="27" s="1"/>
  <c r="G16" i="32" s="1"/>
  <c r="H38" i="26"/>
  <c r="H61" i="26" s="1"/>
  <c r="H14" i="32" s="1"/>
  <c r="F64" i="28" l="1"/>
  <c r="F66" i="28" s="1"/>
  <c r="F17" i="32"/>
  <c r="F18" i="32" s="1"/>
  <c r="F19" i="32" s="1"/>
  <c r="G17" i="32"/>
  <c r="H17" i="32"/>
  <c r="E17" i="32"/>
  <c r="D17" i="32" s="1"/>
  <c r="D16" i="32"/>
  <c r="D14" i="32"/>
  <c r="N70" i="8"/>
  <c r="N65" i="8"/>
  <c r="AM30" i="8" l="1"/>
  <c r="AM31" i="8"/>
  <c r="R30" i="8" l="1"/>
  <c r="N32" i="8" l="1"/>
  <c r="R32" i="8"/>
  <c r="BE31" i="8"/>
  <c r="AU31" i="8" s="1"/>
  <c r="BE32" i="8"/>
  <c r="AZ32" i="8" s="1"/>
  <c r="BE33" i="8"/>
  <c r="AU33" i="8" s="1"/>
  <c r="BE34" i="8"/>
  <c r="AU34" i="8" s="1"/>
  <c r="BE35" i="8"/>
  <c r="AZ35" i="8" s="1"/>
  <c r="BE38" i="8"/>
  <c r="AU38" i="8" s="1"/>
  <c r="BE39" i="8"/>
  <c r="AU39" i="8" s="1"/>
  <c r="BE40" i="8"/>
  <c r="AU40" i="8" s="1"/>
  <c r="BE41" i="8"/>
  <c r="AU41" i="8" s="1"/>
  <c r="BE42" i="8"/>
  <c r="AZ42" i="8" s="1"/>
  <c r="BE43" i="8"/>
  <c r="AZ43" i="8" s="1"/>
  <c r="BE46" i="8"/>
  <c r="AZ46" i="8" s="1"/>
  <c r="BE47" i="8"/>
  <c r="AU47" i="8" s="1"/>
  <c r="BE48" i="8"/>
  <c r="AU48" i="8" s="1"/>
  <c r="BE49" i="8"/>
  <c r="AU49" i="8" s="1"/>
  <c r="BE50" i="8"/>
  <c r="AZ50" i="8" s="1"/>
  <c r="BE51" i="8"/>
  <c r="AU51" i="8" s="1"/>
  <c r="AU52" i="8"/>
  <c r="BE54" i="8"/>
  <c r="AU54" i="8" s="1"/>
  <c r="BE55" i="8"/>
  <c r="AU55" i="8" s="1"/>
  <c r="BE56" i="8"/>
  <c r="AZ56" i="8" s="1"/>
  <c r="BE57" i="8"/>
  <c r="AU57" i="8" s="1"/>
  <c r="BE58" i="8"/>
  <c r="AU58" i="8" s="1"/>
  <c r="BE59" i="8"/>
  <c r="AZ59" i="8" s="1"/>
  <c r="BE30" i="8"/>
  <c r="AU30" i="8" s="1"/>
  <c r="AU32" i="8"/>
  <c r="AU36" i="8"/>
  <c r="AU44" i="8"/>
  <c r="AU60" i="8"/>
  <c r="AZ36" i="8"/>
  <c r="AZ44" i="8"/>
  <c r="AZ60" i="8"/>
  <c r="AU59" i="8" l="1"/>
  <c r="AZ58" i="8"/>
  <c r="AU46" i="8"/>
  <c r="AZ57" i="8"/>
  <c r="AU56" i="8"/>
  <c r="AZ34" i="8"/>
  <c r="AZ33" i="8"/>
  <c r="AZ49" i="8"/>
  <c r="AZ48" i="8"/>
  <c r="AZ47" i="8"/>
  <c r="AU50" i="8"/>
  <c r="AZ55" i="8"/>
  <c r="AZ54" i="8"/>
  <c r="AZ40" i="8"/>
  <c r="AU43" i="8"/>
  <c r="AZ52" i="8"/>
  <c r="AZ39" i="8"/>
  <c r="AU42" i="8"/>
  <c r="AU35" i="8"/>
  <c r="AZ41" i="8"/>
  <c r="AZ51" i="8"/>
  <c r="AZ38" i="8"/>
  <c r="AZ31" i="8"/>
  <c r="AZ30" i="8"/>
  <c r="CS27" i="8" l="1"/>
  <c r="CT27" i="8" s="1"/>
  <c r="BY27" i="8"/>
  <c r="BZ27" i="8" s="1"/>
  <c r="CA27" i="8" s="1"/>
  <c r="O14" i="8"/>
  <c r="BT52" i="8" s="1"/>
  <c r="Q15" i="8"/>
  <c r="BV60" i="8" s="1"/>
  <c r="Q14" i="8"/>
  <c r="BV52" i="8" s="1"/>
  <c r="AI30" i="8"/>
  <c r="AK60" i="8"/>
  <c r="BC60" i="8" s="1"/>
  <c r="AJ60" i="8"/>
  <c r="BB60" i="8" s="1"/>
  <c r="AI60" i="8"/>
  <c r="BA60" i="8" s="1"/>
  <c r="AK59" i="8"/>
  <c r="BC59" i="8" s="1"/>
  <c r="AJ59" i="8"/>
  <c r="BB59" i="8" s="1"/>
  <c r="AI59" i="8"/>
  <c r="BA59" i="8" s="1"/>
  <c r="AK58" i="8"/>
  <c r="BC58" i="8" s="1"/>
  <c r="AJ58" i="8"/>
  <c r="BB58" i="8" s="1"/>
  <c r="AI58" i="8"/>
  <c r="BA58" i="8" s="1"/>
  <c r="AK57" i="8"/>
  <c r="BC57" i="8" s="1"/>
  <c r="AJ57" i="8"/>
  <c r="BB57" i="8" s="1"/>
  <c r="AI57" i="8"/>
  <c r="BA57" i="8" s="1"/>
  <c r="AK56" i="8"/>
  <c r="BC56" i="8" s="1"/>
  <c r="AJ56" i="8"/>
  <c r="BB56" i="8" s="1"/>
  <c r="AI56" i="8"/>
  <c r="BA56" i="8" s="1"/>
  <c r="AK55" i="8"/>
  <c r="BC55" i="8" s="1"/>
  <c r="AJ55" i="8"/>
  <c r="BB55" i="8" s="1"/>
  <c r="AI55" i="8"/>
  <c r="BA55" i="8" s="1"/>
  <c r="AK54" i="8"/>
  <c r="BC54" i="8" s="1"/>
  <c r="AJ54" i="8"/>
  <c r="BB54" i="8" s="1"/>
  <c r="AI54" i="8"/>
  <c r="BA54" i="8" s="1"/>
  <c r="AK52" i="8"/>
  <c r="BC52" i="8" s="1"/>
  <c r="AJ52" i="8"/>
  <c r="BB52" i="8" s="1"/>
  <c r="AI52" i="8"/>
  <c r="BA52" i="8" s="1"/>
  <c r="AK51" i="8"/>
  <c r="BC51" i="8" s="1"/>
  <c r="AJ51" i="8"/>
  <c r="BB51" i="8" s="1"/>
  <c r="AI51" i="8"/>
  <c r="BA51" i="8" s="1"/>
  <c r="AK50" i="8"/>
  <c r="BC50" i="8" s="1"/>
  <c r="AJ50" i="8"/>
  <c r="BB50" i="8" s="1"/>
  <c r="AI50" i="8"/>
  <c r="BA50" i="8" s="1"/>
  <c r="AK49" i="8"/>
  <c r="BC49" i="8" s="1"/>
  <c r="AJ49" i="8"/>
  <c r="BB49" i="8" s="1"/>
  <c r="AI49" i="8"/>
  <c r="BA49" i="8" s="1"/>
  <c r="AK48" i="8"/>
  <c r="BC48" i="8" s="1"/>
  <c r="AJ48" i="8"/>
  <c r="BB48" i="8" s="1"/>
  <c r="AI48" i="8"/>
  <c r="BA48" i="8" s="1"/>
  <c r="AK47" i="8"/>
  <c r="BC47" i="8" s="1"/>
  <c r="AJ47" i="8"/>
  <c r="BB47" i="8" s="1"/>
  <c r="AI47" i="8"/>
  <c r="BA47" i="8" s="1"/>
  <c r="AK46" i="8"/>
  <c r="BC46" i="8" s="1"/>
  <c r="AJ46" i="8"/>
  <c r="BB46" i="8" s="1"/>
  <c r="AI46" i="8"/>
  <c r="BA46" i="8" s="1"/>
  <c r="AK44" i="8"/>
  <c r="BC44" i="8" s="1"/>
  <c r="AJ44" i="8"/>
  <c r="BB44" i="8" s="1"/>
  <c r="AI44" i="8"/>
  <c r="BA44" i="8" s="1"/>
  <c r="AK43" i="8"/>
  <c r="BC43" i="8" s="1"/>
  <c r="AJ43" i="8"/>
  <c r="BB43" i="8" s="1"/>
  <c r="AI43" i="8"/>
  <c r="BA43" i="8" s="1"/>
  <c r="AK42" i="8"/>
  <c r="BC42" i="8" s="1"/>
  <c r="AJ42" i="8"/>
  <c r="BB42" i="8" s="1"/>
  <c r="AI42" i="8"/>
  <c r="BA42" i="8" s="1"/>
  <c r="AK41" i="8"/>
  <c r="BC41" i="8" s="1"/>
  <c r="AJ41" i="8"/>
  <c r="BB41" i="8" s="1"/>
  <c r="AI41" i="8"/>
  <c r="BA41" i="8" s="1"/>
  <c r="AK40" i="8"/>
  <c r="BC40" i="8" s="1"/>
  <c r="AJ40" i="8"/>
  <c r="BB40" i="8" s="1"/>
  <c r="AI40" i="8"/>
  <c r="BA40" i="8" s="1"/>
  <c r="AK39" i="8"/>
  <c r="BC39" i="8" s="1"/>
  <c r="AJ39" i="8"/>
  <c r="BB39" i="8" s="1"/>
  <c r="AI39" i="8"/>
  <c r="BA39" i="8" s="1"/>
  <c r="AK38" i="8"/>
  <c r="BC38" i="8" s="1"/>
  <c r="AJ38" i="8"/>
  <c r="BB38" i="8" s="1"/>
  <c r="AI38" i="8"/>
  <c r="BA38" i="8" s="1"/>
  <c r="AK36" i="8"/>
  <c r="BC36" i="8" s="1"/>
  <c r="AJ36" i="8"/>
  <c r="BB36" i="8" s="1"/>
  <c r="AI36" i="8"/>
  <c r="BA36" i="8" s="1"/>
  <c r="AK35" i="8"/>
  <c r="BC35" i="8" s="1"/>
  <c r="AJ35" i="8"/>
  <c r="BB35" i="8" s="1"/>
  <c r="AI35" i="8"/>
  <c r="AK34" i="8"/>
  <c r="BC34" i="8" s="1"/>
  <c r="AJ34" i="8"/>
  <c r="BB34" i="8" s="1"/>
  <c r="AI34" i="8"/>
  <c r="AK33" i="8"/>
  <c r="BC33" i="8" s="1"/>
  <c r="AJ33" i="8"/>
  <c r="BB33" i="8" s="1"/>
  <c r="AI33" i="8"/>
  <c r="AK32" i="8"/>
  <c r="BC32" i="8" s="1"/>
  <c r="AJ32" i="8"/>
  <c r="BB32" i="8" s="1"/>
  <c r="AI32" i="8"/>
  <c r="AK31" i="8"/>
  <c r="BC31" i="8" s="1"/>
  <c r="AJ31" i="8"/>
  <c r="BB31" i="8" s="1"/>
  <c r="AI31" i="8"/>
  <c r="AK30" i="8"/>
  <c r="BC30" i="8" s="1"/>
  <c r="AJ30" i="8"/>
  <c r="BB30" i="8" s="1"/>
  <c r="BY26" i="8"/>
  <c r="H73" i="8"/>
  <c r="N73" i="8" s="1"/>
  <c r="H74" i="8"/>
  <c r="O74" i="8" s="1"/>
  <c r="AN39" i="8" s="1"/>
  <c r="H75" i="8"/>
  <c r="H83" i="8" s="1"/>
  <c r="H76" i="8"/>
  <c r="N76" i="8" s="1"/>
  <c r="AM41" i="8" s="1"/>
  <c r="H77" i="8"/>
  <c r="H85" i="8" s="1"/>
  <c r="H78" i="8"/>
  <c r="O78" i="8" s="1"/>
  <c r="AN43" i="8" s="1"/>
  <c r="H72" i="8"/>
  <c r="H80" i="8" s="1"/>
  <c r="P94" i="8"/>
  <c r="AO59" i="8" s="1"/>
  <c r="P93" i="8"/>
  <c r="P92" i="8"/>
  <c r="AO57" i="8" s="1"/>
  <c r="P91" i="8"/>
  <c r="AO56" i="8" s="1"/>
  <c r="P90" i="8"/>
  <c r="P89" i="8"/>
  <c r="P86" i="8"/>
  <c r="AO51" i="8" s="1"/>
  <c r="P85" i="8"/>
  <c r="AO50" i="8" s="1"/>
  <c r="P84" i="8"/>
  <c r="AO49" i="8" s="1"/>
  <c r="P83" i="8"/>
  <c r="AO48" i="8" s="1"/>
  <c r="P82" i="8"/>
  <c r="AO47" i="8" s="1"/>
  <c r="P81" i="8"/>
  <c r="P78" i="8"/>
  <c r="AO43" i="8" s="1"/>
  <c r="P77" i="8"/>
  <c r="AO42" i="8" s="1"/>
  <c r="P76" i="8"/>
  <c r="P75" i="8"/>
  <c r="P74" i="8"/>
  <c r="P73" i="8"/>
  <c r="AO38" i="8" s="1"/>
  <c r="P70" i="8"/>
  <c r="AO35" i="8" s="1"/>
  <c r="O70" i="8"/>
  <c r="AN35" i="8" s="1"/>
  <c r="AM35" i="8"/>
  <c r="P69" i="8"/>
  <c r="AO34" i="8" s="1"/>
  <c r="O69" i="8"/>
  <c r="AN34" i="8" s="1"/>
  <c r="N69" i="8"/>
  <c r="AM34" i="8" s="1"/>
  <c r="P68" i="8"/>
  <c r="AO33" i="8" s="1"/>
  <c r="O68" i="8"/>
  <c r="N68" i="8"/>
  <c r="AM33" i="8" s="1"/>
  <c r="P67" i="8"/>
  <c r="AO32" i="8" s="1"/>
  <c r="O67" i="8"/>
  <c r="N67" i="8"/>
  <c r="AM32" i="8" s="1"/>
  <c r="P66" i="8"/>
  <c r="AO31" i="8" s="1"/>
  <c r="O66" i="8"/>
  <c r="AN31" i="8" s="1"/>
  <c r="N66" i="8"/>
  <c r="P65" i="8"/>
  <c r="AO30" i="8" s="1"/>
  <c r="O65" i="8"/>
  <c r="AN30" i="8" s="1"/>
  <c r="Q88" i="8"/>
  <c r="AO53" i="8" s="1"/>
  <c r="Q80" i="8"/>
  <c r="AO45" i="8" s="1"/>
  <c r="Q72" i="8"/>
  <c r="AO37" i="8" s="1"/>
  <c r="Q64" i="8"/>
  <c r="AO29" i="8" s="1"/>
  <c r="O64" i="8"/>
  <c r="AN29" i="8" s="1"/>
  <c r="N64" i="8"/>
  <c r="AM29" i="8" s="1"/>
  <c r="N29" i="8"/>
  <c r="R29" i="8" s="1"/>
  <c r="P95" i="8"/>
  <c r="AO60" i="8" s="1"/>
  <c r="O95" i="8"/>
  <c r="N95" i="8"/>
  <c r="AM60" i="8" s="1"/>
  <c r="P87" i="8"/>
  <c r="AO52" i="8" s="1"/>
  <c r="O87" i="8"/>
  <c r="AN52" i="8" s="1"/>
  <c r="N87" i="8"/>
  <c r="AM52" i="8" s="1"/>
  <c r="P79" i="8"/>
  <c r="AO44" i="8" s="1"/>
  <c r="O79" i="8"/>
  <c r="AN44" i="8" s="1"/>
  <c r="N79" i="8"/>
  <c r="AM44" i="8" s="1"/>
  <c r="C79" i="8"/>
  <c r="C78" i="8"/>
  <c r="C77" i="8"/>
  <c r="C76" i="8"/>
  <c r="C75" i="8"/>
  <c r="C74" i="8"/>
  <c r="C73" i="8"/>
  <c r="P71" i="8"/>
  <c r="AO36" i="8" s="1"/>
  <c r="O71" i="8"/>
  <c r="N71" i="8"/>
  <c r="AM36" i="8" s="1"/>
  <c r="N30" i="8"/>
  <c r="P60" i="8"/>
  <c r="T60" i="8" s="1"/>
  <c r="O60" i="8"/>
  <c r="S60" i="8" s="1"/>
  <c r="N60" i="8"/>
  <c r="R60" i="8" s="1"/>
  <c r="P52" i="8"/>
  <c r="T52" i="8" s="1"/>
  <c r="O52" i="8"/>
  <c r="S52" i="8" s="1"/>
  <c r="N52" i="8"/>
  <c r="R52" i="8" s="1"/>
  <c r="P44" i="8"/>
  <c r="T44" i="8" s="1"/>
  <c r="O44" i="8"/>
  <c r="S44" i="8" s="1"/>
  <c r="N44" i="8"/>
  <c r="R44" i="8" s="1"/>
  <c r="P36" i="8"/>
  <c r="T36" i="8" s="1"/>
  <c r="O36" i="8"/>
  <c r="S36" i="8" s="1"/>
  <c r="N36" i="8"/>
  <c r="R36" i="8" s="1"/>
  <c r="C44" i="8"/>
  <c r="N35" i="8"/>
  <c r="R35" i="8" s="1"/>
  <c r="N31" i="8"/>
  <c r="R31" i="8" s="1"/>
  <c r="P30" i="8"/>
  <c r="T30" i="8" s="1"/>
  <c r="Q45" i="8"/>
  <c r="U45" i="8" s="1"/>
  <c r="O29" i="8"/>
  <c r="S29" i="8" s="1"/>
  <c r="N47" i="8"/>
  <c r="R47" i="8" s="1"/>
  <c r="N49" i="8"/>
  <c r="R49" i="8" s="1"/>
  <c r="N53" i="8"/>
  <c r="R53" i="8" s="1"/>
  <c r="O53" i="8"/>
  <c r="S53" i="8" s="1"/>
  <c r="N57" i="8"/>
  <c r="R57" i="8" s="1"/>
  <c r="C38" i="8"/>
  <c r="C39" i="8"/>
  <c r="C40" i="8"/>
  <c r="C41" i="8"/>
  <c r="C42" i="8"/>
  <c r="C6" i="8"/>
  <c r="C7" i="8"/>
  <c r="C8" i="8"/>
  <c r="E8" i="8" s="1"/>
  <c r="C9" i="8"/>
  <c r="E9" i="8" s="1"/>
  <c r="C10" i="8"/>
  <c r="E10" i="8" s="1"/>
  <c r="C11" i="8"/>
  <c r="E11" i="8" s="1"/>
  <c r="C12" i="8"/>
  <c r="E12" i="8" s="1"/>
  <c r="C13" i="8"/>
  <c r="E13" i="8" s="1"/>
  <c r="C14" i="8"/>
  <c r="E14" i="8" s="1"/>
  <c r="C15" i="8"/>
  <c r="E15" i="8" s="1"/>
  <c r="C16" i="8"/>
  <c r="E16" i="8" s="1"/>
  <c r="C5" i="8"/>
  <c r="E5" i="8" s="1"/>
  <c r="D7" i="8"/>
  <c r="D8" i="8"/>
  <c r="D9" i="8"/>
  <c r="D10" i="8"/>
  <c r="D11" i="8"/>
  <c r="D12" i="8"/>
  <c r="D13" i="8"/>
  <c r="D14" i="8"/>
  <c r="D15" i="8"/>
  <c r="D16" i="8"/>
  <c r="D6" i="8"/>
  <c r="B12" i="8"/>
  <c r="B13" i="8"/>
  <c r="B14" i="8"/>
  <c r="B15" i="8"/>
  <c r="B16" i="8"/>
  <c r="B5" i="8"/>
  <c r="B6" i="8"/>
  <c r="B7" i="8"/>
  <c r="B8" i="8"/>
  <c r="B9" i="8"/>
  <c r="B10" i="8"/>
  <c r="B11" i="8"/>
  <c r="C4" i="8"/>
  <c r="B4" i="8"/>
  <c r="J11" i="8"/>
  <c r="I11" i="8"/>
  <c r="P13" i="8" l="1"/>
  <c r="BU44" i="8" s="1"/>
  <c r="O9" i="8"/>
  <c r="BT54" i="8" s="1"/>
  <c r="BT55" i="8" s="1"/>
  <c r="BT56" i="8" s="1"/>
  <c r="BT57" i="8" s="1"/>
  <c r="BT58" i="8" s="1"/>
  <c r="BT59" i="8" s="1"/>
  <c r="O15" i="8"/>
  <c r="BT60" i="8" s="1"/>
  <c r="P14" i="8"/>
  <c r="BU52" i="8" s="1"/>
  <c r="Q9" i="8"/>
  <c r="BV54" i="8" s="1"/>
  <c r="BV55" i="8" s="1"/>
  <c r="BV56" i="8" s="1"/>
  <c r="BV57" i="8" s="1"/>
  <c r="BV58" i="8" s="1"/>
  <c r="BV59" i="8" s="1"/>
  <c r="Q7" i="8"/>
  <c r="BV38" i="8" s="1"/>
  <c r="BV39" i="8" s="1"/>
  <c r="BV40" i="8" s="1"/>
  <c r="BV41" i="8" s="1"/>
  <c r="BV42" i="8" s="1"/>
  <c r="BV43" i="8" s="1"/>
  <c r="P8" i="8"/>
  <c r="BU46" i="8" s="1"/>
  <c r="BU47" i="8" s="1"/>
  <c r="BU48" i="8" s="1"/>
  <c r="BU49" i="8" s="1"/>
  <c r="BU50" i="8" s="1"/>
  <c r="BU51" i="8" s="1"/>
  <c r="Q8" i="8"/>
  <c r="BV46" i="8" s="1"/>
  <c r="BV47" i="8" s="1"/>
  <c r="BV48" i="8" s="1"/>
  <c r="BV49" i="8" s="1"/>
  <c r="BV50" i="8" s="1"/>
  <c r="BV51" i="8" s="1"/>
  <c r="P9" i="8"/>
  <c r="BU54" i="8" s="1"/>
  <c r="BU55" i="8" s="1"/>
  <c r="BU56" i="8" s="1"/>
  <c r="BU57" i="8" s="1"/>
  <c r="BU58" i="8" s="1"/>
  <c r="BU59" i="8" s="1"/>
  <c r="O8" i="8"/>
  <c r="BT46" i="8" s="1"/>
  <c r="BT47" i="8" s="1"/>
  <c r="BT48" i="8" s="1"/>
  <c r="BT49" i="8" s="1"/>
  <c r="BT50" i="8" s="1"/>
  <c r="BT51" i="8" s="1"/>
  <c r="AQ36" i="8"/>
  <c r="AV36" i="8" s="1"/>
  <c r="AR30" i="8"/>
  <c r="AW30" i="8" s="1"/>
  <c r="AR34" i="8"/>
  <c r="AW34" i="8" s="1"/>
  <c r="AQ34" i="8"/>
  <c r="AV34" i="8" s="1"/>
  <c r="P15" i="8"/>
  <c r="BU60" i="8" s="1"/>
  <c r="AR31" i="8"/>
  <c r="AW31" i="8" s="1"/>
  <c r="O13" i="8"/>
  <c r="BT44" i="8" s="1"/>
  <c r="BY44" i="8" s="1"/>
  <c r="Q13" i="8"/>
  <c r="BV44" i="8" s="1"/>
  <c r="AQ33" i="8"/>
  <c r="AV33" i="8" s="1"/>
  <c r="AQ31" i="8"/>
  <c r="AV31" i="8" s="1"/>
  <c r="BG38" i="8"/>
  <c r="BG51" i="8"/>
  <c r="BG56" i="8"/>
  <c r="BG60" i="8"/>
  <c r="BH33" i="8"/>
  <c r="BH38" i="8"/>
  <c r="BH42" i="8"/>
  <c r="BH47" i="8"/>
  <c r="BH51" i="8"/>
  <c r="BH56" i="8"/>
  <c r="BH60" i="8"/>
  <c r="BF39" i="8"/>
  <c r="BF43" i="8"/>
  <c r="BF48" i="8"/>
  <c r="BF52" i="8"/>
  <c r="BF57" i="8"/>
  <c r="BG34" i="8"/>
  <c r="BG39" i="8"/>
  <c r="BG48" i="8"/>
  <c r="BG52" i="8"/>
  <c r="BG57" i="8"/>
  <c r="BH48" i="8"/>
  <c r="BH52" i="8"/>
  <c r="BH57" i="8"/>
  <c r="BG33" i="8"/>
  <c r="AS52" i="8"/>
  <c r="AX52" i="8" s="1"/>
  <c r="AS48" i="8"/>
  <c r="AX48" i="8" s="1"/>
  <c r="BF40" i="8"/>
  <c r="BF44" i="8"/>
  <c r="BF49" i="8"/>
  <c r="BF54" i="8"/>
  <c r="BF58" i="8"/>
  <c r="BG42" i="8"/>
  <c r="AS47" i="8"/>
  <c r="AX47" i="8" s="1"/>
  <c r="BG31" i="8"/>
  <c r="BG35" i="8"/>
  <c r="BG40" i="8"/>
  <c r="BG44" i="8"/>
  <c r="BG49" i="8"/>
  <c r="BG54" i="8"/>
  <c r="BG58" i="8"/>
  <c r="AR35" i="8"/>
  <c r="AW35" i="8" s="1"/>
  <c r="BH31" i="8"/>
  <c r="BH35" i="8"/>
  <c r="BH40" i="8"/>
  <c r="BH44" i="8"/>
  <c r="BH49" i="8"/>
  <c r="BH54" i="8"/>
  <c r="BH58" i="8"/>
  <c r="BG47" i="8"/>
  <c r="BH39" i="8"/>
  <c r="BF41" i="8"/>
  <c r="BF46" i="8"/>
  <c r="BF50" i="8"/>
  <c r="BF55" i="8"/>
  <c r="BF59" i="8"/>
  <c r="BG32" i="8"/>
  <c r="BG36" i="8"/>
  <c r="BG41" i="8"/>
  <c r="BG46" i="8"/>
  <c r="BG50" i="8"/>
  <c r="BG55" i="8"/>
  <c r="BG59" i="8"/>
  <c r="BH32" i="8"/>
  <c r="BH36" i="8"/>
  <c r="BH41" i="8"/>
  <c r="BH46" i="8"/>
  <c r="BH50" i="8"/>
  <c r="BH55" i="8"/>
  <c r="BH59" i="8"/>
  <c r="BF38" i="8"/>
  <c r="BF42" i="8"/>
  <c r="BF47" i="8"/>
  <c r="BF51" i="8"/>
  <c r="BF56" i="8"/>
  <c r="BF60" i="8"/>
  <c r="AS44" i="8"/>
  <c r="AX44" i="8" s="1"/>
  <c r="AS43" i="8"/>
  <c r="AX43" i="8" s="1"/>
  <c r="AS30" i="8"/>
  <c r="AX30" i="8" s="1"/>
  <c r="C82" i="8"/>
  <c r="AQ35" i="8"/>
  <c r="AV35" i="8" s="1"/>
  <c r="AS49" i="8"/>
  <c r="AX49" i="8" s="1"/>
  <c r="C83" i="8"/>
  <c r="AS50" i="8"/>
  <c r="AX50" i="8" s="1"/>
  <c r="C81" i="8"/>
  <c r="AS34" i="8"/>
  <c r="AX34" i="8" s="1"/>
  <c r="C84" i="8"/>
  <c r="C85" i="8"/>
  <c r="AQ32" i="8"/>
  <c r="AV32" i="8" s="1"/>
  <c r="AS38" i="8"/>
  <c r="AX38" i="8" s="1"/>
  <c r="AS36" i="8"/>
  <c r="AX36" i="8" s="1"/>
  <c r="C86" i="8"/>
  <c r="C87" i="8"/>
  <c r="AS33" i="8"/>
  <c r="AX33" i="8" s="1"/>
  <c r="AS59" i="8"/>
  <c r="AX59" i="8" s="1"/>
  <c r="DD30" i="8"/>
  <c r="DE30" i="8"/>
  <c r="BG30" i="8"/>
  <c r="DF59" i="8"/>
  <c r="DF49" i="8"/>
  <c r="DE36" i="8"/>
  <c r="AN36" i="8"/>
  <c r="AR36" i="8" s="1"/>
  <c r="AW36" i="8" s="1"/>
  <c r="DF30" i="8"/>
  <c r="BH30" i="8"/>
  <c r="C50" i="8"/>
  <c r="AS60" i="8"/>
  <c r="AX60" i="8" s="1"/>
  <c r="AS31" i="8"/>
  <c r="AX31" i="8" s="1"/>
  <c r="AS35" i="8"/>
  <c r="AX35" i="8" s="1"/>
  <c r="AS51" i="8"/>
  <c r="AX51" i="8" s="1"/>
  <c r="C49" i="8"/>
  <c r="DF54" i="8"/>
  <c r="AO54" i="8"/>
  <c r="AS54" i="8" s="1"/>
  <c r="AX54" i="8" s="1"/>
  <c r="DD38" i="8"/>
  <c r="AM38" i="8"/>
  <c r="DF46" i="8"/>
  <c r="AO46" i="8"/>
  <c r="AS46" i="8" s="1"/>
  <c r="AX46" i="8" s="1"/>
  <c r="DF43" i="8"/>
  <c r="BH43" i="8"/>
  <c r="C48" i="8"/>
  <c r="DE32" i="8"/>
  <c r="AN32" i="8"/>
  <c r="AR32" i="8" s="1"/>
  <c r="AW32" i="8" s="1"/>
  <c r="DF39" i="8"/>
  <c r="AO39" i="8"/>
  <c r="AS39" i="8" s="1"/>
  <c r="AX39" i="8" s="1"/>
  <c r="DF55" i="8"/>
  <c r="AO55" i="8"/>
  <c r="AS55" i="8" s="1"/>
  <c r="AX55" i="8" s="1"/>
  <c r="DE43" i="8"/>
  <c r="BG43" i="8"/>
  <c r="C47" i="8"/>
  <c r="AS32" i="8"/>
  <c r="AX32" i="8" s="1"/>
  <c r="DF40" i="8"/>
  <c r="AO40" i="8"/>
  <c r="AS40" i="8" s="1"/>
  <c r="AX40" i="8" s="1"/>
  <c r="AS56" i="8"/>
  <c r="AX56" i="8" s="1"/>
  <c r="C46" i="8"/>
  <c r="DF41" i="8"/>
  <c r="AO41" i="8"/>
  <c r="AS41" i="8" s="1"/>
  <c r="AX41" i="8" s="1"/>
  <c r="AS57" i="8"/>
  <c r="AX57" i="8" s="1"/>
  <c r="DF34" i="8"/>
  <c r="BH34" i="8"/>
  <c r="DE60" i="8"/>
  <c r="AN60" i="8"/>
  <c r="C52" i="8"/>
  <c r="DE33" i="8"/>
  <c r="AN33" i="8"/>
  <c r="AR33" i="8" s="1"/>
  <c r="AW33" i="8" s="1"/>
  <c r="AS42" i="8"/>
  <c r="AX42" i="8" s="1"/>
  <c r="DF58" i="8"/>
  <c r="AO58" i="8"/>
  <c r="AS58" i="8" s="1"/>
  <c r="AX58" i="8" s="1"/>
  <c r="DD36" i="8"/>
  <c r="DF57" i="8"/>
  <c r="BZ26" i="8"/>
  <c r="BZ44" i="8" s="1"/>
  <c r="DD41" i="8"/>
  <c r="DE31" i="8"/>
  <c r="DF50" i="8"/>
  <c r="DF33" i="8"/>
  <c r="DF56" i="8"/>
  <c r="DE39" i="8"/>
  <c r="DD34" i="8"/>
  <c r="DF48" i="8"/>
  <c r="DD33" i="8"/>
  <c r="DF38" i="8"/>
  <c r="DD31" i="8"/>
  <c r="DD35" i="8"/>
  <c r="DE44" i="8"/>
  <c r="DF42" i="8"/>
  <c r="DF51" i="8"/>
  <c r="DE34" i="8"/>
  <c r="DF47" i="8"/>
  <c r="DF52" i="8"/>
  <c r="DD60" i="8"/>
  <c r="DD44" i="8"/>
  <c r="DE35" i="8"/>
  <c r="DF31" i="8"/>
  <c r="DF35" i="8"/>
  <c r="DF44" i="8"/>
  <c r="DD32" i="8"/>
  <c r="DF60" i="8"/>
  <c r="DD52" i="8"/>
  <c r="DE52" i="8"/>
  <c r="DF32" i="8"/>
  <c r="BY55" i="8"/>
  <c r="BY60" i="8"/>
  <c r="DF36" i="8"/>
  <c r="P12" i="8"/>
  <c r="BU36" i="8" s="1"/>
  <c r="O7" i="8"/>
  <c r="BT38" i="8" s="1"/>
  <c r="BT39" i="8" s="1"/>
  <c r="BT40" i="8" s="1"/>
  <c r="BT41" i="8" s="1"/>
  <c r="BT42" i="8" s="1"/>
  <c r="BT43" i="8" s="1"/>
  <c r="P7" i="8"/>
  <c r="BY47" i="8"/>
  <c r="BY46" i="8"/>
  <c r="BY51" i="8"/>
  <c r="BY50" i="8"/>
  <c r="BY49" i="8"/>
  <c r="BY56" i="8"/>
  <c r="BY52" i="8"/>
  <c r="BY58" i="8"/>
  <c r="BY54" i="8"/>
  <c r="BY57" i="8"/>
  <c r="BY59" i="8"/>
  <c r="O73" i="8"/>
  <c r="N74" i="8"/>
  <c r="N72" i="8"/>
  <c r="AM37" i="8" s="1"/>
  <c r="AQ44" i="8" s="1"/>
  <c r="AV44" i="8" s="1"/>
  <c r="O75" i="8"/>
  <c r="O77" i="8"/>
  <c r="N78" i="8"/>
  <c r="H86" i="8"/>
  <c r="H93" i="8"/>
  <c r="O85" i="8"/>
  <c r="N85" i="8"/>
  <c r="N77" i="8"/>
  <c r="H84" i="8"/>
  <c r="O76" i="8"/>
  <c r="O83" i="8"/>
  <c r="H91" i="8"/>
  <c r="O91" i="8" s="1"/>
  <c r="N75" i="8"/>
  <c r="H82" i="8"/>
  <c r="H81" i="8"/>
  <c r="N81" i="8" s="1"/>
  <c r="O80" i="8"/>
  <c r="AN45" i="8" s="1"/>
  <c r="AR52" i="8" s="1"/>
  <c r="AW52" i="8" s="1"/>
  <c r="H88" i="8"/>
  <c r="O88" i="8" s="1"/>
  <c r="AN53" i="8" s="1"/>
  <c r="O72" i="8"/>
  <c r="AN37" i="8" s="1"/>
  <c r="AR39" i="8" s="1"/>
  <c r="AW39" i="8" s="1"/>
  <c r="N83" i="8"/>
  <c r="N80" i="8"/>
  <c r="AM45" i="8" s="1"/>
  <c r="AQ52" i="8" s="1"/>
  <c r="AV52" i="8" s="1"/>
  <c r="N48" i="8"/>
  <c r="R48" i="8" s="1"/>
  <c r="N46" i="8"/>
  <c r="R46" i="8" s="1"/>
  <c r="N43" i="8"/>
  <c r="R43" i="8" s="1"/>
  <c r="N45" i="8"/>
  <c r="R45" i="8" s="1"/>
  <c r="P58" i="8"/>
  <c r="T58" i="8" s="1"/>
  <c r="N58" i="8"/>
  <c r="R58" i="8" s="1"/>
  <c r="N39" i="8"/>
  <c r="R39" i="8" s="1"/>
  <c r="P38" i="8"/>
  <c r="T38" i="8" s="1"/>
  <c r="N56" i="8"/>
  <c r="R56" i="8" s="1"/>
  <c r="N38" i="8"/>
  <c r="R38" i="8" s="1"/>
  <c r="O30" i="8"/>
  <c r="S30" i="8" s="1"/>
  <c r="N54" i="8"/>
  <c r="R54" i="8" s="1"/>
  <c r="O42" i="8"/>
  <c r="S42" i="8" s="1"/>
  <c r="O59" i="8"/>
  <c r="S59" i="8" s="1"/>
  <c r="O49" i="8"/>
  <c r="S49" i="8" s="1"/>
  <c r="O48" i="8"/>
  <c r="S48" i="8" s="1"/>
  <c r="O38" i="8"/>
  <c r="S38" i="8" s="1"/>
  <c r="O57" i="8"/>
  <c r="S57" i="8" s="1"/>
  <c r="O35" i="8"/>
  <c r="S35" i="8" s="1"/>
  <c r="O39" i="8"/>
  <c r="S39" i="8" s="1"/>
  <c r="O34" i="8"/>
  <c r="S34" i="8" s="1"/>
  <c r="N55" i="8"/>
  <c r="R55" i="8" s="1"/>
  <c r="O45" i="8"/>
  <c r="S45" i="8" s="1"/>
  <c r="N34" i="8"/>
  <c r="R34" i="8" s="1"/>
  <c r="O58" i="8"/>
  <c r="S58" i="8" s="1"/>
  <c r="P54" i="8"/>
  <c r="T54" i="8" s="1"/>
  <c r="O33" i="8"/>
  <c r="S33" i="8" s="1"/>
  <c r="O54" i="8"/>
  <c r="S54" i="8" s="1"/>
  <c r="O43" i="8"/>
  <c r="S43" i="8" s="1"/>
  <c r="O32" i="8"/>
  <c r="S32" i="8" s="1"/>
  <c r="N33" i="8"/>
  <c r="R33" i="8" s="1"/>
  <c r="Q53" i="8"/>
  <c r="U53" i="8" s="1"/>
  <c r="N59" i="8"/>
  <c r="R59" i="8" s="1"/>
  <c r="N50" i="8"/>
  <c r="R50" i="8" s="1"/>
  <c r="P42" i="8"/>
  <c r="T42" i="8" s="1"/>
  <c r="P33" i="8"/>
  <c r="T33" i="8" s="1"/>
  <c r="P49" i="8"/>
  <c r="T49" i="8" s="1"/>
  <c r="N42" i="8"/>
  <c r="R42" i="8" s="1"/>
  <c r="N40" i="8"/>
  <c r="R40" i="8" s="1"/>
  <c r="Q29" i="8"/>
  <c r="U29" i="8" s="1"/>
  <c r="P47" i="8"/>
  <c r="T47" i="8" s="1"/>
  <c r="P51" i="8"/>
  <c r="T51" i="8" s="1"/>
  <c r="O47" i="8"/>
  <c r="S47" i="8" s="1"/>
  <c r="Q37" i="8"/>
  <c r="U37" i="8" s="1"/>
  <c r="P56" i="8"/>
  <c r="T56" i="8" s="1"/>
  <c r="O51" i="8"/>
  <c r="S51" i="8" s="1"/>
  <c r="O41" i="8"/>
  <c r="S41" i="8" s="1"/>
  <c r="O37" i="8"/>
  <c r="S37" i="8" s="1"/>
  <c r="P31" i="8"/>
  <c r="T31" i="8" s="1"/>
  <c r="O56" i="8"/>
  <c r="S56" i="8" s="1"/>
  <c r="N51" i="8"/>
  <c r="R51" i="8" s="1"/>
  <c r="O46" i="8"/>
  <c r="S46" i="8" s="1"/>
  <c r="N41" i="8"/>
  <c r="R41" i="8" s="1"/>
  <c r="N37" i="8"/>
  <c r="R37" i="8" s="1"/>
  <c r="O31" i="8"/>
  <c r="S31" i="8" s="1"/>
  <c r="P40" i="8"/>
  <c r="T40" i="8" s="1"/>
  <c r="P35" i="8"/>
  <c r="T35" i="8" s="1"/>
  <c r="O55" i="8"/>
  <c r="S55" i="8" s="1"/>
  <c r="O50" i="8"/>
  <c r="S50" i="8" s="1"/>
  <c r="O40" i="8"/>
  <c r="S40" i="8" s="1"/>
  <c r="P59" i="8"/>
  <c r="T59" i="8" s="1"/>
  <c r="P57" i="8"/>
  <c r="T57" i="8" s="1"/>
  <c r="P55" i="8"/>
  <c r="T55" i="8" s="1"/>
  <c r="P50" i="8"/>
  <c r="T50" i="8" s="1"/>
  <c r="P48" i="8"/>
  <c r="T48" i="8" s="1"/>
  <c r="P46" i="8"/>
  <c r="T46" i="8" s="1"/>
  <c r="P43" i="8"/>
  <c r="T43" i="8" s="1"/>
  <c r="P41" i="8"/>
  <c r="T41" i="8" s="1"/>
  <c r="P39" i="8"/>
  <c r="T39" i="8" s="1"/>
  <c r="P34" i="8"/>
  <c r="T34" i="8" s="1"/>
  <c r="P32" i="8"/>
  <c r="T32" i="8" s="1"/>
  <c r="E7" i="8"/>
  <c r="E6" i="8"/>
  <c r="O12" i="8" l="1"/>
  <c r="BT36" i="8" s="1"/>
  <c r="BY48" i="8"/>
  <c r="Q12" i="8"/>
  <c r="BV36" i="8" s="1"/>
  <c r="AQ30" i="8"/>
  <c r="AV30" i="8" s="1"/>
  <c r="BF36" i="8"/>
  <c r="C95" i="8"/>
  <c r="C89" i="8"/>
  <c r="C93" i="8"/>
  <c r="C90" i="8"/>
  <c r="AR60" i="8"/>
  <c r="AW60" i="8" s="1"/>
  <c r="C92" i="8"/>
  <c r="C94" i="8"/>
  <c r="C91" i="8"/>
  <c r="C54" i="8"/>
  <c r="BZ46" i="8"/>
  <c r="DE48" i="8"/>
  <c r="AN48" i="8"/>
  <c r="AR48" i="8" s="1"/>
  <c r="AW48" i="8" s="1"/>
  <c r="BZ50" i="8"/>
  <c r="CA26" i="8"/>
  <c r="CA54" i="8" s="1"/>
  <c r="BZ47" i="8"/>
  <c r="DE41" i="8"/>
  <c r="AN41" i="8"/>
  <c r="AR41" i="8" s="1"/>
  <c r="AW41" i="8" s="1"/>
  <c r="BZ51" i="8"/>
  <c r="DD50" i="8"/>
  <c r="AM50" i="8"/>
  <c r="AQ50" i="8" s="1"/>
  <c r="AV50" i="8" s="1"/>
  <c r="BZ48" i="8"/>
  <c r="BZ57" i="8"/>
  <c r="AR43" i="8"/>
  <c r="AW43" i="8" s="1"/>
  <c r="C57" i="8"/>
  <c r="AQ41" i="8"/>
  <c r="AV41" i="8" s="1"/>
  <c r="DE56" i="8"/>
  <c r="AN56" i="8"/>
  <c r="AR56" i="8" s="1"/>
  <c r="AW56" i="8" s="1"/>
  <c r="C55" i="8"/>
  <c r="DD48" i="8"/>
  <c r="AM48" i="8"/>
  <c r="AQ48" i="8" s="1"/>
  <c r="AV48" i="8" s="1"/>
  <c r="C56" i="8"/>
  <c r="DE50" i="8"/>
  <c r="AN50" i="8"/>
  <c r="AR50" i="8" s="1"/>
  <c r="AW50" i="8" s="1"/>
  <c r="BZ49" i="8"/>
  <c r="BZ55" i="8"/>
  <c r="AR44" i="8"/>
  <c r="AW44" i="8" s="1"/>
  <c r="DD39" i="8"/>
  <c r="AM39" i="8"/>
  <c r="AQ39" i="8" s="1"/>
  <c r="AV39" i="8" s="1"/>
  <c r="DE38" i="8"/>
  <c r="AN38" i="8"/>
  <c r="AR38" i="8" s="1"/>
  <c r="AW38" i="8" s="1"/>
  <c r="DD42" i="8"/>
  <c r="AM42" i="8"/>
  <c r="AQ42" i="8" s="1"/>
  <c r="AV42" i="8" s="1"/>
  <c r="BZ52" i="8"/>
  <c r="BZ60" i="8"/>
  <c r="DD46" i="8"/>
  <c r="AM46" i="8"/>
  <c r="AQ46" i="8" s="1"/>
  <c r="AV46" i="8" s="1"/>
  <c r="DD43" i="8"/>
  <c r="AM43" i="8"/>
  <c r="AQ43" i="8" s="1"/>
  <c r="AV43" i="8" s="1"/>
  <c r="DE42" i="8"/>
  <c r="AN42" i="8"/>
  <c r="AR42" i="8" s="1"/>
  <c r="AW42" i="8" s="1"/>
  <c r="BZ54" i="8"/>
  <c r="BZ59" i="8"/>
  <c r="AQ38" i="8"/>
  <c r="AV38" i="8" s="1"/>
  <c r="C60" i="8"/>
  <c r="BY38" i="8"/>
  <c r="BU38" i="8"/>
  <c r="C58" i="8"/>
  <c r="DD40" i="8"/>
  <c r="AM40" i="8"/>
  <c r="AQ40" i="8" s="1"/>
  <c r="AV40" i="8" s="1"/>
  <c r="DE40" i="8"/>
  <c r="AN40" i="8"/>
  <c r="AR40" i="8" s="1"/>
  <c r="AW40" i="8" s="1"/>
  <c r="BZ58" i="8"/>
  <c r="BZ36" i="8"/>
  <c r="BY40" i="8"/>
  <c r="BY36" i="8"/>
  <c r="BY39" i="8"/>
  <c r="BZ56" i="8"/>
  <c r="BY43" i="8"/>
  <c r="BY42" i="8"/>
  <c r="BY41" i="8"/>
  <c r="N91" i="8"/>
  <c r="N88" i="8"/>
  <c r="AM53" i="8" s="1"/>
  <c r="AQ60" i="8" s="1"/>
  <c r="AV60" i="8" s="1"/>
  <c r="H94" i="8"/>
  <c r="O86" i="8"/>
  <c r="N86" i="8"/>
  <c r="O93" i="8"/>
  <c r="N93" i="8"/>
  <c r="H92" i="8"/>
  <c r="O84" i="8"/>
  <c r="N84" i="8"/>
  <c r="O82" i="8"/>
  <c r="N82" i="8"/>
  <c r="H90" i="8"/>
  <c r="O81" i="8"/>
  <c r="H89" i="8"/>
  <c r="E17" i="8"/>
  <c r="CC30" i="8" s="1"/>
  <c r="CH30" i="8" s="1"/>
  <c r="CA48" i="8" l="1"/>
  <c r="CA58" i="8"/>
  <c r="CA57" i="8"/>
  <c r="CA46" i="8"/>
  <c r="CA56" i="8"/>
  <c r="CA60" i="8"/>
  <c r="CA52" i="8"/>
  <c r="CA59" i="8"/>
  <c r="CA42" i="8"/>
  <c r="CA40" i="8"/>
  <c r="CA51" i="8"/>
  <c r="CA49" i="8"/>
  <c r="CA47" i="8"/>
  <c r="DE51" i="8"/>
  <c r="AN51" i="8"/>
  <c r="AR51" i="8" s="1"/>
  <c r="AW51" i="8" s="1"/>
  <c r="CA44" i="8"/>
  <c r="DD58" i="8"/>
  <c r="AM58" i="8"/>
  <c r="AQ58" i="8" s="1"/>
  <c r="AV58" i="8" s="1"/>
  <c r="DD51" i="8"/>
  <c r="AM51" i="8"/>
  <c r="AQ51" i="8" s="1"/>
  <c r="AV51" i="8" s="1"/>
  <c r="DD56" i="8"/>
  <c r="AM56" i="8"/>
  <c r="AQ56" i="8" s="1"/>
  <c r="AV56" i="8" s="1"/>
  <c r="CA55" i="8"/>
  <c r="CA43" i="8"/>
  <c r="CA41" i="8"/>
  <c r="DE58" i="8"/>
  <c r="AN58" i="8"/>
  <c r="AR58" i="8" s="1"/>
  <c r="AW58" i="8" s="1"/>
  <c r="DE47" i="8"/>
  <c r="AN47" i="8"/>
  <c r="AR47" i="8" s="1"/>
  <c r="AW47" i="8" s="1"/>
  <c r="CA50" i="8"/>
  <c r="BU39" i="8"/>
  <c r="BZ38" i="8"/>
  <c r="DE46" i="8"/>
  <c r="AN46" i="8"/>
  <c r="AR46" i="8" s="1"/>
  <c r="AW46" i="8" s="1"/>
  <c r="DD47" i="8"/>
  <c r="AM47" i="8"/>
  <c r="AQ47" i="8" s="1"/>
  <c r="AV47" i="8" s="1"/>
  <c r="DD49" i="8"/>
  <c r="AM49" i="8"/>
  <c r="AQ49" i="8" s="1"/>
  <c r="AV49" i="8" s="1"/>
  <c r="CA36" i="8"/>
  <c r="CA39" i="8"/>
  <c r="DE49" i="8"/>
  <c r="AN49" i="8"/>
  <c r="AR49" i="8" s="1"/>
  <c r="AW49" i="8" s="1"/>
  <c r="CA38" i="8"/>
  <c r="O6" i="8"/>
  <c r="Q6" i="8"/>
  <c r="BV30" i="8" s="1"/>
  <c r="P6" i="8"/>
  <c r="BU30" i="8" s="1"/>
  <c r="BU31" i="8" s="1"/>
  <c r="BU32" i="8" s="1"/>
  <c r="BU33" i="8" s="1"/>
  <c r="BU34" i="8" s="1"/>
  <c r="BU35" i="8" s="1"/>
  <c r="J14" i="8"/>
  <c r="J7" i="8" s="1"/>
  <c r="I14" i="8"/>
  <c r="J12" i="8"/>
  <c r="J5" i="8" s="1"/>
  <c r="I12" i="8"/>
  <c r="J13" i="8"/>
  <c r="I13" i="8"/>
  <c r="CE33" i="8"/>
  <c r="CE36" i="8"/>
  <c r="CJ36" i="8" s="1"/>
  <c r="CE40" i="8"/>
  <c r="CE43" i="8"/>
  <c r="CE47" i="8"/>
  <c r="CJ47" i="8" s="1"/>
  <c r="CE50" i="8"/>
  <c r="CJ50" i="8" s="1"/>
  <c r="CE54" i="8"/>
  <c r="CJ54" i="8" s="1"/>
  <c r="CE57" i="8"/>
  <c r="CJ57" i="8" s="1"/>
  <c r="CE60" i="8"/>
  <c r="CJ60" i="8" s="1"/>
  <c r="CF36" i="8"/>
  <c r="CF47" i="8"/>
  <c r="CF57" i="8"/>
  <c r="CC31" i="8"/>
  <c r="CC34" i="8"/>
  <c r="CC38" i="8"/>
  <c r="CH38" i="8" s="1"/>
  <c r="CC41" i="8"/>
  <c r="CH41" i="8" s="1"/>
  <c r="CC44" i="8"/>
  <c r="CH44" i="8" s="1"/>
  <c r="CC48" i="8"/>
  <c r="CH48" i="8" s="1"/>
  <c r="CC51" i="8"/>
  <c r="CH51" i="8" s="1"/>
  <c r="CC55" i="8"/>
  <c r="CH55" i="8" s="1"/>
  <c r="CC58" i="8"/>
  <c r="CH58" i="8" s="1"/>
  <c r="CD30" i="8"/>
  <c r="CD31" i="8"/>
  <c r="CD34" i="8"/>
  <c r="CD38" i="8"/>
  <c r="CI38" i="8" s="1"/>
  <c r="CD41" i="8"/>
  <c r="CI41" i="8" s="1"/>
  <c r="CD44" i="8"/>
  <c r="CI44" i="8" s="1"/>
  <c r="CD48" i="8"/>
  <c r="CI48" i="8" s="1"/>
  <c r="CD51" i="8"/>
  <c r="CI51" i="8" s="1"/>
  <c r="CD55" i="8"/>
  <c r="CI55" i="8" s="1"/>
  <c r="CD58" i="8"/>
  <c r="CI58" i="8" s="1"/>
  <c r="CE30" i="8"/>
  <c r="CE31" i="8"/>
  <c r="CE34" i="8"/>
  <c r="CE38" i="8"/>
  <c r="CE41" i="8"/>
  <c r="CE44" i="8"/>
  <c r="CJ44" i="8" s="1"/>
  <c r="CE48" i="8"/>
  <c r="CJ48" i="8" s="1"/>
  <c r="CE51" i="8"/>
  <c r="CJ51" i="8" s="1"/>
  <c r="CE55" i="8"/>
  <c r="CJ55" i="8" s="1"/>
  <c r="CE58" i="8"/>
  <c r="CJ58" i="8" s="1"/>
  <c r="CF30" i="8"/>
  <c r="CF35" i="8"/>
  <c r="CF46" i="8"/>
  <c r="CF52" i="8"/>
  <c r="CF31" i="8"/>
  <c r="CF34" i="8"/>
  <c r="CF38" i="8"/>
  <c r="CF41" i="8"/>
  <c r="CF44" i="8"/>
  <c r="CF48" i="8"/>
  <c r="CF51" i="8"/>
  <c r="CF55" i="8"/>
  <c r="CF58" i="8"/>
  <c r="CC32" i="8"/>
  <c r="CC35" i="8"/>
  <c r="CH35" i="8" s="1"/>
  <c r="CC39" i="8"/>
  <c r="CH39" i="8" s="1"/>
  <c r="CC42" i="8"/>
  <c r="CH42" i="8" s="1"/>
  <c r="CC46" i="8"/>
  <c r="CH46" i="8" s="1"/>
  <c r="CC49" i="8"/>
  <c r="CH49" i="8" s="1"/>
  <c r="CC52" i="8"/>
  <c r="CH52" i="8" s="1"/>
  <c r="CC56" i="8"/>
  <c r="CH56" i="8" s="1"/>
  <c r="CC59" i="8"/>
  <c r="CH59" i="8" s="1"/>
  <c r="CE32" i="8"/>
  <c r="CE42" i="8"/>
  <c r="CE49" i="8"/>
  <c r="CJ49" i="8" s="1"/>
  <c r="CE56" i="8"/>
  <c r="CJ56" i="8" s="1"/>
  <c r="CF32" i="8"/>
  <c r="CF39" i="8"/>
  <c r="CF49" i="8"/>
  <c r="CF59" i="8"/>
  <c r="CD32" i="8"/>
  <c r="CD35" i="8"/>
  <c r="CD39" i="8"/>
  <c r="CI39" i="8" s="1"/>
  <c r="CD42" i="8"/>
  <c r="CI42" i="8" s="1"/>
  <c r="CD46" i="8"/>
  <c r="CI46" i="8" s="1"/>
  <c r="CD49" i="8"/>
  <c r="CI49" i="8" s="1"/>
  <c r="CD52" i="8"/>
  <c r="CI52" i="8" s="1"/>
  <c r="CD56" i="8"/>
  <c r="CI56" i="8" s="1"/>
  <c r="CD59" i="8"/>
  <c r="CI59" i="8" s="1"/>
  <c r="CE35" i="8"/>
  <c r="CE39" i="8"/>
  <c r="CE46" i="8"/>
  <c r="CJ46" i="8" s="1"/>
  <c r="CE52" i="8"/>
  <c r="CJ52" i="8" s="1"/>
  <c r="CE59" i="8"/>
  <c r="CJ59" i="8" s="1"/>
  <c r="CF42" i="8"/>
  <c r="CF56" i="8"/>
  <c r="CC33" i="8"/>
  <c r="CC36" i="8"/>
  <c r="CH36" i="8" s="1"/>
  <c r="CC40" i="8"/>
  <c r="CH40" i="8" s="1"/>
  <c r="CC43" i="8"/>
  <c r="CH43" i="8" s="1"/>
  <c r="CC47" i="8"/>
  <c r="CH47" i="8" s="1"/>
  <c r="CC50" i="8"/>
  <c r="CH50" i="8" s="1"/>
  <c r="CC54" i="8"/>
  <c r="CH54" i="8" s="1"/>
  <c r="CC57" i="8"/>
  <c r="CH57" i="8" s="1"/>
  <c r="CC60" i="8"/>
  <c r="CH60" i="8" s="1"/>
  <c r="CF40" i="8"/>
  <c r="CF50" i="8"/>
  <c r="CF60" i="8"/>
  <c r="CD33" i="8"/>
  <c r="CD36" i="8"/>
  <c r="CI36" i="8" s="1"/>
  <c r="CD40" i="8"/>
  <c r="CI40" i="8" s="1"/>
  <c r="CD43" i="8"/>
  <c r="CI43" i="8" s="1"/>
  <c r="CD47" i="8"/>
  <c r="CI47" i="8" s="1"/>
  <c r="CD50" i="8"/>
  <c r="CI50" i="8" s="1"/>
  <c r="CD54" i="8"/>
  <c r="CI54" i="8" s="1"/>
  <c r="CD57" i="8"/>
  <c r="CI57" i="8" s="1"/>
  <c r="CD60" i="8"/>
  <c r="CI60" i="8" s="1"/>
  <c r="CF33" i="8"/>
  <c r="CF43" i="8"/>
  <c r="CF54" i="8"/>
  <c r="CK54" i="8" s="1"/>
  <c r="N94" i="8"/>
  <c r="O94" i="8"/>
  <c r="O92" i="8"/>
  <c r="N92" i="8"/>
  <c r="O90" i="8"/>
  <c r="N90" i="8"/>
  <c r="O89" i="8"/>
  <c r="N89" i="8"/>
  <c r="CK60" i="8" l="1"/>
  <c r="CK57" i="8"/>
  <c r="CK48" i="8"/>
  <c r="CK46" i="8"/>
  <c r="CK58" i="8"/>
  <c r="CK56" i="8"/>
  <c r="CK44" i="8"/>
  <c r="CK42" i="8"/>
  <c r="CK39" i="8"/>
  <c r="CK52" i="8"/>
  <c r="CK49" i="8"/>
  <c r="CK51" i="8"/>
  <c r="BT30" i="8"/>
  <c r="BY30" i="8" s="1"/>
  <c r="CI30" i="8" s="1"/>
  <c r="CK40" i="8"/>
  <c r="CK59" i="8"/>
  <c r="CJ38" i="8"/>
  <c r="CK47" i="8"/>
  <c r="BU40" i="8"/>
  <c r="BZ39" i="8"/>
  <c r="CJ39" i="8" s="1"/>
  <c r="DE59" i="8"/>
  <c r="AN59" i="8"/>
  <c r="AR59" i="8" s="1"/>
  <c r="AW59" i="8" s="1"/>
  <c r="DE55" i="8"/>
  <c r="AN55" i="8"/>
  <c r="AR55" i="8" s="1"/>
  <c r="AW55" i="8" s="1"/>
  <c r="DE57" i="8"/>
  <c r="AN57" i="8"/>
  <c r="AR57" i="8" s="1"/>
  <c r="AW57" i="8" s="1"/>
  <c r="CK50" i="8"/>
  <c r="CK41" i="8"/>
  <c r="DD54" i="8"/>
  <c r="AM54" i="8"/>
  <c r="AQ54" i="8" s="1"/>
  <c r="AV54" i="8" s="1"/>
  <c r="CK38" i="8"/>
  <c r="DD59" i="8"/>
  <c r="AM59" i="8"/>
  <c r="AQ59" i="8" s="1"/>
  <c r="AV59" i="8" s="1"/>
  <c r="CK55" i="8"/>
  <c r="DE54" i="8"/>
  <c r="AN54" i="8"/>
  <c r="AR54" i="8" s="1"/>
  <c r="AW54" i="8" s="1"/>
  <c r="DD57" i="8"/>
  <c r="AM57" i="8"/>
  <c r="AQ57" i="8" s="1"/>
  <c r="AV57" i="8" s="1"/>
  <c r="CK43" i="8"/>
  <c r="DD55" i="8"/>
  <c r="AM55" i="8"/>
  <c r="AQ55" i="8" s="1"/>
  <c r="AV55" i="8" s="1"/>
  <c r="CK36" i="8"/>
  <c r="BV31" i="8"/>
  <c r="CA30" i="8"/>
  <c r="CK30" i="8" s="1"/>
  <c r="K13" i="8"/>
  <c r="I6" i="8" s="1"/>
  <c r="BO32" i="8" s="1"/>
  <c r="BP32" i="8" s="1"/>
  <c r="J6" i="8"/>
  <c r="BZ33" i="8"/>
  <c r="CJ33" i="8" s="1"/>
  <c r="BZ30" i="8"/>
  <c r="CJ30" i="8" s="1"/>
  <c r="BZ31" i="8"/>
  <c r="CJ31" i="8" s="1"/>
  <c r="BZ35" i="8"/>
  <c r="CJ35" i="8" s="1"/>
  <c r="BZ34" i="8"/>
  <c r="CJ34" i="8" s="1"/>
  <c r="BZ32" i="8"/>
  <c r="CJ32" i="8" s="1"/>
  <c r="CH32" i="8"/>
  <c r="CH31" i="8"/>
  <c r="CH33" i="8"/>
  <c r="CH34" i="8"/>
  <c r="K14" i="8"/>
  <c r="I7" i="8" s="1"/>
  <c r="BO36" i="8" s="1"/>
  <c r="K12" i="8"/>
  <c r="BO57" i="8" l="1"/>
  <c r="BQ57" i="8" s="1"/>
  <c r="CO57" i="8" s="1"/>
  <c r="CS57" i="8" s="1"/>
  <c r="DA57" i="8" s="1"/>
  <c r="DI57" i="8" s="1"/>
  <c r="DM57" i="8" s="1"/>
  <c r="K7" i="8"/>
  <c r="BT31" i="8"/>
  <c r="BT32" i="8" s="1"/>
  <c r="BT33" i="8" s="1"/>
  <c r="BT34" i="8" s="1"/>
  <c r="BT35" i="8" s="1"/>
  <c r="BY35" i="8" s="1"/>
  <c r="CI35" i="8" s="1"/>
  <c r="BO49" i="8"/>
  <c r="BR49" i="8" s="1"/>
  <c r="CP49" i="8" s="1"/>
  <c r="CT49" i="8" s="1"/>
  <c r="DB49" i="8" s="1"/>
  <c r="DJ49" i="8" s="1"/>
  <c r="DN49" i="8" s="1"/>
  <c r="K6" i="8"/>
  <c r="BO33" i="8"/>
  <c r="BQ33" i="8" s="1"/>
  <c r="CO33" i="8" s="1"/>
  <c r="BO56" i="8"/>
  <c r="CM56" i="8" s="1"/>
  <c r="BO41" i="8"/>
  <c r="BP41" i="8" s="1"/>
  <c r="CN41" i="8" s="1"/>
  <c r="CR41" i="8" s="1"/>
  <c r="CZ41" i="8" s="1"/>
  <c r="DH41" i="8" s="1"/>
  <c r="DL41" i="8" s="1"/>
  <c r="I5" i="8"/>
  <c r="BO30" i="8" s="1"/>
  <c r="BU41" i="8"/>
  <c r="BZ40" i="8"/>
  <c r="CJ40" i="8" s="1"/>
  <c r="BO60" i="8"/>
  <c r="BQ60" i="8" s="1"/>
  <c r="CO60" i="8" s="1"/>
  <c r="BO44" i="8"/>
  <c r="BR44" i="8" s="1"/>
  <c r="CP44" i="8" s="1"/>
  <c r="CT44" i="8" s="1"/>
  <c r="DB44" i="8" s="1"/>
  <c r="BO52" i="8"/>
  <c r="CM52" i="8" s="1"/>
  <c r="BV32" i="8"/>
  <c r="CA31" i="8"/>
  <c r="CK31" i="8" s="1"/>
  <c r="BO48" i="8"/>
  <c r="BO40" i="8"/>
  <c r="CM32" i="8"/>
  <c r="BQ32" i="8"/>
  <c r="CO32" i="8" s="1"/>
  <c r="BR32" i="8"/>
  <c r="CM57" i="8"/>
  <c r="BO43" i="8"/>
  <c r="BQ43" i="8" s="1"/>
  <c r="BQ36" i="8"/>
  <c r="CO36" i="8" s="1"/>
  <c r="BP36" i="8"/>
  <c r="CN36" i="8" s="1"/>
  <c r="BR36" i="8"/>
  <c r="CP36" i="8" s="1"/>
  <c r="CT36" i="8" s="1"/>
  <c r="DB36" i="8" s="1"/>
  <c r="CM36" i="8"/>
  <c r="BR56" i="8" l="1"/>
  <c r="CP56" i="8" s="1"/>
  <c r="CT56" i="8" s="1"/>
  <c r="DB56" i="8" s="1"/>
  <c r="BR57" i="8"/>
  <c r="CP57" i="8" s="1"/>
  <c r="CT57" i="8" s="1"/>
  <c r="DB57" i="8" s="1"/>
  <c r="DJ57" i="8" s="1"/>
  <c r="DN57" i="8" s="1"/>
  <c r="BP57" i="8"/>
  <c r="CN57" i="8" s="1"/>
  <c r="CR57" i="8" s="1"/>
  <c r="CZ57" i="8" s="1"/>
  <c r="DH57" i="8" s="1"/>
  <c r="DL57" i="8" s="1"/>
  <c r="BY34" i="8"/>
  <c r="CI34" i="8" s="1"/>
  <c r="BY31" i="8"/>
  <c r="CI31" i="8" s="1"/>
  <c r="BP49" i="8"/>
  <c r="CN49" i="8" s="1"/>
  <c r="CR49" i="8" s="1"/>
  <c r="CZ49" i="8" s="1"/>
  <c r="DH49" i="8" s="1"/>
  <c r="DL49" i="8" s="1"/>
  <c r="BR33" i="8"/>
  <c r="CM33" i="8"/>
  <c r="BQ56" i="8"/>
  <c r="CO56" i="8" s="1"/>
  <c r="CS56" i="8" s="1"/>
  <c r="DA56" i="8" s="1"/>
  <c r="DI56" i="8" s="1"/>
  <c r="DM56" i="8" s="1"/>
  <c r="BP56" i="8"/>
  <c r="CN56" i="8" s="1"/>
  <c r="CR56" i="8" s="1"/>
  <c r="CZ56" i="8" s="1"/>
  <c r="DH56" i="8" s="1"/>
  <c r="DL56" i="8" s="1"/>
  <c r="CM44" i="8"/>
  <c r="BQ44" i="8"/>
  <c r="CO44" i="8" s="1"/>
  <c r="CS44" i="8" s="1"/>
  <c r="DA44" i="8" s="1"/>
  <c r="DI44" i="8" s="1"/>
  <c r="DM44" i="8" s="1"/>
  <c r="BP44" i="8"/>
  <c r="CN44" i="8" s="1"/>
  <c r="CR44" i="8" s="1"/>
  <c r="CZ44" i="8" s="1"/>
  <c r="DH44" i="8" s="1"/>
  <c r="DL44" i="8" s="1"/>
  <c r="CM49" i="8"/>
  <c r="BY33" i="8"/>
  <c r="CI33" i="8" s="1"/>
  <c r="BY32" i="8"/>
  <c r="CI32" i="8" s="1"/>
  <c r="CN32" i="8" s="1"/>
  <c r="CR32" i="8" s="1"/>
  <c r="CZ32" i="8" s="1"/>
  <c r="DH32" i="8" s="1"/>
  <c r="DL32" i="8" s="1"/>
  <c r="BQ49" i="8"/>
  <c r="CO49" i="8" s="1"/>
  <c r="CS49" i="8" s="1"/>
  <c r="DA49" i="8" s="1"/>
  <c r="DI49" i="8" s="1"/>
  <c r="DM49" i="8" s="1"/>
  <c r="BP30" i="8"/>
  <c r="CM30" i="8"/>
  <c r="BP33" i="8"/>
  <c r="BO31" i="8"/>
  <c r="BP31" i="8" s="1"/>
  <c r="K5" i="8"/>
  <c r="BO39" i="8"/>
  <c r="CM39" i="8" s="1"/>
  <c r="BO38" i="8"/>
  <c r="CM38" i="8" s="1"/>
  <c r="BO42" i="8"/>
  <c r="CM42" i="8" s="1"/>
  <c r="BU42" i="8"/>
  <c r="BZ41" i="8"/>
  <c r="CJ41" i="8" s="1"/>
  <c r="BR41" i="8"/>
  <c r="CP41" i="8" s="1"/>
  <c r="CT41" i="8" s="1"/>
  <c r="DB41" i="8" s="1"/>
  <c r="DJ41" i="8" s="1"/>
  <c r="DN41" i="8" s="1"/>
  <c r="BO54" i="8"/>
  <c r="CM54" i="8" s="1"/>
  <c r="BO34" i="8"/>
  <c r="BR34" i="8" s="1"/>
  <c r="BO55" i="8"/>
  <c r="BP55" i="8" s="1"/>
  <c r="CN55" i="8" s="1"/>
  <c r="CR55" i="8" s="1"/>
  <c r="CZ55" i="8" s="1"/>
  <c r="DH55" i="8" s="1"/>
  <c r="DL55" i="8" s="1"/>
  <c r="BQ41" i="8"/>
  <c r="CM41" i="8"/>
  <c r="CM60" i="8"/>
  <c r="BR60" i="8"/>
  <c r="CP60" i="8" s="1"/>
  <c r="CT60" i="8" s="1"/>
  <c r="DB60" i="8" s="1"/>
  <c r="DJ60" i="8" s="1"/>
  <c r="DN60" i="8" s="1"/>
  <c r="BP60" i="8"/>
  <c r="CN60" i="8" s="1"/>
  <c r="CR60" i="8" s="1"/>
  <c r="CZ60" i="8" s="1"/>
  <c r="DH60" i="8" s="1"/>
  <c r="DL60" i="8" s="1"/>
  <c r="BO46" i="8"/>
  <c r="CM46" i="8" s="1"/>
  <c r="BO47" i="8"/>
  <c r="BP47" i="8" s="1"/>
  <c r="CN47" i="8" s="1"/>
  <c r="CR47" i="8" s="1"/>
  <c r="CZ47" i="8" s="1"/>
  <c r="DH47" i="8" s="1"/>
  <c r="DL47" i="8" s="1"/>
  <c r="BR52" i="8"/>
  <c r="CP52" i="8" s="1"/>
  <c r="CT52" i="8" s="1"/>
  <c r="DB52" i="8" s="1"/>
  <c r="DJ52" i="8" s="1"/>
  <c r="DN52" i="8" s="1"/>
  <c r="BP52" i="8"/>
  <c r="CN52" i="8" s="1"/>
  <c r="CR52" i="8" s="1"/>
  <c r="CZ52" i="8" s="1"/>
  <c r="DH52" i="8" s="1"/>
  <c r="DL52" i="8" s="1"/>
  <c r="BQ52" i="8"/>
  <c r="CO52" i="8" s="1"/>
  <c r="CS52" i="8" s="1"/>
  <c r="DA52" i="8" s="1"/>
  <c r="DI52" i="8" s="1"/>
  <c r="DM52" i="8" s="1"/>
  <c r="BO59" i="8"/>
  <c r="CM59" i="8" s="1"/>
  <c r="BO35" i="8"/>
  <c r="CM35" i="8" s="1"/>
  <c r="BO50" i="8"/>
  <c r="CM50" i="8" s="1"/>
  <c r="BO51" i="8"/>
  <c r="BR51" i="8" s="1"/>
  <c r="CP51" i="8" s="1"/>
  <c r="CT51" i="8" s="1"/>
  <c r="DB51" i="8" s="1"/>
  <c r="DJ51" i="8" s="1"/>
  <c r="DN51" i="8" s="1"/>
  <c r="BO58" i="8"/>
  <c r="CM58" i="8" s="1"/>
  <c r="BV33" i="8"/>
  <c r="CA32" i="8"/>
  <c r="CK32" i="8" s="1"/>
  <c r="CP32" i="8" s="1"/>
  <c r="CT32" i="8" s="1"/>
  <c r="DB32" i="8" s="1"/>
  <c r="DJ32" i="8" s="1"/>
  <c r="DN32" i="8" s="1"/>
  <c r="BQ40" i="8"/>
  <c r="CO40" i="8" s="1"/>
  <c r="CS40" i="8" s="1"/>
  <c r="DA40" i="8" s="1"/>
  <c r="DI40" i="8" s="1"/>
  <c r="DM40" i="8" s="1"/>
  <c r="BP40" i="8"/>
  <c r="CN40" i="8" s="1"/>
  <c r="CR40" i="8" s="1"/>
  <c r="CZ40" i="8" s="1"/>
  <c r="DH40" i="8" s="1"/>
  <c r="DL40" i="8" s="1"/>
  <c r="CM40" i="8"/>
  <c r="BR40" i="8"/>
  <c r="CP40" i="8" s="1"/>
  <c r="CT40" i="8" s="1"/>
  <c r="DB40" i="8" s="1"/>
  <c r="DJ40" i="8" s="1"/>
  <c r="DN40" i="8" s="1"/>
  <c r="BQ48" i="8"/>
  <c r="CO48" i="8" s="1"/>
  <c r="CS48" i="8" s="1"/>
  <c r="DA48" i="8" s="1"/>
  <c r="DI48" i="8" s="1"/>
  <c r="DM48" i="8" s="1"/>
  <c r="BP48" i="8"/>
  <c r="CN48" i="8" s="1"/>
  <c r="CR48" i="8" s="1"/>
  <c r="CZ48" i="8" s="1"/>
  <c r="DH48" i="8" s="1"/>
  <c r="DL48" i="8" s="1"/>
  <c r="CM48" i="8"/>
  <c r="BR48" i="8"/>
  <c r="CP48" i="8" s="1"/>
  <c r="CT48" i="8" s="1"/>
  <c r="DB48" i="8" s="1"/>
  <c r="DJ48" i="8" s="1"/>
  <c r="DN48" i="8" s="1"/>
  <c r="CS60" i="8"/>
  <c r="DA60" i="8" s="1"/>
  <c r="DI60" i="8" s="1"/>
  <c r="DM60" i="8" s="1"/>
  <c r="CS33" i="8"/>
  <c r="DA33" i="8" s="1"/>
  <c r="DI33" i="8" s="1"/>
  <c r="DM33" i="8" s="1"/>
  <c r="DJ56" i="8"/>
  <c r="DN56" i="8" s="1"/>
  <c r="DJ36" i="8"/>
  <c r="DN36" i="8" s="1"/>
  <c r="CS36" i="8"/>
  <c r="DA36" i="8" s="1"/>
  <c r="DI36" i="8" s="1"/>
  <c r="DM36" i="8" s="1"/>
  <c r="DJ44" i="8"/>
  <c r="DN44" i="8" s="1"/>
  <c r="CR36" i="8"/>
  <c r="CZ36" i="8" s="1"/>
  <c r="DH36" i="8" s="1"/>
  <c r="DL36" i="8" s="1"/>
  <c r="CS32" i="8"/>
  <c r="DA32" i="8" s="1"/>
  <c r="DI32" i="8" s="1"/>
  <c r="DM32" i="8" s="1"/>
  <c r="BP43" i="8"/>
  <c r="CN43" i="8" s="1"/>
  <c r="CM43" i="8"/>
  <c r="BR30" i="8"/>
  <c r="CP30" i="8" s="1"/>
  <c r="BQ30" i="8"/>
  <c r="CO30" i="8" s="1"/>
  <c r="BR43" i="8"/>
  <c r="CP43" i="8" s="1"/>
  <c r="CT43" i="8" s="1"/>
  <c r="DB43" i="8" s="1"/>
  <c r="DJ43" i="8" s="1"/>
  <c r="DN43" i="8" s="1"/>
  <c r="BP38" i="8" l="1"/>
  <c r="CN38" i="8" s="1"/>
  <c r="CN31" i="8"/>
  <c r="CR31" i="8" s="1"/>
  <c r="CZ31" i="8" s="1"/>
  <c r="DH31" i="8" s="1"/>
  <c r="DL31" i="8" s="1"/>
  <c r="BP39" i="8"/>
  <c r="CN39" i="8" s="1"/>
  <c r="BQ38" i="8"/>
  <c r="CO38" i="8" s="1"/>
  <c r="CS38" i="8" s="1"/>
  <c r="DA38" i="8" s="1"/>
  <c r="DI38" i="8" s="1"/>
  <c r="DM38" i="8" s="1"/>
  <c r="CN33" i="8"/>
  <c r="CR33" i="8" s="1"/>
  <c r="CZ33" i="8" s="1"/>
  <c r="DH33" i="8" s="1"/>
  <c r="DL33" i="8" s="1"/>
  <c r="BR42" i="8"/>
  <c r="CP42" i="8" s="1"/>
  <c r="CT42" i="8" s="1"/>
  <c r="DB42" i="8" s="1"/>
  <c r="DJ42" i="8" s="1"/>
  <c r="DN42" i="8" s="1"/>
  <c r="BR39" i="8"/>
  <c r="CP39" i="8" s="1"/>
  <c r="CT39" i="8" s="1"/>
  <c r="DB39" i="8" s="1"/>
  <c r="DJ39" i="8" s="1"/>
  <c r="DN39" i="8" s="1"/>
  <c r="BQ39" i="8"/>
  <c r="CO39" i="8" s="1"/>
  <c r="CS39" i="8" s="1"/>
  <c r="DA39" i="8" s="1"/>
  <c r="DI39" i="8" s="1"/>
  <c r="DM39" i="8" s="1"/>
  <c r="BP42" i="8"/>
  <c r="CN42" i="8" s="1"/>
  <c r="CR42" i="8" s="1"/>
  <c r="CZ42" i="8" s="1"/>
  <c r="DH42" i="8" s="1"/>
  <c r="DL42" i="8" s="1"/>
  <c r="BR38" i="8"/>
  <c r="CP38" i="8" s="1"/>
  <c r="CT38" i="8" s="1"/>
  <c r="DB38" i="8" s="1"/>
  <c r="DJ38" i="8" s="1"/>
  <c r="DN38" i="8" s="1"/>
  <c r="BR55" i="8"/>
  <c r="CP55" i="8" s="1"/>
  <c r="CT55" i="8" s="1"/>
  <c r="DB55" i="8" s="1"/>
  <c r="DJ55" i="8" s="1"/>
  <c r="DN55" i="8" s="1"/>
  <c r="CM55" i="8"/>
  <c r="BR54" i="8"/>
  <c r="CP54" i="8" s="1"/>
  <c r="CT54" i="8" s="1"/>
  <c r="DB54" i="8" s="1"/>
  <c r="DJ54" i="8" s="1"/>
  <c r="DN54" i="8" s="1"/>
  <c r="BQ34" i="8"/>
  <c r="CO34" i="8" s="1"/>
  <c r="CS34" i="8" s="1"/>
  <c r="DA34" i="8" s="1"/>
  <c r="DI34" i="8" s="1"/>
  <c r="DM34" i="8" s="1"/>
  <c r="CM47" i="8"/>
  <c r="CM34" i="8"/>
  <c r="BP34" i="8"/>
  <c r="CN34" i="8" s="1"/>
  <c r="CR34" i="8" s="1"/>
  <c r="CZ34" i="8" s="1"/>
  <c r="DH34" i="8" s="1"/>
  <c r="DL34" i="8" s="1"/>
  <c r="BP54" i="8"/>
  <c r="CN54" i="8" s="1"/>
  <c r="CR54" i="8" s="1"/>
  <c r="CZ54" i="8" s="1"/>
  <c r="DH54" i="8" s="1"/>
  <c r="DL54" i="8" s="1"/>
  <c r="BR46" i="8"/>
  <c r="CP46" i="8" s="1"/>
  <c r="CT46" i="8" s="1"/>
  <c r="DB46" i="8" s="1"/>
  <c r="DJ46" i="8" s="1"/>
  <c r="DN46" i="8" s="1"/>
  <c r="BQ47" i="8"/>
  <c r="CO47" i="8" s="1"/>
  <c r="CS47" i="8" s="1"/>
  <c r="DA47" i="8" s="1"/>
  <c r="DI47" i="8" s="1"/>
  <c r="DM47" i="8" s="1"/>
  <c r="BQ54" i="8"/>
  <c r="CO54" i="8" s="1"/>
  <c r="CS54" i="8" s="1"/>
  <c r="DA54" i="8" s="1"/>
  <c r="DI54" i="8" s="1"/>
  <c r="DM54" i="8" s="1"/>
  <c r="BQ55" i="8"/>
  <c r="CO55" i="8" s="1"/>
  <c r="CS55" i="8" s="1"/>
  <c r="DA55" i="8" s="1"/>
  <c r="DI55" i="8" s="1"/>
  <c r="DM55" i="8" s="1"/>
  <c r="BU43" i="8"/>
  <c r="BZ43" i="8" s="1"/>
  <c r="CJ43" i="8" s="1"/>
  <c r="CO43" i="8" s="1"/>
  <c r="CS43" i="8" s="1"/>
  <c r="DA43" i="8" s="1"/>
  <c r="DI43" i="8" s="1"/>
  <c r="DM43" i="8" s="1"/>
  <c r="BZ42" i="8"/>
  <c r="CJ42" i="8" s="1"/>
  <c r="BQ58" i="8"/>
  <c r="CO58" i="8" s="1"/>
  <c r="CS58" i="8" s="1"/>
  <c r="DA58" i="8" s="1"/>
  <c r="DI58" i="8" s="1"/>
  <c r="DM58" i="8" s="1"/>
  <c r="BQ42" i="8"/>
  <c r="BP46" i="8"/>
  <c r="CN46" i="8" s="1"/>
  <c r="CR46" i="8" s="1"/>
  <c r="CZ46" i="8" s="1"/>
  <c r="DH46" i="8" s="1"/>
  <c r="DL46" i="8" s="1"/>
  <c r="BQ46" i="8"/>
  <c r="CO46" i="8" s="1"/>
  <c r="CS46" i="8" s="1"/>
  <c r="DA46" i="8" s="1"/>
  <c r="DI46" i="8" s="1"/>
  <c r="DM46" i="8" s="1"/>
  <c r="CO41" i="8"/>
  <c r="CS41" i="8" s="1"/>
  <c r="DA41" i="8" s="1"/>
  <c r="DI41" i="8" s="1"/>
  <c r="DM41" i="8" s="1"/>
  <c r="CM51" i="8"/>
  <c r="BR47" i="8"/>
  <c r="CP47" i="8" s="1"/>
  <c r="CT47" i="8" s="1"/>
  <c r="DB47" i="8" s="1"/>
  <c r="DJ47" i="8" s="1"/>
  <c r="DN47" i="8" s="1"/>
  <c r="BR35" i="8"/>
  <c r="CN30" i="8"/>
  <c r="BR59" i="8"/>
  <c r="CP59" i="8" s="1"/>
  <c r="CT59" i="8" s="1"/>
  <c r="DB59" i="8" s="1"/>
  <c r="DJ59" i="8" s="1"/>
  <c r="DN59" i="8" s="1"/>
  <c r="BP50" i="8"/>
  <c r="CN50" i="8" s="1"/>
  <c r="CR50" i="8" s="1"/>
  <c r="CZ50" i="8" s="1"/>
  <c r="DH50" i="8" s="1"/>
  <c r="DL50" i="8" s="1"/>
  <c r="BP35" i="8"/>
  <c r="CN35" i="8" s="1"/>
  <c r="CR35" i="8" s="1"/>
  <c r="CZ35" i="8" s="1"/>
  <c r="DH35" i="8" s="1"/>
  <c r="DL35" i="8" s="1"/>
  <c r="BP59" i="8"/>
  <c r="CN59" i="8" s="1"/>
  <c r="CR59" i="8" s="1"/>
  <c r="CZ59" i="8" s="1"/>
  <c r="DH59" i="8" s="1"/>
  <c r="DL59" i="8" s="1"/>
  <c r="BQ50" i="8"/>
  <c r="CO50" i="8" s="1"/>
  <c r="CS50" i="8" s="1"/>
  <c r="DA50" i="8" s="1"/>
  <c r="DI50" i="8" s="1"/>
  <c r="DM50" i="8" s="1"/>
  <c r="BQ35" i="8"/>
  <c r="CO35" i="8" s="1"/>
  <c r="CS35" i="8" s="1"/>
  <c r="DA35" i="8" s="1"/>
  <c r="DI35" i="8" s="1"/>
  <c r="DM35" i="8" s="1"/>
  <c r="BQ51" i="8"/>
  <c r="CO51" i="8" s="1"/>
  <c r="CS51" i="8" s="1"/>
  <c r="DA51" i="8" s="1"/>
  <c r="DI51" i="8" s="1"/>
  <c r="DM51" i="8" s="1"/>
  <c r="BR50" i="8"/>
  <c r="CP50" i="8" s="1"/>
  <c r="CT50" i="8" s="1"/>
  <c r="DB50" i="8" s="1"/>
  <c r="DJ50" i="8" s="1"/>
  <c r="DN50" i="8" s="1"/>
  <c r="BQ59" i="8"/>
  <c r="CO59" i="8" s="1"/>
  <c r="CS59" i="8" s="1"/>
  <c r="DA59" i="8" s="1"/>
  <c r="DI59" i="8" s="1"/>
  <c r="DM59" i="8" s="1"/>
  <c r="BP51" i="8"/>
  <c r="CN51" i="8" s="1"/>
  <c r="CR51" i="8" s="1"/>
  <c r="CZ51" i="8" s="1"/>
  <c r="DH51" i="8" s="1"/>
  <c r="DL51" i="8" s="1"/>
  <c r="BR58" i="8"/>
  <c r="CP58" i="8" s="1"/>
  <c r="CT58" i="8" s="1"/>
  <c r="DB58" i="8" s="1"/>
  <c r="DJ58" i="8" s="1"/>
  <c r="DN58" i="8" s="1"/>
  <c r="BP58" i="8"/>
  <c r="CN58" i="8" s="1"/>
  <c r="CR58" i="8" s="1"/>
  <c r="CZ58" i="8" s="1"/>
  <c r="DH58" i="8" s="1"/>
  <c r="DL58" i="8" s="1"/>
  <c r="CM31" i="8"/>
  <c r="BR31" i="8"/>
  <c r="CP31" i="8" s="1"/>
  <c r="CT31" i="8" s="1"/>
  <c r="DB31" i="8" s="1"/>
  <c r="DJ31" i="8" s="1"/>
  <c r="DN31" i="8" s="1"/>
  <c r="BQ31" i="8"/>
  <c r="CO31" i="8" s="1"/>
  <c r="CS31" i="8" s="1"/>
  <c r="DA31" i="8" s="1"/>
  <c r="DI31" i="8" s="1"/>
  <c r="DM31" i="8" s="1"/>
  <c r="BV34" i="8"/>
  <c r="CA33" i="8"/>
  <c r="CK33" i="8" s="1"/>
  <c r="CP33" i="8" s="1"/>
  <c r="CT33" i="8" s="1"/>
  <c r="DB33" i="8" s="1"/>
  <c r="DJ33" i="8" s="1"/>
  <c r="DN33" i="8" s="1"/>
  <c r="CT30" i="8"/>
  <c r="DB30" i="8" s="1"/>
  <c r="DJ30" i="8" s="1"/>
  <c r="DN30" i="8" s="1"/>
  <c r="CS30" i="8"/>
  <c r="DA30" i="8" s="1"/>
  <c r="DI30" i="8" s="1"/>
  <c r="DM30" i="8" s="1"/>
  <c r="CR43" i="8"/>
  <c r="CZ43" i="8" s="1"/>
  <c r="DH43" i="8" s="1"/>
  <c r="DL43" i="8" s="1"/>
  <c r="CR39" i="8"/>
  <c r="CZ39" i="8" s="1"/>
  <c r="DH39" i="8" s="1"/>
  <c r="DL39" i="8" s="1"/>
  <c r="CR38" i="8"/>
  <c r="CZ38" i="8" s="1"/>
  <c r="DH38" i="8" s="1"/>
  <c r="DL38" i="8" s="1"/>
  <c r="CO42" i="8" l="1"/>
  <c r="CS42" i="8" s="1"/>
  <c r="DA42" i="8" s="1"/>
  <c r="DI42" i="8" s="1"/>
  <c r="DM42" i="8" s="1"/>
  <c r="CR30" i="8"/>
  <c r="CZ30" i="8" s="1"/>
  <c r="BV35" i="8"/>
  <c r="CA35" i="8" s="1"/>
  <c r="CK35" i="8" s="1"/>
  <c r="CP35" i="8" s="1"/>
  <c r="CT35" i="8" s="1"/>
  <c r="DB35" i="8" s="1"/>
  <c r="DJ35" i="8" s="1"/>
  <c r="DN35" i="8" s="1"/>
  <c r="CA34" i="8"/>
  <c r="CK34" i="8" s="1"/>
  <c r="CP34" i="8" s="1"/>
  <c r="CT34" i="8" s="1"/>
  <c r="DB34" i="8" s="1"/>
  <c r="DJ34" i="8" s="1"/>
  <c r="DN34" i="8" s="1"/>
  <c r="DH30" i="8" l="1"/>
  <c r="DL30" i="8" s="1"/>
  <c r="Y51" i="8" l="1"/>
  <c r="AC51" i="8" s="1"/>
  <c r="AG51" i="8" s="1"/>
  <c r="W32" i="8"/>
  <c r="AA32" i="8" s="1"/>
  <c r="AE32" i="8" s="1"/>
  <c r="BA32" i="8" s="1"/>
  <c r="BF32" i="8" s="1"/>
  <c r="W41" i="8"/>
  <c r="AA41" i="8" s="1"/>
  <c r="AE41" i="8" s="1"/>
  <c r="X41" i="8"/>
  <c r="AB41" i="8" s="1"/>
  <c r="AF41" i="8" s="1"/>
  <c r="X32" i="8"/>
  <c r="AB32" i="8" s="1"/>
  <c r="AF32" i="8" s="1"/>
  <c r="Y49" i="8"/>
  <c r="AC49" i="8" s="1"/>
  <c r="AG49" i="8" s="1"/>
  <c r="Y32" i="8"/>
  <c r="AC32" i="8" s="1"/>
  <c r="AG32" i="8" s="1"/>
  <c r="X57" i="8"/>
  <c r="AB57" i="8" s="1"/>
  <c r="AF57" i="8" s="1"/>
  <c r="Y48" i="8"/>
  <c r="AC48" i="8" s="1"/>
  <c r="AG48" i="8" s="1"/>
  <c r="W49" i="8"/>
  <c r="AA49" i="8" s="1"/>
  <c r="AE49" i="8" s="1"/>
  <c r="W33" i="8"/>
  <c r="AA33" i="8" s="1"/>
  <c r="AE33" i="8" s="1"/>
  <c r="BA33" i="8" s="1"/>
  <c r="BF33" i="8" s="1"/>
  <c r="X40" i="8"/>
  <c r="AB40" i="8" s="1"/>
  <c r="AF40" i="8" s="1"/>
  <c r="X49" i="8"/>
  <c r="AB49" i="8" s="1"/>
  <c r="AF49" i="8" s="1"/>
  <c r="X48" i="8"/>
  <c r="AB48" i="8" s="1"/>
  <c r="AF48" i="8" s="1"/>
  <c r="Y57" i="8"/>
  <c r="AC57" i="8" s="1"/>
  <c r="AG57" i="8" s="1"/>
  <c r="W40" i="8"/>
  <c r="AA40" i="8" s="1"/>
  <c r="AE40" i="8" s="1"/>
  <c r="Y40" i="8"/>
  <c r="AC40" i="8" s="1"/>
  <c r="AG40" i="8" s="1"/>
  <c r="W56" i="8"/>
  <c r="AA56" i="8" s="1"/>
  <c r="AE56" i="8" s="1"/>
  <c r="W57" i="8"/>
  <c r="AA57" i="8" s="1"/>
  <c r="AE57" i="8" s="1"/>
  <c r="Y41" i="8"/>
  <c r="AC41" i="8" s="1"/>
  <c r="AG41" i="8" s="1"/>
  <c r="W48" i="8"/>
  <c r="AA48" i="8" s="1"/>
  <c r="AE48" i="8" s="1"/>
  <c r="X56" i="8"/>
  <c r="AB56" i="8" s="1"/>
  <c r="AF56" i="8" s="1"/>
  <c r="X33" i="8"/>
  <c r="AB33" i="8" s="1"/>
  <c r="AF33" i="8" s="1"/>
  <c r="Y33" i="8"/>
  <c r="AC33" i="8" s="1"/>
  <c r="AG33" i="8" s="1"/>
  <c r="Y56" i="8"/>
  <c r="AC56" i="8" s="1"/>
  <c r="AG56" i="8" s="1"/>
  <c r="X59" i="8" l="1"/>
  <c r="AB59" i="8" s="1"/>
  <c r="AF59" i="8" s="1"/>
  <c r="Y43" i="8"/>
  <c r="AC43" i="8" s="1"/>
  <c r="AG43" i="8" s="1"/>
  <c r="X43" i="8"/>
  <c r="AB43" i="8" s="1"/>
  <c r="AF43" i="8" s="1"/>
  <c r="W35" i="8"/>
  <c r="AA35" i="8" s="1"/>
  <c r="AE35" i="8" s="1"/>
  <c r="BA35" i="8" s="1"/>
  <c r="BF35" i="8" s="1"/>
  <c r="X35" i="8"/>
  <c r="AB35" i="8" s="1"/>
  <c r="AF35" i="8" s="1"/>
  <c r="W43" i="8"/>
  <c r="AA43" i="8" s="1"/>
  <c r="AE43" i="8" s="1"/>
  <c r="X51" i="8"/>
  <c r="AB51" i="8" s="1"/>
  <c r="AF51" i="8" s="1"/>
  <c r="Y59" i="8"/>
  <c r="AC59" i="8" s="1"/>
  <c r="AG59" i="8" s="1"/>
  <c r="Y35" i="8"/>
  <c r="AC35" i="8" s="1"/>
  <c r="AG35" i="8" s="1"/>
  <c r="W51" i="8"/>
  <c r="AA51" i="8" s="1"/>
  <c r="AE51" i="8" s="1"/>
  <c r="W59" i="8"/>
  <c r="AA59" i="8" s="1"/>
  <c r="AE59" i="8" s="1"/>
  <c r="Y42" i="8"/>
  <c r="AC42" i="8" s="1"/>
  <c r="AG42" i="8" s="1"/>
  <c r="W50" i="8"/>
  <c r="AA50" i="8" s="1"/>
  <c r="AE50" i="8" s="1"/>
  <c r="Y50" i="8"/>
  <c r="AC50" i="8" s="1"/>
  <c r="AG50" i="8" s="1"/>
  <c r="Y55" i="8"/>
  <c r="AC55" i="8" s="1"/>
  <c r="AG55" i="8" s="1"/>
  <c r="W38" i="8"/>
  <c r="AA38" i="8" s="1"/>
  <c r="AE38" i="8" s="1"/>
  <c r="Y39" i="8"/>
  <c r="AC39" i="8" s="1"/>
  <c r="AG39" i="8" s="1"/>
  <c r="X30" i="8"/>
  <c r="AB30" i="8" s="1"/>
  <c r="AF30" i="8" s="1"/>
  <c r="Y34" i="8"/>
  <c r="AC34" i="8" s="1"/>
  <c r="AG34" i="8" s="1"/>
  <c r="Y30" i="8"/>
  <c r="AC30" i="8" s="1"/>
  <c r="AG30" i="8" s="1"/>
  <c r="W31" i="8"/>
  <c r="AA31" i="8" s="1"/>
  <c r="AE31" i="8" s="1"/>
  <c r="BA31" i="8" s="1"/>
  <c r="BF31" i="8" s="1"/>
  <c r="Y58" i="8"/>
  <c r="AC58" i="8" s="1"/>
  <c r="AG58" i="8" s="1"/>
  <c r="W54" i="8"/>
  <c r="AA54" i="8" s="1"/>
  <c r="AE54" i="8" s="1"/>
  <c r="Y54" i="8"/>
  <c r="AC54" i="8" s="1"/>
  <c r="AG54" i="8" s="1"/>
  <c r="Y38" i="8"/>
  <c r="AC38" i="8" s="1"/>
  <c r="AG38" i="8" s="1"/>
  <c r="W55" i="8"/>
  <c r="AA55" i="8" s="1"/>
  <c r="AE55" i="8" s="1"/>
  <c r="W46" i="8"/>
  <c r="AA46" i="8" s="1"/>
  <c r="AE46" i="8" s="1"/>
  <c r="X34" i="8"/>
  <c r="AB34" i="8" s="1"/>
  <c r="AF34" i="8" s="1"/>
  <c r="W39" i="8"/>
  <c r="AA39" i="8" s="1"/>
  <c r="AE39" i="8" s="1"/>
  <c r="Y47" i="8"/>
  <c r="AC47" i="8" s="1"/>
  <c r="AG47" i="8" s="1"/>
  <c r="X42" i="8"/>
  <c r="AB42" i="8" s="1"/>
  <c r="AF42" i="8" s="1"/>
  <c r="Y31" i="8"/>
  <c r="AC31" i="8" s="1"/>
  <c r="AG31" i="8" s="1"/>
  <c r="W58" i="8"/>
  <c r="AA58" i="8" s="1"/>
  <c r="AE58" i="8" s="1"/>
  <c r="X58" i="8"/>
  <c r="AB58" i="8" s="1"/>
  <c r="AF58" i="8" s="1"/>
  <c r="X38" i="8"/>
  <c r="AB38" i="8" s="1"/>
  <c r="AF38" i="8" s="1"/>
  <c r="W34" i="8"/>
  <c r="AA34" i="8" s="1"/>
  <c r="AE34" i="8" s="1"/>
  <c r="BA34" i="8" s="1"/>
  <c r="BF34" i="8" s="1"/>
  <c r="W47" i="8"/>
  <c r="AA47" i="8" s="1"/>
  <c r="AE47" i="8" s="1"/>
  <c r="X46" i="8"/>
  <c r="AB46" i="8" s="1"/>
  <c r="AF46" i="8" s="1"/>
  <c r="X55" i="8"/>
  <c r="AB55" i="8" s="1"/>
  <c r="AF55" i="8" s="1"/>
  <c r="X31" i="8"/>
  <c r="AB31" i="8" s="1"/>
  <c r="AF31" i="8" s="1"/>
  <c r="X50" i="8"/>
  <c r="AB50" i="8" s="1"/>
  <c r="AF50" i="8" s="1"/>
  <c r="Y46" i="8"/>
  <c r="AC46" i="8" s="1"/>
  <c r="AG46" i="8" s="1"/>
  <c r="X47" i="8"/>
  <c r="AB47" i="8" s="1"/>
  <c r="AF47" i="8" s="1"/>
  <c r="W42" i="8"/>
  <c r="AA42" i="8" s="1"/>
  <c r="AE42" i="8" s="1"/>
  <c r="W30" i="8"/>
  <c r="AA30" i="8" s="1"/>
  <c r="AE30" i="8" s="1"/>
  <c r="BA30" i="8" s="1"/>
  <c r="BF30" i="8" s="1"/>
  <c r="X39" i="8"/>
  <c r="AB39" i="8" s="1"/>
  <c r="AF39" i="8" s="1"/>
  <c r="X54" i="8"/>
  <c r="AB54" i="8" s="1"/>
  <c r="AF54" i="8" s="1"/>
  <c r="Y52" i="8"/>
  <c r="AC52" i="8" s="1"/>
  <c r="AG52" i="8" s="1"/>
  <c r="Y60" i="8"/>
  <c r="AC60" i="8" s="1"/>
  <c r="AG60" i="8" s="1"/>
  <c r="W52" i="8"/>
  <c r="AA52" i="8" s="1"/>
  <c r="AE52" i="8" s="1"/>
  <c r="W44" i="8"/>
  <c r="AA44" i="8" s="1"/>
  <c r="AE44" i="8" s="1"/>
  <c r="X52" i="8"/>
  <c r="AB52" i="8" s="1"/>
  <c r="AF52" i="8" s="1"/>
  <c r="W36" i="8"/>
  <c r="AA36" i="8" s="1"/>
  <c r="AE36" i="8" s="1"/>
  <c r="X36" i="8"/>
  <c r="AB36" i="8" s="1"/>
  <c r="AF36" i="8" s="1"/>
  <c r="Y36" i="8"/>
  <c r="AC36" i="8" s="1"/>
  <c r="AG36" i="8" s="1"/>
  <c r="W60" i="8"/>
  <c r="AA60" i="8" s="1"/>
  <c r="AE60" i="8" s="1"/>
  <c r="X44" i="8"/>
  <c r="AB44" i="8" s="1"/>
  <c r="AF44" i="8" s="1"/>
  <c r="X60" i="8"/>
  <c r="AB60" i="8" s="1"/>
  <c r="AF60" i="8" s="1"/>
  <c r="Y44" i="8"/>
  <c r="AC44" i="8" s="1"/>
  <c r="AG44" i="8" s="1"/>
  <c r="H36" i="25" l="1"/>
  <c r="E36" i="25"/>
  <c r="E25" i="25"/>
  <c r="G36" i="25"/>
  <c r="H25" i="25" l="1"/>
  <c r="G37" i="25"/>
  <c r="G38" i="25" s="1"/>
  <c r="G57" i="25"/>
  <c r="G25" i="25"/>
  <c r="E37" i="25"/>
  <c r="E38" i="25" s="1"/>
  <c r="E40" i="25" s="1"/>
  <c r="H37" i="25"/>
  <c r="H38" i="25" s="1"/>
  <c r="E57" i="25"/>
  <c r="H57" i="25"/>
  <c r="E65" i="25" l="1"/>
  <c r="E64" i="28" s="1"/>
  <c r="H40" i="25"/>
  <c r="H65" i="25" s="1"/>
  <c r="G40" i="25"/>
  <c r="G65" i="25" s="1"/>
  <c r="D56" i="24"/>
  <c r="D54" i="24"/>
  <c r="D41" i="24"/>
  <c r="D51" i="24"/>
  <c r="D42" i="24"/>
  <c r="D52" i="24"/>
  <c r="D48" i="24"/>
  <c r="D44" i="24"/>
  <c r="D45" i="24"/>
  <c r="D50" i="24"/>
  <c r="D55" i="24"/>
  <c r="D43" i="24"/>
  <c r="D49" i="24"/>
  <c r="D40" i="24"/>
  <c r="H57" i="24"/>
  <c r="D53" i="24"/>
  <c r="G15" i="32" l="1"/>
  <c r="G18" i="32" s="1"/>
  <c r="G19" i="32" s="1"/>
  <c r="G64" i="28"/>
  <c r="G66" i="28" s="1"/>
  <c r="H15" i="32"/>
  <c r="H18" i="32" s="1"/>
  <c r="H64" i="28"/>
  <c r="E15" i="32"/>
  <c r="E18" i="32" s="1"/>
  <c r="E19" i="32" s="1"/>
  <c r="E66" i="28"/>
  <c r="H59" i="24"/>
  <c r="D57" i="24"/>
  <c r="D59" i="24" s="1"/>
  <c r="D15" i="32" l="1"/>
  <c r="D18" i="32" s="1"/>
  <c r="H10" i="32"/>
  <c r="H11" i="32" s="1"/>
  <c r="H19" i="32" s="1"/>
  <c r="D10" i="32"/>
  <c r="D11" i="32" s="1"/>
  <c r="D19" i="32" l="1"/>
  <c r="H66" i="28"/>
  <c r="D64" i="28"/>
  <c r="D66" i="28" l="1"/>
  <c r="H67" i="28" l="1"/>
  <c r="H38" i="28" s="1"/>
  <c r="F67" i="28"/>
  <c r="D67" i="28"/>
  <c r="G67" i="28"/>
  <c r="E67" i="28"/>
  <c r="F10" i="28" l="1"/>
  <c r="F28" i="28"/>
  <c r="F47" i="28"/>
  <c r="F30" i="28"/>
  <c r="F49" i="28"/>
  <c r="F13" i="28"/>
  <c r="F13" i="33" s="1"/>
  <c r="F14" i="28"/>
  <c r="F14" i="33" s="1"/>
  <c r="F51" i="28"/>
  <c r="F11" i="28"/>
  <c r="F11" i="33" s="1"/>
  <c r="F29" i="28"/>
  <c r="F48" i="28"/>
  <c r="F12" i="28"/>
  <c r="F12" i="33" s="1"/>
  <c r="F15" i="28"/>
  <c r="F15" i="33" s="1"/>
  <c r="F52" i="28"/>
  <c r="F53" i="28"/>
  <c r="F54" i="28"/>
  <c r="F18" i="28"/>
  <c r="F18" i="33" s="1"/>
  <c r="F19" i="28"/>
  <c r="F19" i="33" s="1"/>
  <c r="F56" i="28"/>
  <c r="F41" i="28"/>
  <c r="F57" i="28"/>
  <c r="F25" i="28"/>
  <c r="F16" i="28"/>
  <c r="F16" i="33" s="1"/>
  <c r="F42" i="28"/>
  <c r="F58" i="28"/>
  <c r="F24" i="28"/>
  <c r="F43" i="28"/>
  <c r="F59" i="28"/>
  <c r="F17" i="28"/>
  <c r="F17" i="33" s="1"/>
  <c r="F38" i="28"/>
  <c r="F39" i="28"/>
  <c r="F55" i="28"/>
  <c r="F40" i="28"/>
  <c r="F23" i="28"/>
  <c r="F31" i="28" s="1"/>
  <c r="F44" i="28"/>
  <c r="F60" i="28"/>
  <c r="F45" i="28"/>
  <c r="F27" i="28"/>
  <c r="F46" i="28"/>
  <c r="F50" i="28"/>
  <c r="F26" i="28"/>
  <c r="E50" i="28"/>
  <c r="E29" i="28"/>
  <c r="E28" i="28"/>
  <c r="E51" i="28"/>
  <c r="E30" i="28"/>
  <c r="E52" i="28"/>
  <c r="E23" i="28"/>
  <c r="E31" i="28" s="1"/>
  <c r="E53" i="28"/>
  <c r="E54" i="28"/>
  <c r="E55" i="28"/>
  <c r="E39" i="28"/>
  <c r="E18" i="28"/>
  <c r="E18" i="33" s="1"/>
  <c r="E15" i="28"/>
  <c r="E15" i="33" s="1"/>
  <c r="E27" i="28"/>
  <c r="E40" i="28"/>
  <c r="E46" i="28"/>
  <c r="E19" i="28"/>
  <c r="E19" i="33" s="1"/>
  <c r="E10" i="28"/>
  <c r="E24" i="28"/>
  <c r="E14" i="28"/>
  <c r="E14" i="33" s="1"/>
  <c r="E45" i="28"/>
  <c r="E44" i="28"/>
  <c r="E12" i="28"/>
  <c r="E12" i="33" s="1"/>
  <c r="E59" i="28"/>
  <c r="E43" i="28"/>
  <c r="E17" i="28"/>
  <c r="E17" i="33" s="1"/>
  <c r="E57" i="28"/>
  <c r="E16" i="28"/>
  <c r="E16" i="33" s="1"/>
  <c r="E38" i="28"/>
  <c r="E11" i="28"/>
  <c r="E11" i="33" s="1"/>
  <c r="E42" i="28"/>
  <c r="E25" i="28"/>
  <c r="E49" i="28"/>
  <c r="E13" i="28"/>
  <c r="E13" i="33" s="1"/>
  <c r="E60" i="28"/>
  <c r="E41" i="28"/>
  <c r="E58" i="28"/>
  <c r="E48" i="28"/>
  <c r="E56" i="28"/>
  <c r="E47" i="28"/>
  <c r="E26" i="28"/>
  <c r="H53" i="28"/>
  <c r="H25" i="28"/>
  <c r="H26" i="28"/>
  <c r="H54" i="28"/>
  <c r="H39" i="28"/>
  <c r="H44" i="28"/>
  <c r="H29" i="28"/>
  <c r="H23" i="28"/>
  <c r="H31" i="28" s="1"/>
  <c r="H60" i="28"/>
  <c r="H14" i="28"/>
  <c r="H14" i="33" s="1"/>
  <c r="H27" i="28"/>
  <c r="H58" i="28"/>
  <c r="H24" i="28"/>
  <c r="H15" i="28"/>
  <c r="H15" i="33" s="1"/>
  <c r="H57" i="28"/>
  <c r="H41" i="28"/>
  <c r="H52" i="28"/>
  <c r="H40" i="28"/>
  <c r="H50" i="28"/>
  <c r="H42" i="28"/>
  <c r="H18" i="28"/>
  <c r="H18" i="33" s="1"/>
  <c r="H59" i="28"/>
  <c r="H12" i="28"/>
  <c r="H12" i="33" s="1"/>
  <c r="H28" i="28"/>
  <c r="H10" i="28"/>
  <c r="H49" i="28"/>
  <c r="H47" i="28"/>
  <c r="H51" i="28"/>
  <c r="H43" i="28"/>
  <c r="H56" i="28"/>
  <c r="H11" i="28"/>
  <c r="H11" i="33" s="1"/>
  <c r="H30" i="28"/>
  <c r="H48" i="28"/>
  <c r="H19" i="28"/>
  <c r="H19" i="33" s="1"/>
  <c r="H16" i="28"/>
  <c r="H16" i="33" s="1"/>
  <c r="H45" i="28"/>
  <c r="H55" i="28"/>
  <c r="H46" i="28"/>
  <c r="H17" i="28"/>
  <c r="H17" i="33" s="1"/>
  <c r="H13" i="28"/>
  <c r="H13" i="33" s="1"/>
  <c r="G42" i="28"/>
  <c r="G45" i="28"/>
  <c r="G11" i="28"/>
  <c r="G11" i="33" s="1"/>
  <c r="G43" i="28"/>
  <c r="G44" i="28"/>
  <c r="G46" i="28"/>
  <c r="G15" i="28"/>
  <c r="G15" i="33" s="1"/>
  <c r="G48" i="28"/>
  <c r="G16" i="28"/>
  <c r="G16" i="33" s="1"/>
  <c r="G50" i="28"/>
  <c r="G17" i="28"/>
  <c r="G17" i="33" s="1"/>
  <c r="G54" i="28"/>
  <c r="G58" i="28"/>
  <c r="G28" i="28"/>
  <c r="G51" i="28"/>
  <c r="G18" i="28"/>
  <c r="G18" i="33" s="1"/>
  <c r="G52" i="28"/>
  <c r="G24" i="28"/>
  <c r="G19" i="28"/>
  <c r="G19" i="33" s="1"/>
  <c r="G26" i="28"/>
  <c r="G59" i="28"/>
  <c r="G29" i="28"/>
  <c r="G47" i="28"/>
  <c r="G60" i="28"/>
  <c r="G30" i="28"/>
  <c r="G38" i="28"/>
  <c r="G12" i="28"/>
  <c r="G12" i="33" s="1"/>
  <c r="G39" i="28"/>
  <c r="G27" i="28"/>
  <c r="G56" i="28"/>
  <c r="G40" i="28"/>
  <c r="G55" i="28"/>
  <c r="G49" i="28"/>
  <c r="G25" i="28"/>
  <c r="G13" i="28"/>
  <c r="G13" i="33" s="1"/>
  <c r="G23" i="28"/>
  <c r="G31" i="28" s="1"/>
  <c r="G53" i="28"/>
  <c r="G10" i="28"/>
  <c r="G14" i="28"/>
  <c r="G14" i="33" s="1"/>
  <c r="G41" i="28"/>
  <c r="G57" i="28"/>
  <c r="F32" i="28" l="1"/>
  <c r="F33" i="28" s="1"/>
  <c r="F61" i="28"/>
  <c r="F20" i="28"/>
  <c r="F10" i="33"/>
  <c r="F20" i="33" s="1"/>
  <c r="D15" i="33"/>
  <c r="D18" i="33"/>
  <c r="D11" i="33"/>
  <c r="H61" i="28"/>
  <c r="D16" i="33"/>
  <c r="D17" i="33"/>
  <c r="G61" i="28"/>
  <c r="G10" i="33"/>
  <c r="G20" i="33" s="1"/>
  <c r="G20" i="28"/>
  <c r="D12" i="33"/>
  <c r="H32" i="28"/>
  <c r="H33" i="28" s="1"/>
  <c r="D14" i="33"/>
  <c r="E61" i="28"/>
  <c r="G32" i="28"/>
  <c r="G33" i="28" s="1"/>
  <c r="E32" i="28"/>
  <c r="E33" i="28" s="1"/>
  <c r="H10" i="33"/>
  <c r="H20" i="33" s="1"/>
  <c r="H20" i="28"/>
  <c r="D13" i="33"/>
  <c r="E10" i="33"/>
  <c r="E20" i="28"/>
  <c r="D19" i="33"/>
  <c r="G35" i="28" l="1"/>
  <c r="G69" i="28" s="1"/>
  <c r="G22" i="32" s="1"/>
  <c r="G23" i="32" s="1"/>
  <c r="G25" i="32" s="1"/>
  <c r="G26" i="32" s="1"/>
  <c r="F35" i="28"/>
  <c r="F69" i="28" s="1"/>
  <c r="F22" i="32" s="1"/>
  <c r="F23" i="32" s="1"/>
  <c r="F25" i="32" s="1"/>
  <c r="F26" i="32" s="1"/>
  <c r="E35" i="28"/>
  <c r="E69" i="28" s="1"/>
  <c r="E44" i="30" s="1"/>
  <c r="H35" i="28"/>
  <c r="H69" i="28" s="1"/>
  <c r="H22" i="32" s="1"/>
  <c r="H23" i="32" s="1"/>
  <c r="H25" i="32" s="1"/>
  <c r="H26" i="32" s="1"/>
  <c r="E20" i="33"/>
  <c r="D10" i="33"/>
  <c r="D20" i="33" s="1"/>
  <c r="E22" i="32" l="1"/>
  <c r="D22" i="32" s="1"/>
  <c r="D23" i="32" s="1"/>
  <c r="D25" i="32" s="1"/>
  <c r="D26" i="32" s="1"/>
  <c r="E23" i="32" l="1"/>
  <c r="E25" i="32" s="1"/>
  <c r="E26" i="32" s="1"/>
  <c r="E45" i="30" l="1"/>
  <c r="E46" i="3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<sst xmlns="http://schemas.openxmlformats.org/spreadsheetml/2006/main" count="1235" uniqueCount="471">
  <si>
    <t>Tab</t>
  </si>
  <si>
    <t>Instructions:</t>
  </si>
  <si>
    <t>General Information Tab</t>
  </si>
  <si>
    <t xml:space="preserve">Complete cells highlighted in yellow. </t>
  </si>
  <si>
    <t xml:space="preserve">Box 1-8: These should be for the provider submitting the tool.  A separate cost collection tool should be completed for each entity separately. </t>
  </si>
  <si>
    <t>Box 9-11: only need to be completed if the mailing address is different from the physical address.  If they are the same enter "Same" in all three boxes.</t>
  </si>
  <si>
    <t>Box 12: This would be the individual signing the form.</t>
  </si>
  <si>
    <t>Box 13-18: This relates to the individual that the Department will reach out to if additional information is needed.</t>
  </si>
  <si>
    <t>Box 19-20: If the provider changed their name since the last reporting period complete these boxes.  If not then enter "N/A".</t>
  </si>
  <si>
    <t>Box 21-22: This is the reporting period that the Cost being reported relate.  This should be a 12 month period.</t>
  </si>
  <si>
    <t>Provider Questionnaire</t>
  </si>
  <si>
    <t>Complete questionnaire by putting an "X" is the appropriate boxes for the reporting agency.</t>
  </si>
  <si>
    <t>Schedule 1 thru Schedule 9 Column Descriptions</t>
  </si>
  <si>
    <t>Column 1 - Total Expense</t>
  </si>
  <si>
    <t>This includes the total cost of your services.  You use this column for the support services like Billing, Dispatching, Fleet, Education, Administration.</t>
  </si>
  <si>
    <t>Column 2 - Ambulance Expense</t>
  </si>
  <si>
    <t>This is cost related to ambulance services only.  This would include 911 emergency ambulance services and interfacility and scheduled non-emergency ambulance services</t>
  </si>
  <si>
    <t>Column 3 - Wheelchair Expense</t>
  </si>
  <si>
    <t>This is cost related to wheelchair services only.</t>
  </si>
  <si>
    <t>Column 4 - Other Transport Service Expense</t>
  </si>
  <si>
    <t>This is cost related to all other types of transportation services not included above.  For example, this would include air transportation (both helicopter and fixed-wing), service car/medi-car services, etc.</t>
  </si>
  <si>
    <t>Column 5 - Services Provided to Other Agencies</t>
  </si>
  <si>
    <t>This is cost related to providing support services to another agency.  For example, providing billing, dispatching, education &amp; training or fleet services to another agency.  These services can be provided to a related entity or an independent third party agency.</t>
  </si>
  <si>
    <t>Schedule 1 - Direct Labor</t>
  </si>
  <si>
    <t>Complete cells highlighted in yellow. If you do not have cost related to a specific item then leave it at "0" or blank.</t>
  </si>
  <si>
    <t xml:space="preserve">This schedule is to capture the cost of direct operation wages and fringe payroll benefits.  </t>
  </si>
  <si>
    <t>Schedule 2 - Operating Expense</t>
  </si>
  <si>
    <t>Item 20: Fuel is related to fuel used in direct operations.  If you have vehicles for the Fleet department or administrative vehicles, then enter Fuel for them on Schedule 5 (Item 23) &amp; Schedule 7 (Item 27) respectively.</t>
  </si>
  <si>
    <t>Schedule 3 - Billing Expense</t>
  </si>
  <si>
    <t>General Information: Number of Transports needs to be completed.</t>
  </si>
  <si>
    <t xml:space="preserve">If the provider does not have inhouse Billing then the cost paid for Billing services should be entered for Item 31. </t>
  </si>
  <si>
    <t>Schedule 4 - Dispatch Expense</t>
  </si>
  <si>
    <t>General Information: Number of Calls needs to be completed.</t>
  </si>
  <si>
    <t>If the provider does not have inhouse Dispatch then the cost paid for Billing services should be entered for Item 31.  Item 31 can also be used if the provider has inhouse Dispatching and also pays a 911 Dispatch Center for services.</t>
  </si>
  <si>
    <t>Schedule 5 - Fleet Expense</t>
  </si>
  <si>
    <t>General Information: Number of Vehicles needs to be completed.</t>
  </si>
  <si>
    <t>If the provider does not have inhouse Fleet services then the cost paid for repairs and maintenance services should be entered for Item 25 &amp; Item 26 respectively.  Item 25 &amp; Item 26 can also be used if the provider has inhouse Fleet services and also pays 3rd party agencies for additional repairs or maintenance that cannot be handled inhouse due to timing or complexity.</t>
  </si>
  <si>
    <t xml:space="preserve">Schedule 6 - Education &amp; Training </t>
  </si>
  <si>
    <t>If the provider does not have inhouse Education and Training services then the cost paid continuing education and training should be entered for Item 26.  Item 26 can also be used if the provider has inhouse Education and Training services and also pays 3rd party agencies for additional training or instructor support.</t>
  </si>
  <si>
    <t xml:space="preserve">Schedule 7 - Administrative </t>
  </si>
  <si>
    <t>Schedule 8 - Total Expense Summary</t>
  </si>
  <si>
    <t>This is a summary schedule used to consolidate all the data entered in Schedules 1 thru Schedule 7.  No additional data is entered on this schedule.</t>
  </si>
  <si>
    <t>Schedule 9 - Total Capital Summary</t>
  </si>
  <si>
    <t>This is a summary schedule used to consolidate all the Capital Related data entered in Schedules 2 thru Schedule 7.  No additional data is entered on this schedule.</t>
  </si>
  <si>
    <t>AMBULANCE TRANSPORTATION</t>
  </si>
  <si>
    <t xml:space="preserve"> </t>
  </si>
  <si>
    <t xml:space="preserve">INTEGRATED DISCLOSURE AND MEDICAID COST REPORT </t>
  </si>
  <si>
    <t>GENERAL INFORMATION</t>
  </si>
  <si>
    <t>1. Name of Ambulance Provider:</t>
  </si>
  <si>
    <t>2. Medicaid #:</t>
  </si>
  <si>
    <t>3. National Provider ID (NPI):</t>
  </si>
  <si>
    <t>4. Doing Business As (DBA):</t>
  </si>
  <si>
    <t>5. Facility Business Phone:</t>
  </si>
  <si>
    <t>6. Ambulance Provider Street Address:</t>
  </si>
  <si>
    <t>7. City:</t>
  </si>
  <si>
    <t>8. Zip Code:</t>
  </si>
  <si>
    <t>9. Mailing Address - Street or P.O. Box  (if different):</t>
  </si>
  <si>
    <t>10. City:</t>
  </si>
  <si>
    <t>11. Zip Code:</t>
  </si>
  <si>
    <t>12. Name of Person Signing and Certifying Report:</t>
  </si>
  <si>
    <t>13. Report Contact Person:</t>
  </si>
  <si>
    <t>14. Phone Number and Extension:</t>
  </si>
  <si>
    <t/>
  </si>
  <si>
    <t>15. Mailing Address - Street or P. O. Box:</t>
  </si>
  <si>
    <t>16. City:</t>
  </si>
  <si>
    <t>17. State:</t>
  </si>
  <si>
    <t>18. Zip Code:</t>
  </si>
  <si>
    <t>19. Previous Name of Ambulance Provider if Changed Since Previous Report:</t>
  </si>
  <si>
    <t>20. Date of Change:</t>
  </si>
  <si>
    <t>21. Reporting Period Began:</t>
  </si>
  <si>
    <t>22. Reporting Period Ended:</t>
  </si>
  <si>
    <t>23. Number of Ambulance Transports Completed in Reporting Period:</t>
  </si>
  <si>
    <r>
      <t xml:space="preserve">For the purpose of this document, “provider” is a </t>
    </r>
    <r>
      <rPr>
        <sz val="12"/>
        <color rgb="FFFF0000"/>
        <rFont val="Arial"/>
        <family val="2"/>
      </rPr>
      <t>Privately</t>
    </r>
    <r>
      <rPr>
        <sz val="12"/>
        <color theme="1"/>
        <rFont val="Arial"/>
        <family val="2"/>
      </rPr>
      <t xml:space="preserve"> Owned Ambulance Transportation Services provider.</t>
    </r>
  </si>
  <si>
    <t>To be Executed by Officer or Administrator of the Ambulance Provider</t>
  </si>
  <si>
    <t xml:space="preserve">I, </t>
  </si>
  <si>
    <t>, certify that I am the responsible person of the Ambulance Provider and am duly authorized</t>
  </si>
  <si>
    <t xml:space="preserve"> to sign this document and that, to the best of my knowledge and information, each statement and amount in the accompanying schedules are true and correct.</t>
  </si>
  <si>
    <t>Date of Signature</t>
  </si>
  <si>
    <t>Name of Ambulance Provider</t>
  </si>
  <si>
    <t xml:space="preserve">E-mail the signed PDF electronic version of the completed </t>
  </si>
  <si>
    <t>By:</t>
  </si>
  <si>
    <t>cost report and the completed cost report Excel file to:</t>
  </si>
  <si>
    <t>(Signature)</t>
  </si>
  <si>
    <t>HFS.PrivateAmbulance@illinois.gov</t>
  </si>
  <si>
    <t>Title:</t>
  </si>
  <si>
    <t>When sending in Report, Please include "Cost Report" and Provider Name in Subject line of email</t>
  </si>
  <si>
    <t>Address:</t>
  </si>
  <si>
    <t>NOTICE</t>
  </si>
  <si>
    <t>Please be advised that submission of cost reports for items or services which were not provided; are not reimbursable under the Medicaid program or claimed in violation of an agreement with the State, may subject you (or your organization) to civil money penalty assessments .</t>
  </si>
  <si>
    <t>CHECK FIGURE</t>
  </si>
  <si>
    <t>Total Reported Ambulance Expenses (From all Schedules)</t>
  </si>
  <si>
    <t>Total Reported Ambulance Expenses (From Schedule 8)</t>
  </si>
  <si>
    <t>Variance</t>
  </si>
  <si>
    <t>Material variances may result in a rejection of this Cost Report submission.</t>
  </si>
  <si>
    <t>PLEASE NOTE:</t>
  </si>
  <si>
    <t>Two completed cost report files must be submitted each year.</t>
  </si>
  <si>
    <t>1)  A copy of the completed Excel file for the current year.</t>
  </si>
  <si>
    <t>2)  A signed copy of the completed in PDF format for the current year.</t>
  </si>
  <si>
    <t>PROVIDER COST REPORT REIMBURSMENT</t>
  </si>
  <si>
    <t>YES</t>
  </si>
  <si>
    <t>NO</t>
  </si>
  <si>
    <t>N/A</t>
  </si>
  <si>
    <t>Additional Comments</t>
  </si>
  <si>
    <t xml:space="preserve"> QUESTIONNAIRE</t>
  </si>
  <si>
    <t>Mark answers with an "X"</t>
  </si>
  <si>
    <t>Provider Organization and Operation</t>
  </si>
  <si>
    <r>
      <t xml:space="preserve">1.  </t>
    </r>
    <r>
      <rPr>
        <sz val="12"/>
        <color theme="1"/>
        <rFont val="Times New Roman"/>
        <family val="1"/>
      </rPr>
      <t>Describe the type of organization providing the service (include if nonprofit, public, private, etc.):</t>
    </r>
  </si>
  <si>
    <t xml:space="preserve">a.  Non-Profit </t>
  </si>
  <si>
    <t>b.  Public</t>
  </si>
  <si>
    <t>c.  Private</t>
  </si>
  <si>
    <t>d.  Other, please specify:</t>
  </si>
  <si>
    <t xml:space="preserve">                            </t>
  </si>
  <si>
    <r>
      <t xml:space="preserve">2.  </t>
    </r>
    <r>
      <rPr>
        <sz val="12"/>
        <color theme="1"/>
        <rFont val="Times New Roman"/>
        <family val="1"/>
      </rPr>
      <t>What basis of accounting did the provider utilizes for this reporting period:</t>
    </r>
  </si>
  <si>
    <t xml:space="preserve">a.  Accrual Basis </t>
  </si>
  <si>
    <t>b.  Cash Basis</t>
  </si>
  <si>
    <r>
      <t xml:space="preserve">3.  </t>
    </r>
    <r>
      <rPr>
        <sz val="12"/>
        <color theme="1"/>
        <rFont val="Times New Roman"/>
        <family val="1"/>
      </rPr>
      <t>Is this the same basis of accounting as previously used?</t>
    </r>
  </si>
  <si>
    <r>
      <t xml:space="preserve">4.  </t>
    </r>
    <r>
      <rPr>
        <sz val="12"/>
        <color theme="1"/>
        <rFont val="Times New Roman"/>
        <family val="1"/>
      </rPr>
      <t>The provider performs the following types of ambulance services:</t>
    </r>
  </si>
  <si>
    <t xml:space="preserve">a.  9-1-1 Emergency </t>
  </si>
  <si>
    <t>b.  Non-emergency</t>
  </si>
  <si>
    <r>
      <t xml:space="preserve">5.  The provider performs </t>
    </r>
    <r>
      <rPr>
        <sz val="12"/>
        <color theme="1"/>
        <rFont val="Times New Roman"/>
        <family val="1"/>
      </rPr>
      <t>the following services inhouse?</t>
    </r>
  </si>
  <si>
    <t xml:space="preserve">a.  Billing Services </t>
  </si>
  <si>
    <t>b.  Dispatching Services</t>
  </si>
  <si>
    <t>c.  Fleet Services</t>
  </si>
  <si>
    <t>d.  Education &amp; Training Services</t>
  </si>
  <si>
    <t>e.  Administrative (IT, HR, Accounting) Services</t>
  </si>
  <si>
    <t>f.   EMT</t>
  </si>
  <si>
    <t>g.  Other, please specify:</t>
  </si>
  <si>
    <r>
      <t xml:space="preserve">6.  </t>
    </r>
    <r>
      <rPr>
        <sz val="12"/>
        <color theme="1"/>
        <rFont val="Times New Roman"/>
        <family val="1"/>
      </rPr>
      <t>Were any of the following services outsourced/subcontracted to another entity?</t>
    </r>
  </si>
  <si>
    <t>If "yes", note name of agency providing services in the additional comments column.</t>
  </si>
  <si>
    <t>7.  The provider has:</t>
  </si>
  <si>
    <t>a.  Changed ownership.</t>
  </si>
  <si>
    <t>If "yes", submit name and address of new owner, date of change, copy of sales agreement, or any similar agreement affecting change of ownership.</t>
  </si>
  <si>
    <t>b.  Terminated participation in the Medicaid Program.</t>
  </si>
  <si>
    <t>If "yes", list date of termination, and reason (Voluntary/Involuntary) in the additional comments column.</t>
  </si>
  <si>
    <t>SCHEDULE 1 - DIRECT LABOR EXPENSE</t>
  </si>
  <si>
    <t>Ambulance Provider Name:</t>
  </si>
  <si>
    <t>Fiscal Year Ended:</t>
  </si>
  <si>
    <t>National Provider Identification:</t>
  </si>
  <si>
    <t>Line No.</t>
  </si>
  <si>
    <t>Cost Center</t>
  </si>
  <si>
    <t>Total Expense</t>
  </si>
  <si>
    <t>Ambulance Expense</t>
  </si>
  <si>
    <t>Wheelchair Expense</t>
  </si>
  <si>
    <t>Other Transport Service Expense</t>
  </si>
  <si>
    <t>Services Provided to Other Agencies</t>
  </si>
  <si>
    <t>General Information</t>
  </si>
  <si>
    <t>Number of Employees at Beginning of Period</t>
  </si>
  <si>
    <t>Number of Employees at End of Period</t>
  </si>
  <si>
    <t>Average Number of FTEs</t>
  </si>
  <si>
    <t>Salaries &amp; Fringe Benefits</t>
  </si>
  <si>
    <r>
      <t>Staff Salaries / Wages</t>
    </r>
    <r>
      <rPr>
        <b/>
        <sz val="14"/>
        <color rgb="FFFF0000"/>
        <rFont val="Arial"/>
        <family val="2"/>
      </rPr>
      <t>*</t>
    </r>
  </si>
  <si>
    <t>Payroll Related Taxes (FICA; FUTA &amp; SUTA)</t>
  </si>
  <si>
    <r>
      <t>Retirement Contributions</t>
    </r>
    <r>
      <rPr>
        <b/>
        <sz val="14"/>
        <color rgb="FFFF0000"/>
        <rFont val="Arial"/>
        <family val="2"/>
      </rPr>
      <t>**</t>
    </r>
  </si>
  <si>
    <r>
      <t>Group Insurance</t>
    </r>
    <r>
      <rPr>
        <b/>
        <sz val="14"/>
        <color rgb="FFFF0000"/>
        <rFont val="Arial"/>
        <family val="2"/>
      </rPr>
      <t>***</t>
    </r>
  </si>
  <si>
    <t>Workers Compensation Insurance</t>
  </si>
  <si>
    <r>
      <t>Other Employee Benefits</t>
    </r>
    <r>
      <rPr>
        <b/>
        <sz val="14"/>
        <color rgb="FFFF0000"/>
        <rFont val="Arial"/>
        <family val="2"/>
      </rPr>
      <t>****</t>
    </r>
  </si>
  <si>
    <t>Payroll Processing Fees</t>
  </si>
  <si>
    <t>Other- (Specify)</t>
  </si>
  <si>
    <t>Contracted Labor Cost</t>
  </si>
  <si>
    <t>Subtotal Salaries (Lines 1.00 &amp; 9.00)</t>
  </si>
  <si>
    <t>Subtotal Fringe Benefits (Lines 2.00 thru 8.00)</t>
  </si>
  <si>
    <t>Total Salaries &amp; Fringe Benefits</t>
  </si>
  <si>
    <t>Annual Worked Hours - Regular &amp; Overtime Hours</t>
  </si>
  <si>
    <t>Annual Worked Hours - Regular &amp; Overtime Hours (Contracted Labor)</t>
  </si>
  <si>
    <t>Total Hours</t>
  </si>
  <si>
    <t xml:space="preserve">        Total Personnel Hourly Cost</t>
  </si>
  <si>
    <t>*</t>
  </si>
  <si>
    <t>This includes Federal payroll tax (FICA); Federal Unemployment Tax and State Unemployment Tax</t>
  </si>
  <si>
    <t>**</t>
  </si>
  <si>
    <t>This is the company's contribution to the employees' retirement account (i.e.401K, 403B, pension, etc.)</t>
  </si>
  <si>
    <t>***</t>
  </si>
  <si>
    <t xml:space="preserve">This includes the company's portion of the Health, vision, dental, life, accidental death &amp; dismemberment, long-term disability and short-term disability insurance premiums or claims paid if self insured, </t>
  </si>
  <si>
    <t>****</t>
  </si>
  <si>
    <t>This includes any other benefits paid on behalf of the employee by the company (for example: wellness program, gym memberships, team outings or meals, etc..)</t>
  </si>
  <si>
    <t>SCHEDULE 2 - AMBULANCE TRANSPORTATION SERVICES DIRECT EXPENSE</t>
  </si>
  <si>
    <t>Capital Related</t>
  </si>
  <si>
    <t>Depreciation - Buildings and Improvements - Operations</t>
  </si>
  <si>
    <t>Depreciation - Leasehold Improvements - Operations</t>
  </si>
  <si>
    <t>Depreciation - Equipment - Operations</t>
  </si>
  <si>
    <t>Depreciation and Amortization - Other - Operations</t>
  </si>
  <si>
    <t>Leases and Rentals - Operations</t>
  </si>
  <si>
    <t>Property Taxes - Operations</t>
  </si>
  <si>
    <t>Property Insurance</t>
  </si>
  <si>
    <t>Interest - Property, Plant, and Equipment - Operations</t>
  </si>
  <si>
    <t>Total Operations Capital Related (Lines 1.00 thru 10.00)</t>
  </si>
  <si>
    <t>Staff Salaries / Wages</t>
  </si>
  <si>
    <t>Retirement Contributions</t>
  </si>
  <si>
    <t>Group Insurance</t>
  </si>
  <si>
    <t>Other Employee Benefits</t>
  </si>
  <si>
    <t>Subtotal Salaries (Lines 11.00 &amp; 19.00)</t>
  </si>
  <si>
    <t>Subtotal Fringe Benefits (Lines 12.00 thru 18.00)</t>
  </si>
  <si>
    <t>Total Capital Related, Salaries, and Fringe Benefits</t>
  </si>
  <si>
    <t>Direct Operating Expenses</t>
  </si>
  <si>
    <t>Uniforms</t>
  </si>
  <si>
    <t>Fuel</t>
  </si>
  <si>
    <t>General Liability &amp; Auto Insurance &amp; Licenses</t>
  </si>
  <si>
    <t>Medical Supplies</t>
  </si>
  <si>
    <t>Non-Capital Equipment</t>
  </si>
  <si>
    <t>Oxygen</t>
  </si>
  <si>
    <t>Biohazard</t>
  </si>
  <si>
    <t>Software &amp; Software Support</t>
  </si>
  <si>
    <t>Telephone &amp; Biotelemetry</t>
  </si>
  <si>
    <t>Rent</t>
  </si>
  <si>
    <t>Utilities</t>
  </si>
  <si>
    <t>Office / Building Expenses</t>
  </si>
  <si>
    <t>Medical Direction</t>
  </si>
  <si>
    <t>Accreditation</t>
  </si>
  <si>
    <t>Other - Specify</t>
  </si>
  <si>
    <t>Total Direct Expenses (Lines 20 thru 36)</t>
  </si>
  <si>
    <t xml:space="preserve">        Total Operating Expenses</t>
  </si>
  <si>
    <t>SCHEDULE 3 - BILLING / CUSTOMER SERVICES EXPENSE</t>
  </si>
  <si>
    <t>Total Billing Service Expense</t>
  </si>
  <si>
    <t>Number of Medicaid &amp; Managed Medicaid Transports</t>
  </si>
  <si>
    <r>
      <t>Number of Other Transports</t>
    </r>
    <r>
      <rPr>
        <b/>
        <sz val="14"/>
        <color rgb="FFFF0000"/>
        <rFont val="Arial"/>
        <family val="2"/>
      </rPr>
      <t>*</t>
    </r>
  </si>
  <si>
    <t xml:space="preserve">Total Transports </t>
  </si>
  <si>
    <t>Depreciation - Buildings and Improvements</t>
  </si>
  <si>
    <t>Depreciation - Leasehold Improvements</t>
  </si>
  <si>
    <t>Depreciation - Equipment</t>
  </si>
  <si>
    <t>Depreciation and Amortization - Other</t>
  </si>
  <si>
    <t>Leases and Rentals</t>
  </si>
  <si>
    <t>Property Taxes</t>
  </si>
  <si>
    <t>Interest - Property, Plant, and Equipment</t>
  </si>
  <si>
    <t>Total Capital Related (Lines 1.00 thru 10.00)</t>
  </si>
  <si>
    <t>Billing Staff Salaries / Wages</t>
  </si>
  <si>
    <t>Subtotal Salaries (Lines 11.00)</t>
  </si>
  <si>
    <t>Supplies</t>
  </si>
  <si>
    <t>General Liability Insurance &amp; Licenses</t>
  </si>
  <si>
    <t>Processing Fees / Clearing House Fees</t>
  </si>
  <si>
    <t xml:space="preserve">Legal &amp; Compliance </t>
  </si>
  <si>
    <t xml:space="preserve">Certification &amp; Continuing Education </t>
  </si>
  <si>
    <t>Telephone</t>
  </si>
  <si>
    <t>Postage</t>
  </si>
  <si>
    <t>Billing Fees - Paid to 3rd Party Billing Agency</t>
  </si>
  <si>
    <t>Total Direct Expenses (Lines 19 thru 32)</t>
  </si>
  <si>
    <t xml:space="preserve">Allocations based on </t>
  </si>
  <si>
    <t># of transports / claims processed</t>
  </si>
  <si>
    <r>
      <t>Weighted effort of each claim</t>
    </r>
    <r>
      <rPr>
        <b/>
        <sz val="14"/>
        <color rgb="FFFF0000"/>
        <rFont val="Arial"/>
        <family val="2"/>
      </rPr>
      <t>**</t>
    </r>
  </si>
  <si>
    <t>Weighted # of claims</t>
  </si>
  <si>
    <t>Allocation % of Expense</t>
  </si>
  <si>
    <t xml:space="preserve">        Total Provider Billing Expenses</t>
  </si>
  <si>
    <t>This would include transports billed to Medicare, Commercial Insurances, Facilities, Other 3rd Parties, and Patients</t>
  </si>
  <si>
    <t>The Weighted effort of each claim relates to the time each claim takes and the level of training required.  For example, an ambulance claim should be evaluated to ensure the correct level of service is billed, whether the transport was medically necessary, reasonable and to a covered destination.  While a wheelchair claim is straight forward as a prior authorization should have been obtained by the sending facility and there is no level of service determination or evaluation of medical necessity. (Value entered has to be between 0 and 1).</t>
  </si>
  <si>
    <t>SCHEDULE 4 - DISPATCH SERVICES EXPENSE</t>
  </si>
  <si>
    <t>Total Dispatch Service Expense</t>
  </si>
  <si>
    <t>Number of Calls</t>
  </si>
  <si>
    <t>Dispatch Staff Salaries / Wages</t>
  </si>
  <si>
    <t>Dispatch Fees - Paid to 3rd Party Dispatch Center</t>
  </si>
  <si>
    <t>Total Direct Expenses (Lines 19 thru 30)</t>
  </si>
  <si>
    <t># of calls</t>
  </si>
  <si>
    <r>
      <t xml:space="preserve">Weighted effort of each call </t>
    </r>
    <r>
      <rPr>
        <b/>
        <sz val="18"/>
        <color rgb="FFFF0000"/>
        <rFont val="Arial"/>
        <family val="2"/>
      </rPr>
      <t>**</t>
    </r>
  </si>
  <si>
    <t xml:space="preserve">        Total Provider Dispatch Expenses</t>
  </si>
  <si>
    <t>The Weighted effort of each call relates to the time each call takes and the level of training required.  For example, a dispatcher for 911 Emergency Ambulance calls should be EMD certified and requires triaging the call and providing medical care direction to the patient or caller until EMS crews arrive vs the call intake process for a wheelchair transport for a discharge back to a SNF (which requires no EMD certification or providing medical care direction to the caller. (Value entered has to be between 0 and 1).</t>
  </si>
  <si>
    <t>SCHEDULE 5 - FLEET MAINTENANCE SERVICES EXPENSE</t>
  </si>
  <si>
    <t>Total Fleet Service Expense</t>
  </si>
  <si>
    <t>Number of Ambulances</t>
  </si>
  <si>
    <r>
      <t>Number of Other Vehicles</t>
    </r>
    <r>
      <rPr>
        <b/>
        <sz val="12"/>
        <color rgb="FFFF0000"/>
        <rFont val="Arial"/>
        <family val="2"/>
      </rPr>
      <t>*</t>
    </r>
  </si>
  <si>
    <t>Total Vehicles</t>
  </si>
  <si>
    <t>Fleet Staff Salaries / Wages</t>
  </si>
  <si>
    <t>Shop Supplies</t>
  </si>
  <si>
    <t>Vehicle Parts</t>
  </si>
  <si>
    <t>Non-Capital Equipment - Medical &amp; Electronic</t>
  </si>
  <si>
    <t>Non-Capital Equipment - Shop Equipment</t>
  </si>
  <si>
    <t>Vehicle Repairs</t>
  </si>
  <si>
    <t>Vehicle Maintenance</t>
  </si>
  <si>
    <t>Radio Maintenance</t>
  </si>
  <si>
    <t>Total Direct Expenses (Lines 19 thru 34)</t>
  </si>
  <si>
    <t># of vehicles</t>
  </si>
  <si>
    <r>
      <t>Weighted effort of each vehicle</t>
    </r>
    <r>
      <rPr>
        <b/>
        <sz val="14"/>
        <color rgb="FFFF0000"/>
        <rFont val="Arial"/>
        <family val="2"/>
      </rPr>
      <t>**</t>
    </r>
  </si>
  <si>
    <t xml:space="preserve">        Total Provider Fleet Expenses</t>
  </si>
  <si>
    <t>Other vehicles include all other vehicles owned or serviced by the Agency's fleet department.  This would include Quick Response vehicles, admin cars, other vehicles used in support of that service line.</t>
  </si>
  <si>
    <t>The Weighted effort of each vehicle relates to the time each vehicle takes to repair/maintain and the level of training required.  For example, an ambulance has more than just mechanical maintenance, you have all the items in the back that requires extra training to repair or maintain.  While a wheelchair van or car are more general mechanical issues. (Value entered has to be between 0 and 1).</t>
  </si>
  <si>
    <t>SCHEDULE 6 - EDUCATION AND TRAINING SERVICES EXPENSE</t>
  </si>
  <si>
    <t>Total Education &amp; Training Service Expense</t>
  </si>
  <si>
    <t>Education Staff Salaries / Wages</t>
  </si>
  <si>
    <t>Licensing &amp; Certifications</t>
  </si>
  <si>
    <t xml:space="preserve">Continuing Education </t>
  </si>
  <si>
    <t># of employees</t>
  </si>
  <si>
    <r>
      <t>Weighted effort of each employee training</t>
    </r>
    <r>
      <rPr>
        <b/>
        <sz val="14"/>
        <color rgb="FFFF0000"/>
        <rFont val="Arial"/>
        <family val="2"/>
      </rPr>
      <t>**</t>
    </r>
  </si>
  <si>
    <t xml:space="preserve">        Total Provider Education &amp; Training Expenses</t>
  </si>
  <si>
    <t>The Weighted effort of each employee training relates to the time and level of certification each employee takes and the level of training required.  For example, a EMT Basic or Paramedic require 60 hours and 100 hours of CE every 4 years respectively vs. a wheelchair driver, no CE requirements except employer mandated. (Value entered has to be between 0 and 1).</t>
  </si>
  <si>
    <t>SCHEDULE 7 - ADMINISTRATIVE AND GENERAL EXPENSE</t>
  </si>
  <si>
    <t>Total Administrative Service Expense</t>
  </si>
  <si>
    <t>Administrative Staff Salaries / Wages</t>
  </si>
  <si>
    <t>Management Development</t>
  </si>
  <si>
    <t>Consulting Services</t>
  </si>
  <si>
    <t>Employee Engagement</t>
  </si>
  <si>
    <t>Retirement Plan Administration</t>
  </si>
  <si>
    <t>Administrative Fees</t>
  </si>
  <si>
    <t>Banking Fees</t>
  </si>
  <si>
    <t>Accounting / Auditing Services</t>
  </si>
  <si>
    <t>Legal &amp; Compliance Fees</t>
  </si>
  <si>
    <t>Grounds &amp; Building Maintenance</t>
  </si>
  <si>
    <t>Building Supplies</t>
  </si>
  <si>
    <t>Dues &amp; Subscriptions</t>
  </si>
  <si>
    <t xml:space="preserve">Marketing </t>
  </si>
  <si>
    <t>Insurance &amp; Licenses</t>
  </si>
  <si>
    <t xml:space="preserve">Travel </t>
  </si>
  <si>
    <t>Charitable Contributions &amp; Sponsorships</t>
  </si>
  <si>
    <t>Total Direct Expenses (Lines 19 thru 41)</t>
  </si>
  <si>
    <t>Support Services Expense (Schedule 3 thru 6)</t>
  </si>
  <si>
    <r>
      <t>Weighted effort of each line of service</t>
    </r>
    <r>
      <rPr>
        <b/>
        <sz val="14"/>
        <color rgb="FFFF0000"/>
        <rFont val="Arial"/>
        <family val="2"/>
      </rPr>
      <t>**</t>
    </r>
  </si>
  <si>
    <t xml:space="preserve">        Total Provider Administrative Expenses</t>
  </si>
  <si>
    <t>The Weighted effort of each line of service relates to the time and the level of oversight required for each line of service.  For example, the requirements for ensuring an ambulance is licensed and properly registered for operations (Safety Lane inspections, IDPH inspections, Medical Direction, Compliance Program and Quality Improvement Reviews) is more involved and time consuming than a wheelchair van or service car. (Value entered has to be between 0 and 1).</t>
  </si>
  <si>
    <t>SCHEDULE 8 - AMBULANCE TRANSPORTATION SERVICES EXPENSE</t>
  </si>
  <si>
    <r>
      <t xml:space="preserve">Operating Direct Expenses  </t>
    </r>
    <r>
      <rPr>
        <i/>
        <sz val="12"/>
        <rFont val="Arial"/>
        <family val="2"/>
      </rPr>
      <t>(Schedule 2 Totals)</t>
    </r>
  </si>
  <si>
    <t>Other Operating Expenses</t>
  </si>
  <si>
    <r>
      <t xml:space="preserve">Dispatch Services  </t>
    </r>
    <r>
      <rPr>
        <i/>
        <sz val="12"/>
        <rFont val="Arial"/>
        <family val="2"/>
      </rPr>
      <t>(Schedule 4 Totals)</t>
    </r>
  </si>
  <si>
    <r>
      <t xml:space="preserve">Billing / Customer Services  </t>
    </r>
    <r>
      <rPr>
        <i/>
        <sz val="12"/>
        <rFont val="Arial"/>
        <family val="2"/>
      </rPr>
      <t>(Schedule 3 Totals)</t>
    </r>
  </si>
  <si>
    <r>
      <t xml:space="preserve">Fleet Services  </t>
    </r>
    <r>
      <rPr>
        <i/>
        <sz val="12"/>
        <rFont val="Arial"/>
        <family val="2"/>
      </rPr>
      <t>(Schedule 5 Totals)</t>
    </r>
  </si>
  <si>
    <r>
      <t xml:space="preserve">Education &amp; Training  </t>
    </r>
    <r>
      <rPr>
        <i/>
        <sz val="12"/>
        <rFont val="Arial"/>
        <family val="2"/>
      </rPr>
      <t>(Schedule 6 Totals)</t>
    </r>
  </si>
  <si>
    <t>Total Other Operating Expenses (Lines 37 thru 40)</t>
  </si>
  <si>
    <t>Total Direct &amp; Other Operating Expenses</t>
  </si>
  <si>
    <t>Administrative and General</t>
  </si>
  <si>
    <r>
      <t xml:space="preserve">Administrative and General  </t>
    </r>
    <r>
      <rPr>
        <i/>
        <sz val="12"/>
        <rFont val="Arial"/>
        <family val="2"/>
      </rPr>
      <t>(Schedule 7 Totals)</t>
    </r>
  </si>
  <si>
    <t>Total Administrative &amp; General</t>
  </si>
  <si>
    <t>Total Provider Expenses</t>
  </si>
  <si>
    <t>Total Cost per Transport</t>
  </si>
  <si>
    <t>SCHEDULE 9 - CAPITAL RELATED EXPENSE</t>
  </si>
  <si>
    <t xml:space="preserve">Total Capital Related </t>
  </si>
  <si>
    <t>Salary Sheet for Direct Labor Cost and Hours Worked during the Period</t>
  </si>
  <si>
    <t xml:space="preserve">Complete section in White for Each Employee, Pay Attention to Header to Ensure the right employee is in the Right Table. </t>
  </si>
  <si>
    <t>JOB TITLE</t>
  </si>
  <si>
    <t>Number of FTEs</t>
  </si>
  <si>
    <t>REGULAR SALARIES (Non-Overtime Salary)</t>
  </si>
  <si>
    <t>Overtime Dollars Spent</t>
  </si>
  <si>
    <t>Off Duty Training Pay</t>
  </si>
  <si>
    <t>FICA</t>
  </si>
  <si>
    <t>RETIREMENT  CONTRIBUTIONS</t>
  </si>
  <si>
    <t>GROUP LIFE INSURANCE</t>
  </si>
  <si>
    <t>GROUP HEALTH INSURANCE</t>
  </si>
  <si>
    <t>WEEKLY INCOME BENEFITS</t>
  </si>
  <si>
    <t>WORKERS COMP INSUR</t>
  </si>
  <si>
    <t>UNEMPLOYED COMP FUND</t>
  </si>
  <si>
    <t>SPECIAL PAY</t>
  </si>
  <si>
    <t>Regular Salary, OT, and Training</t>
  </si>
  <si>
    <t>Fringe</t>
  </si>
  <si>
    <t>TOTAL SALARY &amp; FRINGE</t>
  </si>
  <si>
    <t>Annual Worked Hours - Regular Worked Hours</t>
  </si>
  <si>
    <t>Annual Overtime Hours</t>
  </si>
  <si>
    <t>Personnel Hourly Cost</t>
  </si>
  <si>
    <t>Paramedic</t>
  </si>
  <si>
    <t>EMT</t>
  </si>
  <si>
    <t>Wheelchair/Non-Emergent Transport Operator</t>
  </si>
  <si>
    <t>Registered Nurse</t>
  </si>
  <si>
    <t>Communications Specialist</t>
  </si>
  <si>
    <t>Total</t>
  </si>
  <si>
    <t>Row 7: Paramedics, Field training Officer Paramedics, Supervisor-Paramedic, or other front line staff member that is a Paramedic with direct patient care.</t>
  </si>
  <si>
    <t>Row 8: EMTs, Field training Officer EMT, Supervisor-EMT, or other front line staff member that is a EMT with direct patient care.</t>
  </si>
  <si>
    <t>Row 9:Wheelchairs or Non-Emergency Transport Operator, Field Training Officer Wheelchair or Non-Emergency Transport Operator, Supervisor-Wheelchair or Non-Emergency Transport Operator, or other front line staff member that is a Wheelchair or Non-Emergency Transport Operator with direct patient care.</t>
  </si>
  <si>
    <t>Row 10:RNs, Field training Officer RN, Supervisor-RN, or other front line staff member that is a RN with direct patient care.</t>
  </si>
  <si>
    <t>Row 11:Communications/Dispatch Personnel, Field training Officer Communications/Dispatch Personnel, Supervisor-Communications/Dispatch Personnel, or other front line staff member that is a Communications/Dispatch Personnel with direct patient care.</t>
  </si>
  <si>
    <t>INTERNAL USE ONLY DO NOT TOUCH</t>
  </si>
  <si>
    <t>Internally Staffed Services</t>
  </si>
  <si>
    <t>Direct Labor Costing</t>
  </si>
  <si>
    <t xml:space="preserve">Region Percent Medicaid/Private Pay </t>
  </si>
  <si>
    <t>Inflationary Percentage</t>
  </si>
  <si>
    <t>Unit Type</t>
  </si>
  <si>
    <t>Unit Hour Cost</t>
  </si>
  <si>
    <t>Unit Hours Produced</t>
  </si>
  <si>
    <t>Direct Labor Cost</t>
  </si>
  <si>
    <t>Ambulance</t>
  </si>
  <si>
    <t>Advanced Life Support</t>
  </si>
  <si>
    <t>Regions</t>
  </si>
  <si>
    <t>URBAN BASE RATE / URBAN MILEAGE</t>
  </si>
  <si>
    <t>RURAL BASE RATE / RURAL MILEAGE</t>
  </si>
  <si>
    <t>RURAL BASE RATE / LOWEST QUARTILE</t>
  </si>
  <si>
    <t>Basic Life Support</t>
  </si>
  <si>
    <t>Region 12</t>
  </si>
  <si>
    <t>Wheelchair</t>
  </si>
  <si>
    <t>Region 15</t>
  </si>
  <si>
    <t xml:space="preserve">Specialty Care Transport </t>
  </si>
  <si>
    <t>Region 16</t>
  </si>
  <si>
    <t>Region 99</t>
  </si>
  <si>
    <t xml:space="preserve">Employee Type and Costing </t>
  </si>
  <si>
    <t>EMPLOYEE TYPE</t>
  </si>
  <si>
    <t>Personnel Hour Cost</t>
  </si>
  <si>
    <t>PARAMEDIC</t>
  </si>
  <si>
    <t>EMT - Basic / Non-Emergent Ambulance Operator</t>
  </si>
  <si>
    <t>Wheelchair Operator</t>
  </si>
  <si>
    <t xml:space="preserve">Medicaid Rates with CMS Ambulance Inflationary Factor (AIR) </t>
  </si>
  <si>
    <t>RURAL GROUND MILES 1-17*</t>
  </si>
  <si>
    <t>GPCI Conversion Factor</t>
  </si>
  <si>
    <t>GPCI Weighted Factor</t>
  </si>
  <si>
    <t>Increase for density</t>
  </si>
  <si>
    <t>Super Rural Bonus</t>
  </si>
  <si>
    <t>THEN DISTROBUT UH HERE</t>
  </si>
  <si>
    <t>Flat Overhead %</t>
  </si>
  <si>
    <t>Rural Mileage Bonus</t>
  </si>
  <si>
    <t>Milage</t>
  </si>
  <si>
    <t>Inflationary Factors - Internal Services</t>
  </si>
  <si>
    <t>Wheelchair % Increase</t>
  </si>
  <si>
    <t>DM OH Adjustements</t>
  </si>
  <si>
    <t>Conversation for Unit Hour Costing</t>
  </si>
  <si>
    <t>UNIT HOUR COST</t>
  </si>
  <si>
    <t>UNIT HOUR COST W/Inflationary Factors from CMS</t>
  </si>
  <si>
    <t>UNIT HOUR COST W/Inflationary Factors from CMS &amp; OPS Coverage of Medicaid/Private Pay</t>
  </si>
  <si>
    <t>Medicaid Volumes Annual</t>
  </si>
  <si>
    <t>Revenue Per Transport</t>
  </si>
  <si>
    <t>Revenue Per Transport w/ Mileage</t>
  </si>
  <si>
    <t>Total Revenue</t>
  </si>
  <si>
    <t>Total Operating Expense</t>
  </si>
  <si>
    <t>Profit / (Loss)</t>
  </si>
  <si>
    <t>CMS/Est WC Inflationary Factor for Unit Hour Costing</t>
  </si>
  <si>
    <t>Inflationary Factors - Sum of Increase for System Factors</t>
  </si>
  <si>
    <t>Unit Hour Cost with Inflationary Factors</t>
  </si>
  <si>
    <t>Annual Expense for Medicaid Transports</t>
  </si>
  <si>
    <t>Annual Revenue for Medicaid Transports</t>
  </si>
  <si>
    <t>Annual Profit/Loss</t>
  </si>
  <si>
    <t>Percent Profit/Loss</t>
  </si>
  <si>
    <t>CONTRACTOR/CARRIER</t>
  </si>
  <si>
    <t>SERVICE LEVEL</t>
  </si>
  <si>
    <t>UNIT TYPE</t>
  </si>
  <si>
    <t>LOCALITY</t>
  </si>
  <si>
    <t>HCPCS</t>
  </si>
  <si>
    <t>RVU</t>
  </si>
  <si>
    <t>Geographic Practice Cost Indices (GPCI)</t>
  </si>
  <si>
    <t>BASE RATE</t>
  </si>
  <si>
    <t>Resource Type</t>
  </si>
  <si>
    <t>ALS Direct Labor COST</t>
  </si>
  <si>
    <t>06102</t>
  </si>
  <si>
    <t>MILEAGE</t>
  </si>
  <si>
    <t>12</t>
  </si>
  <si>
    <t>A0425</t>
  </si>
  <si>
    <t>n/a</t>
  </si>
  <si>
    <t>ALSE</t>
  </si>
  <si>
    <t>A0426</t>
  </si>
  <si>
    <t>ALSNE</t>
  </si>
  <si>
    <t>A0427</t>
  </si>
  <si>
    <t>BLSNE</t>
  </si>
  <si>
    <t>A0428</t>
  </si>
  <si>
    <t>BLSE</t>
  </si>
  <si>
    <t>A0429</t>
  </si>
  <si>
    <t>ALS2</t>
  </si>
  <si>
    <t>A0433</t>
  </si>
  <si>
    <t>SCT</t>
  </si>
  <si>
    <t>A0434</t>
  </si>
  <si>
    <t>WHEELCHAIR</t>
  </si>
  <si>
    <t>15</t>
  </si>
  <si>
    <t>16</t>
  </si>
  <si>
    <t>99</t>
  </si>
  <si>
    <t>Conversation from CMS Rates to State of IL Rates and Inflationary Factor of CMS Rate to Determine Payment</t>
  </si>
  <si>
    <t>Goal Actual Unit Hour Cost</t>
  </si>
  <si>
    <t>Goal, to harmonize Geographic Readiness</t>
  </si>
  <si>
    <t>STATE OF IL BASE RATE</t>
  </si>
  <si>
    <t>`</t>
  </si>
  <si>
    <t>Why am I basing off Medicare Rates and Not off MediCiad?</t>
  </si>
  <si>
    <t>Wheelchair Mileage</t>
  </si>
  <si>
    <t>Definitions</t>
  </si>
  <si>
    <t>Geographic Practice Cost Index (GPCI): </t>
  </si>
  <si>
    <t>The non-facility practice expense (PE) portion of the GCPI of the Medicare physician fee schedule (PFS) is used to adjust payment to account for regional differences. The geographic areas applicable to the AFS are the same as those used for the PFS.</t>
  </si>
  <si>
    <t>The location where the beneficiary was put into the ambulance (“point of pickup”) establishes which GPCI applies. For multiple vehicle transports, i.e., where ground ambulance transports to an air ambulance, each leg of the transport is separately evaluated for the applicable GPCI.</t>
  </si>
  <si>
    <t>Thus, for the second (or any subsequent) leg of a transport, the point of pickup establishes the applicable GPCI for that portion of the ambulance transport. The GPCI is not applied to the mileage payment.</t>
  </si>
  <si>
    <r>
      <t>Base Rate:</t>
    </r>
    <r>
      <rPr>
        <sz val="11"/>
        <color theme="1"/>
        <rFont val="Calibri"/>
        <family val="2"/>
        <scheme val="minor"/>
      </rPr>
      <t> The Base Rate is a nationally uniform dollar amount used to calculate each HCPCS code payment amount, updated annually by the ambulance inflation factor (AIF).</t>
    </r>
  </si>
  <si>
    <t>(a) - Urban Base Rate/Urban Mileage</t>
  </si>
  <si>
    <t>This field displays 1 of 4 rates calculated as such for 2024:</t>
  </si>
  <si>
    <t>Urban ground adjusted base rates – (RVU*(.3+ (.7*GPCI)))*BASE RATE* 1.02</t>
  </si>
  <si>
    <t>Urban air adjusted base rates – ((BASE RATE*.5)+(BASE RATE*.5*GPCI))*RVU</t>
  </si>
  <si>
    <t>Urban ground mileage rates – BASE RATE*1.02</t>
  </si>
  <si>
    <t>Urban air mileage rates – BASE RATE*1.00</t>
  </si>
  <si>
    <t>(b) - Rural Base Rate/Rural Mileage</t>
  </si>
  <si>
    <t>Rural ground adjusted base rates – (RVU*(.3+ (.7*GPCI)))*BASE RATE* 1.03</t>
  </si>
  <si>
    <t>Rural air adjusted base rates – ((BASE RATE*.5)+(BASE RATE*.5*GPCI))*RVU*1.5</t>
  </si>
  <si>
    <t>Rural ground mileage rates – BASE RATE*1.03</t>
  </si>
  <si>
    <t>Rural air mileage rates – BASE RATE*1.50</t>
  </si>
  <si>
    <t>(c) - Rural Base Rate/Lowest Quartile</t>
  </si>
  <si>
    <t>The “super-rural bonus” payment rate applies only to ground ambulance transports originating in a rural area determined by the Secretary to be in the lowest 25th percentile of all rural populations arrayed by population density. The MACs will apply this amount to the base rate when the point of pickup (POP) is in one of a group of designated rural ZIP codes. To calculate the “super-rural bonus” payment rate of 22.6%, multiply any rural ground ambulance transport service payment rate by .226. For example, for HCPCS A0428 (BLS), for Carrier 01112, Locality 05, use the rural rate of $ 362.92 and multiply by .226 for a bonus payment rate ( 362.92*.226 = 82.02) and then add that bonus rate to the rural rate ( 362.92+ 82.02= 444.94).</t>
  </si>
  <si>
    <t>Rural Ground Miles 1-17</t>
  </si>
  <si>
    <t>This field displays the amounts for rural ground miles 1-17.</t>
  </si>
  <si>
    <t>For ground rural miles 1-17, the mileage rate for ground transports provided in a rural area is 1.5 times the rural mileage rate per mile.</t>
  </si>
  <si>
    <t>The urban ground mileage rate applies to all miles of an ambulance transport originating in an urban area.</t>
  </si>
  <si>
    <t>This field displays a rural amount for the air base rate and air mileage. The amount payable for the base rate and all air miles for all air transportation originating in a rural area is 1.5 times the urban air base and mileage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</si>
</sst>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
    <numFmt numFmtId="165" formatCode="&quot;$&quot;#,##0.00"/>
    <numFmt numFmtId="166" formatCode="0.0%"/>
    <numFmt numFmtId="167" formatCode="&quot;$&quot;#,##0"/>
    <numFmt numFmtId="168" formatCode="_(&quot;$&quot;* #,##0_);_(&quot;$&quot;* \(#,##0\);_(&quot;$&quot;* &quot;-&quot;??_);_(@_)"/>
    <numFmt numFmtId="169" formatCode="[$-409]mmmm\ d\,\ yyyy;@"/>
    <numFmt numFmtId="170" formatCode="_(* #,##0_);_(* \(#,##0\);_(* &quot;-&quot;??_);_(@_)"/>
    <numFmt numFmtId="171" formatCode="[&lt;=9999999]###\-####;\(###\)\ ###\-####"/>
    <numFmt numFmtId="172" formatCode="00000"/>
  </numFmts>
  <fonts count="62">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b/>
      <u/>
      <sz val="10"/>
      <color theme="0"/>
      <name val="Arial"/>
      <family val="2"/>
    </font>
    <font>
      <b/>
      <u/>
      <sz val="11"/>
      <color theme="0"/>
      <name val="Calibri"/>
      <family val="2"/>
      <scheme val="minor"/>
    </font>
    <font>
      <b/>
      <u/>
      <sz val="20"/>
      <color theme="1"/>
      <name val="Calibri"/>
      <family val="2"/>
      <scheme val="minor"/>
    </font>
    <font>
      <b/>
      <u/>
      <sz val="24"/>
      <color theme="1"/>
      <name val="Calibri"/>
      <family val="2"/>
      <scheme val="minor"/>
    </font>
    <font>
      <sz val="12"/>
      <name val="Arial"/>
      <family val="2"/>
    </font>
    <font>
      <b/>
      <i/>
      <sz val="11"/>
      <color theme="1"/>
      <name val="Calibri"/>
      <family val="2"/>
      <scheme val="minor"/>
    </font>
    <font>
      <b/>
      <u/>
      <sz val="10"/>
      <name val="Arial"/>
      <family val="2"/>
    </font>
    <font>
      <b/>
      <i/>
      <sz val="10"/>
      <name val="Arial"/>
      <family val="2"/>
    </font>
    <font>
      <b/>
      <i/>
      <sz val="11"/>
      <name val="Calibri"/>
      <family val="2"/>
      <scheme val="minor"/>
    </font>
    <font>
      <b/>
      <i/>
      <sz val="16"/>
      <color theme="0"/>
      <name val="Calibri"/>
      <family val="2"/>
      <scheme val="minor"/>
    </font>
    <font>
      <b/>
      <i/>
      <sz val="18"/>
      <color theme="1"/>
      <name val="Calibri"/>
      <family val="2"/>
      <scheme val="minor"/>
    </font>
    <font>
      <b/>
      <i/>
      <sz val="26"/>
      <color theme="1"/>
      <name val="Calibri"/>
      <family val="2"/>
      <scheme val="minor"/>
    </font>
    <font>
      <sz val="14"/>
      <color theme="1"/>
      <name val="Calibri"/>
      <family val="2"/>
      <scheme val="minor"/>
    </font>
    <font>
      <sz val="20"/>
      <color theme="1"/>
      <name val="Calibri"/>
      <family val="2"/>
      <scheme val="minor"/>
    </font>
    <font>
      <sz val="10"/>
      <name val="MS Sans Serif"/>
      <family val="2"/>
    </font>
    <font>
      <sz val="18"/>
      <color theme="1"/>
      <name val="Calibri"/>
      <family val="2"/>
      <scheme val="minor"/>
    </font>
    <font>
      <b/>
      <sz val="18"/>
      <name val="Arial"/>
      <family val="2"/>
    </font>
    <font>
      <sz val="18"/>
      <name val="Arial"/>
      <family val="2"/>
    </font>
    <font>
      <b/>
      <i/>
      <sz val="18"/>
      <name val="Arial"/>
      <family val="2"/>
    </font>
    <font>
      <b/>
      <u/>
      <sz val="16"/>
      <color theme="0"/>
      <name val="Arial"/>
      <family val="2"/>
    </font>
    <font>
      <sz val="12"/>
      <color theme="1"/>
      <name val="Calibri"/>
      <family val="2"/>
      <scheme val="minor"/>
    </font>
    <font>
      <b/>
      <sz val="12"/>
      <name val="Arial"/>
      <family val="2"/>
    </font>
    <font>
      <b/>
      <sz val="8"/>
      <name val="Arial"/>
      <family val="2"/>
    </font>
    <font>
      <b/>
      <sz val="10"/>
      <name val="Arial"/>
      <family val="2"/>
    </font>
    <font>
      <sz val="12"/>
      <color theme="1"/>
      <name val="Arial"/>
      <family val="2"/>
    </font>
    <font>
      <sz val="8"/>
      <name val="Arial"/>
      <family val="2"/>
    </font>
    <font>
      <b/>
      <sz val="10"/>
      <color rgb="FFFF0000"/>
      <name val="Arial"/>
      <family val="2"/>
    </font>
    <font>
      <b/>
      <sz val="10"/>
      <color rgb="FF0070C0"/>
      <name val="Arial"/>
      <family val="2"/>
    </font>
    <font>
      <u val="singleAccounting"/>
      <sz val="12"/>
      <name val="Arial"/>
      <family val="2"/>
    </font>
    <font>
      <b/>
      <u val="doubleAccounting"/>
      <sz val="12"/>
      <name val="Arial"/>
      <family val="2"/>
    </font>
    <font>
      <b/>
      <u val="singleAccounting"/>
      <sz val="12"/>
      <name val="Arial"/>
      <family val="2"/>
    </font>
    <font>
      <i/>
      <sz val="12"/>
      <name val="Arial"/>
      <family val="2"/>
    </font>
    <font>
      <b/>
      <i/>
      <u val="doubleAccounting"/>
      <sz val="12"/>
      <name val="Arial"/>
      <family val="2"/>
    </font>
    <font>
      <b/>
      <i/>
      <sz val="12"/>
      <name val="Arial"/>
      <family val="2"/>
    </font>
    <font>
      <b/>
      <sz val="8"/>
      <color rgb="FF0070C0"/>
      <name val="Arial"/>
      <family val="2"/>
    </font>
    <font>
      <strike/>
      <sz val="12"/>
      <name val="Arial"/>
      <family val="2"/>
    </font>
    <font>
      <sz val="12"/>
      <color rgb="FFFF0000"/>
      <name val="Arial"/>
      <family val="2"/>
    </font>
    <font>
      <sz val="11"/>
      <name val="Arial"/>
      <family val="2"/>
    </font>
    <font>
      <sz val="10.5"/>
      <color theme="1"/>
      <name val="Arial"/>
      <family val="2"/>
    </font>
    <font>
      <u/>
      <sz val="12"/>
      <color theme="10"/>
      <name val="Arial"/>
      <family val="2"/>
    </font>
    <font>
      <i/>
      <sz val="10"/>
      <name val="Arial"/>
      <family val="2"/>
    </font>
    <font>
      <u val="singleAccounting"/>
      <sz val="10"/>
      <name val="Arial"/>
      <family val="2"/>
    </font>
    <font>
      <u val="doubleAccounting"/>
      <sz val="10"/>
      <name val="Arial"/>
      <family val="2"/>
    </font>
    <font>
      <sz val="12"/>
      <color rgb="FF231F20"/>
      <name val="Times New Roman"/>
      <family val="1"/>
    </font>
    <font>
      <sz val="9.5"/>
      <color theme="1"/>
      <name val="Times New Roman"/>
      <family val="1"/>
    </font>
    <font>
      <u/>
      <sz val="12"/>
      <color rgb="FF231F20"/>
      <name val="Times New Roman"/>
      <family val="1"/>
    </font>
    <font>
      <sz val="12"/>
      <color theme="1"/>
      <name val="Times New Roman"/>
      <family val="1"/>
    </font>
    <font>
      <u/>
      <sz val="12"/>
      <color theme="1"/>
      <name val="Times New Roman"/>
      <family val="1"/>
    </font>
    <font>
      <sz val="10"/>
      <color theme="1"/>
      <name val="Times New Roman"/>
      <family val="1"/>
    </font>
    <font>
      <b/>
      <sz val="12"/>
      <color rgb="FFFF0000"/>
      <name val="Arial"/>
      <family val="2"/>
    </font>
    <font>
      <b/>
      <sz val="14"/>
      <color rgb="FFFF0000"/>
      <name val="Arial"/>
      <family val="2"/>
    </font>
    <font>
      <b/>
      <sz val="18"/>
      <color rgb="FFFF0000"/>
      <name val="Arial"/>
      <family val="2"/>
    </font>
    <font>
      <sz val="12"/>
      <color rgb="FF231F20"/>
      <name val="Calibri"/>
      <family val="2"/>
      <scheme val="minor"/>
    </font>
    <font>
      <b/>
      <sz val="12"/>
      <color rgb="FF231F20"/>
      <name val="Calibri"/>
      <family val="2"/>
      <scheme val="minor"/>
    </font>
    <font>
      <b/>
      <sz val="12"/>
      <color theme="1"/>
      <name val="Calibri"/>
      <family val="2"/>
      <scheme val="minor"/>
    </font>
    <font>
      <b/>
      <u/>
      <sz val="12"/>
      <color theme="1"/>
      <name val="Calibri"/>
      <family val="2"/>
      <scheme val="minor"/>
    </font>
    <font>
      <b/>
      <i/>
      <sz val="11"/>
      <name val="Arial"/>
      <family val="2"/>
    </font>
    <font>
      <b/>
      <sz val="9.5"/>
      <color rgb="FFFF0000"/>
      <name val="Times New Roman"/>
      <family val="1"/>
    </font>
  </fonts>
  <fills count="11">
    <fill>
      <patternFill patternType="none"/>
    </fill>
    <fill>
      <patternFill patternType="gray125"/>
    </fill>
    <fill>
      <patternFill patternType="solid">
        <fgColor rgb="FFFFFF0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1"/>
        <bgColor indexed="64"/>
      </patternFill>
    </fill>
    <fill>
      <patternFill patternType="solid">
        <fgColor rgb="FFFF0000"/>
        <bgColor indexed="64"/>
      </patternFill>
    </fill>
    <fill>
      <patternFill patternType="solid">
        <fgColor theme="0"/>
        <bgColor indexed="64"/>
      </patternFill>
    </fill>
    <fill>
      <patternFill patternType="solid">
        <fgColor rgb="FFFFFF66"/>
        <bgColor indexed="64"/>
      </patternFill>
    </fill>
    <fill>
      <patternFill patternType="solid">
        <fgColor theme="0" tint="-0.249977111117893"/>
        <bgColor indexed="64"/>
      </patternFill>
    </fill>
    <fill>
      <patternFill patternType="solid">
        <fgColor rgb="FFFFC000"/>
        <bgColor indexed="64"/>
      </patternFill>
    </fill>
  </fills>
  <borders count="9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auto="1"/>
      </left>
      <right style="hair">
        <color auto="1"/>
      </right>
      <top style="medium">
        <color auto="1"/>
      </top>
      <bottom/>
      <diagonal/>
    </border>
    <border>
      <left style="hair">
        <color auto="1"/>
      </left>
      <right/>
      <top style="medium">
        <color auto="1"/>
      </top>
      <bottom/>
      <diagonal/>
    </border>
    <border>
      <left/>
      <right style="hair">
        <color auto="1"/>
      </right>
      <top style="medium">
        <color auto="1"/>
      </top>
      <bottom/>
      <diagonal/>
    </border>
    <border>
      <left style="hair">
        <color auto="1"/>
      </left>
      <right style="hair">
        <color auto="1"/>
      </right>
      <top style="medium">
        <color auto="1"/>
      </top>
      <bottom/>
      <diagonal/>
    </border>
    <border>
      <left style="hair">
        <color auto="1"/>
      </left>
      <right style="medium">
        <color auto="1"/>
      </right>
      <top style="medium">
        <color auto="1"/>
      </top>
      <bottom/>
      <diagonal/>
    </border>
    <border>
      <left style="medium">
        <color auto="1"/>
      </left>
      <right style="hair">
        <color auto="1"/>
      </right>
      <top/>
      <bottom/>
      <diagonal/>
    </border>
    <border>
      <left style="hair">
        <color auto="1"/>
      </left>
      <right/>
      <top/>
      <bottom/>
      <diagonal/>
    </border>
    <border>
      <left/>
      <right style="hair">
        <color auto="1"/>
      </right>
      <top/>
      <bottom/>
      <diagonal/>
    </border>
    <border>
      <left style="hair">
        <color auto="1"/>
      </left>
      <right style="hair">
        <color auto="1"/>
      </right>
      <top/>
      <bottom/>
      <diagonal/>
    </border>
    <border>
      <left style="hair">
        <color auto="1"/>
      </left>
      <right style="medium">
        <color auto="1"/>
      </right>
      <top/>
      <bottom/>
      <diagonal/>
    </border>
    <border>
      <left style="medium">
        <color auto="1"/>
      </left>
      <right style="hair">
        <color auto="1"/>
      </right>
      <top/>
      <bottom style="double">
        <color auto="1"/>
      </bottom>
      <diagonal/>
    </border>
    <border>
      <left style="hair">
        <color auto="1"/>
      </left>
      <right/>
      <top/>
      <bottom style="double">
        <color auto="1"/>
      </bottom>
      <diagonal/>
    </border>
    <border>
      <left/>
      <right style="hair">
        <color auto="1"/>
      </right>
      <top/>
      <bottom style="double">
        <color auto="1"/>
      </bottom>
      <diagonal/>
    </border>
    <border>
      <left style="hair">
        <color auto="1"/>
      </left>
      <right style="hair">
        <color auto="1"/>
      </right>
      <top/>
      <bottom style="double">
        <color auto="1"/>
      </bottom>
      <diagonal/>
    </border>
    <border>
      <left style="hair">
        <color auto="1"/>
      </left>
      <right style="medium">
        <color auto="1"/>
      </right>
      <top/>
      <bottom style="double">
        <color auto="1"/>
      </bottom>
      <diagonal/>
    </border>
    <border>
      <left style="medium">
        <color auto="1"/>
      </left>
      <right style="hair">
        <color auto="1"/>
      </right>
      <top/>
      <bottom style="hair">
        <color auto="1"/>
      </bottom>
      <diagonal/>
    </border>
    <border>
      <left style="hair">
        <color auto="1"/>
      </left>
      <right/>
      <top style="double">
        <color auto="1"/>
      </top>
      <bottom style="hair">
        <color auto="1"/>
      </bottom>
      <diagonal/>
    </border>
    <border>
      <left/>
      <right style="hair">
        <color auto="1"/>
      </right>
      <top style="double">
        <color auto="1"/>
      </top>
      <bottom style="hair">
        <color auto="1"/>
      </bottom>
      <diagonal/>
    </border>
    <border>
      <left style="hair">
        <color auto="1"/>
      </left>
      <right style="hair">
        <color auto="1"/>
      </right>
      <top/>
      <bottom style="hair">
        <color auto="1"/>
      </bottom>
      <diagonal/>
    </border>
    <border>
      <left style="hair">
        <color auto="1"/>
      </left>
      <right style="medium">
        <color auto="1"/>
      </right>
      <top/>
      <bottom style="hair">
        <color auto="1"/>
      </bottom>
      <diagonal/>
    </border>
    <border>
      <left style="medium">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right style="thin">
        <color indexed="64"/>
      </right>
      <top style="thin">
        <color indexed="64"/>
      </top>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bottom/>
      <diagonal/>
    </border>
    <border>
      <left/>
      <right/>
      <top/>
      <bottom style="double">
        <color auto="1"/>
      </bottom>
      <diagonal/>
    </border>
    <border>
      <left/>
      <right style="thin">
        <color auto="1"/>
      </right>
      <top/>
      <bottom style="double">
        <color auto="1"/>
      </bottom>
      <diagonal/>
    </border>
    <border>
      <left style="thin">
        <color auto="1"/>
      </left>
      <right/>
      <top/>
      <bottom style="double">
        <color auto="1"/>
      </bottom>
      <diagonal/>
    </border>
    <border>
      <left style="thin">
        <color auto="1"/>
      </left>
      <right/>
      <top style="thin">
        <color auto="1"/>
      </top>
      <bottom style="double">
        <color auto="1"/>
      </bottom>
      <diagonal/>
    </border>
    <border>
      <left/>
      <right/>
      <top style="thin">
        <color auto="1"/>
      </top>
      <bottom style="double">
        <color auto="1"/>
      </bottom>
      <diagonal/>
    </border>
    <border>
      <left style="medium">
        <color rgb="FF231F20"/>
      </left>
      <right style="medium">
        <color rgb="FF231F20"/>
      </right>
      <top style="medium">
        <color rgb="FF231F20"/>
      </top>
      <bottom/>
      <diagonal/>
    </border>
    <border>
      <left style="medium">
        <color rgb="FF231F20"/>
      </left>
      <right style="medium">
        <color rgb="FF231F20"/>
      </right>
      <top/>
      <bottom/>
      <diagonal/>
    </border>
    <border>
      <left style="hair">
        <color auto="1"/>
      </left>
      <right/>
      <top/>
      <bottom style="hair">
        <color auto="1"/>
      </bottom>
      <diagonal/>
    </border>
    <border>
      <left/>
      <right style="hair">
        <color auto="1"/>
      </right>
      <top/>
      <bottom style="hair">
        <color auto="1"/>
      </bottom>
      <diagonal/>
    </border>
    <border>
      <left style="medium">
        <color auto="1"/>
      </left>
      <right/>
      <top/>
      <bottom style="hair">
        <color auto="1"/>
      </bottom>
      <diagonal/>
    </border>
    <border>
      <left style="hair">
        <color auto="1"/>
      </left>
      <right/>
      <top style="hair">
        <color auto="1"/>
      </top>
      <bottom/>
      <diagonal/>
    </border>
    <border>
      <left/>
      <right style="hair">
        <color auto="1"/>
      </right>
      <top style="hair">
        <color auto="1"/>
      </top>
      <bottom/>
      <diagonal/>
    </border>
    <border>
      <left style="medium">
        <color auto="1"/>
      </left>
      <right/>
      <top style="hair">
        <color auto="1"/>
      </top>
      <bottom style="hair">
        <color auto="1"/>
      </bottom>
      <diagonal/>
    </border>
    <border>
      <left style="hair">
        <color auto="1"/>
      </left>
      <right/>
      <top style="double">
        <color auto="1"/>
      </top>
      <bottom/>
      <diagonal/>
    </border>
    <border>
      <left/>
      <right style="hair">
        <color auto="1"/>
      </right>
      <top style="double">
        <color auto="1"/>
      </top>
      <bottom/>
      <diagonal/>
    </border>
    <border>
      <left style="medium">
        <color indexed="64"/>
      </left>
      <right style="medium">
        <color indexed="64"/>
      </right>
      <top style="medium">
        <color indexed="64"/>
      </top>
      <bottom style="medium">
        <color indexed="64"/>
      </bottom>
      <diagonal/>
    </border>
    <border>
      <left style="hair">
        <color auto="1"/>
      </left>
      <right style="hair">
        <color auto="1"/>
      </right>
      <top style="hair">
        <color auto="1"/>
      </top>
      <bottom/>
      <diagonal/>
    </border>
    <border>
      <left style="hair">
        <color auto="1"/>
      </left>
      <right style="medium">
        <color auto="1"/>
      </right>
      <top style="hair">
        <color auto="1"/>
      </top>
      <bottom/>
      <diagonal/>
    </border>
    <border>
      <left style="hair">
        <color auto="1"/>
      </left>
      <right style="hair">
        <color auto="1"/>
      </right>
      <top style="thin">
        <color indexed="64"/>
      </top>
      <bottom style="double">
        <color indexed="64"/>
      </bottom>
      <diagonal/>
    </border>
    <border>
      <left/>
      <right/>
      <top style="hair">
        <color auto="1"/>
      </top>
      <bottom style="hair">
        <color auto="1"/>
      </bottom>
      <diagonal/>
    </border>
    <border>
      <left style="medium">
        <color rgb="FF231F20"/>
      </left>
      <right/>
      <top style="medium">
        <color rgb="FF231F20"/>
      </top>
      <bottom/>
      <diagonal/>
    </border>
    <border>
      <left style="medium">
        <color rgb="FF231F20"/>
      </left>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auto="1"/>
      </left>
      <right/>
      <top/>
      <bottom style="double">
        <color auto="1"/>
      </bottom>
      <diagonal/>
    </border>
    <border>
      <left style="medium">
        <color auto="1"/>
      </left>
      <right/>
      <top style="hair">
        <color auto="1"/>
      </top>
      <bottom style="medium">
        <color auto="1"/>
      </bottom>
      <diagonal/>
    </border>
    <border>
      <left/>
      <right/>
      <top style="hair">
        <color auto="1"/>
      </top>
      <bottom style="medium">
        <color auto="1"/>
      </bottom>
      <diagonal/>
    </border>
    <border>
      <left/>
      <right/>
      <top/>
      <bottom style="hair">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auto="1"/>
      </left>
      <right style="medium">
        <color indexed="64"/>
      </right>
      <top style="thin">
        <color indexed="64"/>
      </top>
      <bottom style="double">
        <color indexed="64"/>
      </bottom>
      <diagonal/>
    </border>
  </borders>
  <cellStyleXfs count="11">
    <xf numFmtId="0" fontId="0" fillId="0" borderId="0"/>
    <xf numFmtId="44" fontId="2" fillId="0" borderId="0" applyFont="0" applyFill="0" applyBorder="0" applyAlignment="0" applyProtection="0"/>
    <xf numFmtId="9" fontId="2" fillId="0" borderId="0" applyFont="0" applyFill="0" applyBorder="0" applyAlignment="0" applyProtection="0"/>
    <xf numFmtId="0" fontId="3" fillId="0" borderId="0"/>
    <xf numFmtId="0" fontId="18" fillId="0" borderId="0"/>
    <xf numFmtId="43" fontId="2" fillId="0" borderId="0" applyFont="0" applyFill="0" applyBorder="0" applyAlignment="0" applyProtection="0"/>
    <xf numFmtId="0" fontId="28" fillId="0" borderId="0"/>
    <xf numFmtId="43" fontId="3" fillId="0" borderId="0" applyFont="0" applyFill="0" applyBorder="0" applyAlignment="0" applyProtection="0"/>
    <xf numFmtId="0" fontId="3" fillId="0" borderId="0" applyProtection="0"/>
    <xf numFmtId="0" fontId="28" fillId="0" borderId="0"/>
    <xf numFmtId="0" fontId="43" fillId="0" borderId="0" applyNumberFormat="0" applyFill="0" applyBorder="0" applyAlignment="0" applyProtection="0"/>
  </cellStyleXfs>
  <cellXfs count="558">
    <xf numFmtId="0" fontId="0" fillId="0" borderId="0" xfId="0"/>
    <xf numFmtId="166" fontId="0" fillId="0" borderId="0" xfId="2" applyNumberFormat="1" applyFont="1"/>
    <xf numFmtId="0" fontId="5" fillId="3" borderId="0" xfId="0" applyFont="1" applyFill="1"/>
    <xf numFmtId="165" fontId="0" fillId="0" borderId="0" xfId="0" applyNumberFormat="1"/>
    <xf numFmtId="0" fontId="3" fillId="0" borderId="1" xfId="0" applyFont="1" applyBorder="1" applyAlignment="1">
      <alignment horizontal="center"/>
    </xf>
    <xf numFmtId="2" fontId="3" fillId="0" borderId="1" xfId="0" applyNumberFormat="1" applyFont="1" applyBorder="1" applyAlignment="1">
      <alignment horizontal="center"/>
    </xf>
    <xf numFmtId="164" fontId="3" fillId="0" borderId="1" xfId="0" applyNumberFormat="1" applyFont="1" applyBorder="1" applyAlignment="1">
      <alignment horizontal="center"/>
    </xf>
    <xf numFmtId="165" fontId="3" fillId="0" borderId="1" xfId="0" applyNumberFormat="1" applyFont="1" applyBorder="1" applyAlignment="1">
      <alignment horizontal="center"/>
    </xf>
    <xf numFmtId="0" fontId="0" fillId="0" borderId="1" xfId="0" applyBorder="1"/>
    <xf numFmtId="165" fontId="0" fillId="0" borderId="1" xfId="2" applyNumberFormat="1" applyFont="1" applyBorder="1"/>
    <xf numFmtId="0" fontId="3" fillId="4" borderId="1" xfId="0" applyFont="1" applyFill="1" applyBorder="1" applyAlignment="1">
      <alignment horizontal="center"/>
    </xf>
    <xf numFmtId="2" fontId="3" fillId="4" borderId="1" xfId="0" applyNumberFormat="1" applyFont="1" applyFill="1" applyBorder="1" applyAlignment="1">
      <alignment horizontal="center"/>
    </xf>
    <xf numFmtId="164" fontId="3" fillId="4" borderId="1" xfId="0" applyNumberFormat="1" applyFont="1" applyFill="1" applyBorder="1" applyAlignment="1">
      <alignment horizontal="center"/>
    </xf>
    <xf numFmtId="165" fontId="3" fillId="4" borderId="1" xfId="0" applyNumberFormat="1" applyFont="1" applyFill="1" applyBorder="1" applyAlignment="1">
      <alignment horizontal="center"/>
    </xf>
    <xf numFmtId="0" fontId="0" fillId="4" borderId="1" xfId="0" applyFill="1" applyBorder="1"/>
    <xf numFmtId="165" fontId="0" fillId="4" borderId="1" xfId="2" applyNumberFormat="1" applyFont="1" applyFill="1" applyBorder="1"/>
    <xf numFmtId="0" fontId="0" fillId="5" borderId="1" xfId="0" applyFill="1" applyBorder="1"/>
    <xf numFmtId="165" fontId="3" fillId="2" borderId="1" xfId="0" applyNumberFormat="1" applyFont="1" applyFill="1" applyBorder="1" applyAlignment="1">
      <alignment horizontal="center"/>
    </xf>
    <xf numFmtId="0" fontId="6" fillId="0" borderId="0" xfId="0" applyFont="1"/>
    <xf numFmtId="0" fontId="0" fillId="2" borderId="1" xfId="0" applyFill="1" applyBorder="1"/>
    <xf numFmtId="0" fontId="9" fillId="4" borderId="1" xfId="0" applyFont="1" applyFill="1" applyBorder="1"/>
    <xf numFmtId="0" fontId="9" fillId="0" borderId="0" xfId="0" applyFont="1"/>
    <xf numFmtId="2" fontId="0" fillId="0" borderId="1" xfId="1" applyNumberFormat="1" applyFont="1" applyBorder="1"/>
    <xf numFmtId="44" fontId="0" fillId="0" borderId="1" xfId="1" applyFont="1" applyBorder="1"/>
    <xf numFmtId="44" fontId="0" fillId="0" borderId="1" xfId="0" applyNumberFormat="1" applyBorder="1"/>
    <xf numFmtId="2" fontId="0" fillId="0" borderId="1" xfId="0" applyNumberFormat="1" applyBorder="1"/>
    <xf numFmtId="9" fontId="0" fillId="0" borderId="1" xfId="2" applyFont="1" applyBorder="1"/>
    <xf numFmtId="9" fontId="0" fillId="0" borderId="1" xfId="0" applyNumberFormat="1" applyBorder="1"/>
    <xf numFmtId="166" fontId="0" fillId="0" borderId="1" xfId="2" applyNumberFormat="1" applyFont="1" applyBorder="1"/>
    <xf numFmtId="9" fontId="0" fillId="2" borderId="1" xfId="0" applyNumberFormat="1" applyFill="1" applyBorder="1"/>
    <xf numFmtId="9" fontId="0" fillId="2" borderId="5" xfId="0" applyNumberFormat="1" applyFill="1" applyBorder="1"/>
    <xf numFmtId="9" fontId="0" fillId="0" borderId="5" xfId="0" applyNumberFormat="1" applyBorder="1"/>
    <xf numFmtId="9" fontId="9" fillId="4" borderId="1" xfId="2" applyFont="1" applyFill="1" applyBorder="1"/>
    <xf numFmtId="0" fontId="9" fillId="5" borderId="1" xfId="0" applyFont="1" applyFill="1" applyBorder="1"/>
    <xf numFmtId="166" fontId="9" fillId="5" borderId="1" xfId="0" applyNumberFormat="1" applyFont="1" applyFill="1" applyBorder="1"/>
    <xf numFmtId="0" fontId="0" fillId="4" borderId="1" xfId="0" applyFill="1" applyBorder="1" applyAlignment="1">
      <alignment horizontal="center"/>
    </xf>
    <xf numFmtId="166" fontId="0" fillId="4" borderId="1" xfId="2" applyNumberFormat="1" applyFont="1" applyFill="1" applyBorder="1"/>
    <xf numFmtId="0" fontId="9" fillId="0" borderId="1" xfId="0" applyFont="1" applyBorder="1"/>
    <xf numFmtId="0" fontId="0" fillId="0" borderId="1" xfId="0" applyBorder="1" applyAlignment="1">
      <alignment horizontal="center"/>
    </xf>
    <xf numFmtId="0" fontId="7" fillId="0" borderId="8" xfId="0" applyFont="1" applyBorder="1"/>
    <xf numFmtId="0" fontId="0" fillId="0" borderId="9" xfId="0" applyBorder="1"/>
    <xf numFmtId="165" fontId="4" fillId="3" borderId="9" xfId="0" applyNumberFormat="1" applyFont="1" applyFill="1" applyBorder="1" applyAlignment="1">
      <alignment horizontal="center" vertical="center" wrapText="1"/>
    </xf>
    <xf numFmtId="0" fontId="0" fillId="0" borderId="10" xfId="0" applyBorder="1"/>
    <xf numFmtId="0" fontId="0" fillId="0" borderId="11" xfId="0" applyBorder="1"/>
    <xf numFmtId="0" fontId="0" fillId="0" borderId="12" xfId="0" applyBorder="1"/>
    <xf numFmtId="0" fontId="4" fillId="3" borderId="11" xfId="0" applyFont="1" applyFill="1" applyBorder="1" applyAlignment="1">
      <alignment horizontal="center" vertical="center" wrapText="1"/>
    </xf>
    <xf numFmtId="0" fontId="4" fillId="3" borderId="0" xfId="0" applyFont="1" applyFill="1" applyAlignment="1">
      <alignment horizontal="center" vertical="center" wrapText="1"/>
    </xf>
    <xf numFmtId="2" fontId="4" fillId="3" borderId="0" xfId="0" applyNumberFormat="1" applyFont="1" applyFill="1" applyAlignment="1">
      <alignment horizontal="center" vertical="center" wrapText="1"/>
    </xf>
    <xf numFmtId="164" fontId="4" fillId="3" borderId="0" xfId="0" applyNumberFormat="1" applyFont="1" applyFill="1" applyAlignment="1">
      <alignment horizontal="center" vertical="center" wrapText="1"/>
    </xf>
    <xf numFmtId="165" fontId="4" fillId="3" borderId="0" xfId="0" applyNumberFormat="1" applyFont="1" applyFill="1" applyAlignment="1">
      <alignment horizontal="center" vertical="center" wrapText="1"/>
    </xf>
    <xf numFmtId="0" fontId="5" fillId="5" borderId="0" xfId="0" applyFont="1" applyFill="1" applyAlignment="1">
      <alignment vertical="center"/>
    </xf>
    <xf numFmtId="0" fontId="3" fillId="4" borderId="13" xfId="0" applyFont="1" applyFill="1" applyBorder="1" applyAlignment="1">
      <alignment horizontal="center"/>
    </xf>
    <xf numFmtId="0" fontId="3" fillId="0" borderId="13" xfId="0" applyFont="1" applyBorder="1" applyAlignment="1">
      <alignment horizontal="center"/>
    </xf>
    <xf numFmtId="0" fontId="3" fillId="0" borderId="11" xfId="0" applyFont="1" applyBorder="1" applyAlignment="1">
      <alignment horizontal="center"/>
    </xf>
    <xf numFmtId="0" fontId="1" fillId="0" borderId="11" xfId="0" applyFont="1" applyBorder="1"/>
    <xf numFmtId="0" fontId="0" fillId="0" borderId="14" xfId="0" applyBorder="1"/>
    <xf numFmtId="0" fontId="0" fillId="0" borderId="15" xfId="0" applyBorder="1"/>
    <xf numFmtId="0" fontId="0" fillId="0" borderId="16" xfId="0" applyBorder="1"/>
    <xf numFmtId="165" fontId="0" fillId="0" borderId="1" xfId="2" applyNumberFormat="1" applyFont="1" applyFill="1" applyBorder="1"/>
    <xf numFmtId="166" fontId="0" fillId="0" borderId="1" xfId="2" applyNumberFormat="1" applyFont="1" applyFill="1" applyBorder="1"/>
    <xf numFmtId="165" fontId="10" fillId="2" borderId="0" xfId="0" applyNumberFormat="1" applyFont="1" applyFill="1" applyAlignment="1">
      <alignment horizontal="center" vertical="center" wrapText="1"/>
    </xf>
    <xf numFmtId="0" fontId="11" fillId="0" borderId="11" xfId="0" applyFont="1" applyBorder="1" applyAlignment="1">
      <alignment horizontal="left"/>
    </xf>
    <xf numFmtId="0" fontId="9" fillId="0" borderId="11" xfId="0" applyFont="1" applyBorder="1"/>
    <xf numFmtId="44" fontId="0" fillId="4" borderId="1" xfId="1" applyFont="1" applyFill="1" applyBorder="1"/>
    <xf numFmtId="44" fontId="0" fillId="4" borderId="1" xfId="0" applyNumberFormat="1" applyFill="1" applyBorder="1"/>
    <xf numFmtId="0" fontId="12" fillId="4" borderId="1" xfId="0" applyFont="1" applyFill="1" applyBorder="1"/>
    <xf numFmtId="0" fontId="0" fillId="0" borderId="0" xfId="0" applyAlignment="1">
      <alignment horizontal="center" wrapText="1"/>
    </xf>
    <xf numFmtId="9" fontId="0" fillId="2" borderId="0" xfId="0" applyNumberFormat="1" applyFill="1"/>
    <xf numFmtId="9" fontId="0" fillId="0" borderId="0" xfId="0" applyNumberFormat="1"/>
    <xf numFmtId="44" fontId="0" fillId="0" borderId="0" xfId="0" applyNumberFormat="1"/>
    <xf numFmtId="0" fontId="0" fillId="4" borderId="0" xfId="0" applyFill="1"/>
    <xf numFmtId="9" fontId="0" fillId="4" borderId="1" xfId="0" applyNumberFormat="1" applyFill="1" applyBorder="1"/>
    <xf numFmtId="10" fontId="0" fillId="0" borderId="1" xfId="2" applyNumberFormat="1" applyFont="1" applyBorder="1"/>
    <xf numFmtId="165" fontId="0" fillId="0" borderId="1" xfId="0" applyNumberFormat="1" applyBorder="1"/>
    <xf numFmtId="165" fontId="0" fillId="4" borderId="1" xfId="0" applyNumberFormat="1" applyFill="1" applyBorder="1"/>
    <xf numFmtId="166" fontId="0" fillId="2" borderId="0" xfId="2" applyNumberFormat="1" applyFont="1" applyFill="1"/>
    <xf numFmtId="0" fontId="13" fillId="3" borderId="0" xfId="0" applyFont="1" applyFill="1" applyAlignment="1">
      <alignment horizontal="center"/>
    </xf>
    <xf numFmtId="0" fontId="13" fillId="3" borderId="3" xfId="0" applyFont="1" applyFill="1" applyBorder="1" applyAlignment="1">
      <alignment horizontal="center"/>
    </xf>
    <xf numFmtId="0" fontId="15" fillId="6" borderId="0" xfId="0" applyFont="1" applyFill="1"/>
    <xf numFmtId="0" fontId="0" fillId="6" borderId="0" xfId="0" applyFill="1"/>
    <xf numFmtId="0" fontId="13" fillId="3" borderId="0" xfId="0" applyFont="1" applyFill="1" applyAlignment="1">
      <alignment horizontal="left"/>
    </xf>
    <xf numFmtId="0" fontId="13" fillId="3" borderId="3" xfId="0" applyFont="1" applyFill="1" applyBorder="1" applyAlignment="1">
      <alignment horizontal="left"/>
    </xf>
    <xf numFmtId="0" fontId="16" fillId="0" borderId="0" xfId="0" applyFont="1"/>
    <xf numFmtId="0" fontId="17" fillId="0" borderId="0" xfId="0" applyFont="1"/>
    <xf numFmtId="0" fontId="0" fillId="0" borderId="0" xfId="0" applyAlignment="1">
      <alignment vertical="center"/>
    </xf>
    <xf numFmtId="0" fontId="0" fillId="2" borderId="0" xfId="0" applyFill="1"/>
    <xf numFmtId="168" fontId="0" fillId="0" borderId="1" xfId="1" applyNumberFormat="1" applyFont="1" applyBorder="1"/>
    <xf numFmtId="0" fontId="0" fillId="7" borderId="0" xfId="0" applyFill="1"/>
    <xf numFmtId="0" fontId="0" fillId="0" borderId="1" xfId="1" applyNumberFormat="1" applyFont="1" applyBorder="1"/>
    <xf numFmtId="0" fontId="9" fillId="4" borderId="0" xfId="0" applyFont="1" applyFill="1"/>
    <xf numFmtId="0" fontId="0" fillId="2" borderId="1" xfId="0" applyFill="1" applyBorder="1" applyAlignment="1">
      <alignment horizontal="center"/>
    </xf>
    <xf numFmtId="1" fontId="0" fillId="4" borderId="1" xfId="0" applyNumberFormat="1" applyFill="1" applyBorder="1"/>
    <xf numFmtId="1" fontId="0" fillId="0" borderId="1" xfId="0" applyNumberFormat="1" applyBorder="1"/>
    <xf numFmtId="167" fontId="0" fillId="0" borderId="1" xfId="0" applyNumberFormat="1" applyBorder="1"/>
    <xf numFmtId="44" fontId="0" fillId="0" borderId="0" xfId="1" applyFont="1" applyBorder="1"/>
    <xf numFmtId="0" fontId="9" fillId="0" borderId="20" xfId="0" applyFont="1" applyBorder="1"/>
    <xf numFmtId="0" fontId="14" fillId="0" borderId="0" xfId="0" applyFont="1" applyAlignment="1">
      <alignment horizontal="center" vertical="center"/>
    </xf>
    <xf numFmtId="0" fontId="19" fillId="0" borderId="0" xfId="0" applyFont="1" applyAlignment="1">
      <alignment vertical="center"/>
    </xf>
    <xf numFmtId="0" fontId="19" fillId="0" borderId="0" xfId="0" applyFont="1" applyAlignment="1">
      <alignment vertical="center" wrapText="1"/>
    </xf>
    <xf numFmtId="167" fontId="21" fillId="4" borderId="1" xfId="0" applyNumberFormat="1" applyFont="1" applyFill="1" applyBorder="1" applyAlignment="1">
      <alignment vertical="top" wrapText="1"/>
    </xf>
    <xf numFmtId="2" fontId="21" fillId="4" borderId="1" xfId="0" applyNumberFormat="1" applyFont="1" applyFill="1" applyBorder="1" applyAlignment="1">
      <alignment vertical="top" wrapText="1"/>
    </xf>
    <xf numFmtId="44" fontId="21" fillId="4" borderId="1" xfId="1" applyFont="1" applyFill="1" applyBorder="1" applyAlignment="1">
      <alignment vertical="top" wrapText="1"/>
    </xf>
    <xf numFmtId="167" fontId="14" fillId="4" borderId="1" xfId="0" applyNumberFormat="1" applyFont="1" applyFill="1" applyBorder="1"/>
    <xf numFmtId="2" fontId="22" fillId="4" borderId="1" xfId="0" applyNumberFormat="1" applyFont="1" applyFill="1" applyBorder="1" applyAlignment="1">
      <alignment vertical="top" wrapText="1"/>
    </xf>
    <xf numFmtId="44" fontId="22" fillId="4" borderId="1" xfId="1" applyFont="1" applyFill="1" applyBorder="1" applyAlignment="1">
      <alignment vertical="top" wrapText="1"/>
    </xf>
    <xf numFmtId="0" fontId="14" fillId="4" borderId="1" xfId="0" applyFont="1" applyFill="1" applyBorder="1" applyAlignment="1">
      <alignment horizontal="left" vertical="center"/>
    </xf>
    <xf numFmtId="2" fontId="21" fillId="7" borderId="1" xfId="0" applyNumberFormat="1" applyFont="1" applyFill="1" applyBorder="1" applyAlignment="1">
      <alignment vertical="top" wrapText="1"/>
    </xf>
    <xf numFmtId="2" fontId="19" fillId="7" borderId="1" xfId="0" applyNumberFormat="1" applyFont="1" applyFill="1" applyBorder="1"/>
    <xf numFmtId="0" fontId="14" fillId="4" borderId="2" xfId="0" applyFont="1" applyFill="1" applyBorder="1" applyAlignment="1">
      <alignment horizontal="left" vertical="center"/>
    </xf>
    <xf numFmtId="44" fontId="20" fillId="7" borderId="1" xfId="1" applyFont="1" applyFill="1" applyBorder="1" applyAlignment="1">
      <alignment horizontal="left" vertical="center"/>
    </xf>
    <xf numFmtId="44" fontId="21" fillId="7" borderId="1" xfId="1" applyFont="1" applyFill="1" applyBorder="1" applyAlignment="1">
      <alignment vertical="top" wrapText="1"/>
    </xf>
    <xf numFmtId="0" fontId="23" fillId="3" borderId="1" xfId="0" applyFont="1" applyFill="1" applyBorder="1" applyAlignment="1">
      <alignment horizontal="left" vertical="center"/>
    </xf>
    <xf numFmtId="0" fontId="23" fillId="3" borderId="1" xfId="0" applyFont="1" applyFill="1" applyBorder="1" applyAlignment="1">
      <alignment horizontal="center" vertical="center" wrapText="1"/>
    </xf>
    <xf numFmtId="0" fontId="24" fillId="0" borderId="0" xfId="0" applyFont="1"/>
    <xf numFmtId="0" fontId="26" fillId="7" borderId="0" xfId="4" applyFont="1" applyFill="1" applyAlignment="1">
      <alignment vertical="center"/>
    </xf>
    <xf numFmtId="0" fontId="26" fillId="7" borderId="0" xfId="4" applyFont="1" applyFill="1" applyAlignment="1">
      <alignment horizontal="center" vertical="center"/>
    </xf>
    <xf numFmtId="41" fontId="26" fillId="7" borderId="0" xfId="4" applyNumberFormat="1" applyFont="1" applyFill="1" applyAlignment="1">
      <alignment horizontal="center" vertical="center"/>
    </xf>
    <xf numFmtId="0" fontId="3" fillId="7" borderId="0" xfId="4" applyFont="1" applyFill="1" applyAlignment="1">
      <alignment horizontal="center" vertical="center"/>
    </xf>
    <xf numFmtId="41" fontId="3" fillId="7" borderId="0" xfId="4" applyNumberFormat="1" applyFont="1" applyFill="1" applyAlignment="1">
      <alignment horizontal="right" vertical="center"/>
    </xf>
    <xf numFmtId="169" fontId="3" fillId="7" borderId="0" xfId="4" applyNumberFormat="1" applyFont="1" applyFill="1" applyAlignment="1">
      <alignment horizontal="center" vertical="center"/>
    </xf>
    <xf numFmtId="0" fontId="28" fillId="7" borderId="0" xfId="6" applyFill="1"/>
    <xf numFmtId="0" fontId="29" fillId="7" borderId="0" xfId="4" applyFont="1" applyFill="1" applyAlignment="1">
      <alignment vertical="center"/>
    </xf>
    <xf numFmtId="41" fontId="29" fillId="7" borderId="0" xfId="4" applyNumberFormat="1" applyFont="1" applyFill="1" applyAlignment="1">
      <alignment vertical="center"/>
    </xf>
    <xf numFmtId="41" fontId="29" fillId="7" borderId="0" xfId="4" applyNumberFormat="1" applyFont="1" applyFill="1" applyAlignment="1">
      <alignment horizontal="centerContinuous" vertical="center"/>
    </xf>
    <xf numFmtId="0" fontId="8" fillId="0" borderId="36" xfId="4" applyFont="1" applyBorder="1" applyAlignment="1">
      <alignment horizontal="center" vertical="center"/>
    </xf>
    <xf numFmtId="43" fontId="8" fillId="0" borderId="41" xfId="4" applyNumberFormat="1" applyFont="1" applyBorder="1" applyAlignment="1">
      <alignment vertical="center"/>
    </xf>
    <xf numFmtId="43" fontId="3" fillId="0" borderId="41" xfId="4" applyNumberFormat="1" applyFont="1" applyBorder="1" applyAlignment="1">
      <alignment vertical="center"/>
    </xf>
    <xf numFmtId="43" fontId="8" fillId="0" borderId="46" xfId="4" applyNumberFormat="1" applyFont="1" applyBorder="1" applyAlignment="1">
      <alignment vertical="center"/>
    </xf>
    <xf numFmtId="0" fontId="26" fillId="7" borderId="9" xfId="4" applyFont="1" applyFill="1" applyBorder="1" applyAlignment="1">
      <alignment horizontal="right" vertical="center"/>
    </xf>
    <xf numFmtId="0" fontId="25" fillId="7" borderId="9" xfId="4" applyFont="1" applyFill="1" applyBorder="1" applyAlignment="1">
      <alignment vertical="center"/>
    </xf>
    <xf numFmtId="0" fontId="8" fillId="7" borderId="9" xfId="4" applyFont="1" applyFill="1" applyBorder="1" applyAlignment="1">
      <alignment horizontal="center" vertical="center"/>
    </xf>
    <xf numFmtId="41" fontId="8" fillId="7" borderId="9" xfId="4" applyNumberFormat="1" applyFont="1" applyFill="1" applyBorder="1" applyAlignment="1">
      <alignment horizontal="center" vertical="center"/>
    </xf>
    <xf numFmtId="0" fontId="38" fillId="0" borderId="0" xfId="4" applyFont="1" applyAlignment="1">
      <alignment horizontal="right" vertical="top"/>
    </xf>
    <xf numFmtId="0" fontId="25" fillId="7" borderId="0" xfId="8" applyFont="1" applyFill="1" applyAlignment="1">
      <alignment horizontal="centerContinuous" vertical="center"/>
    </xf>
    <xf numFmtId="0" fontId="25" fillId="7" borderId="2" xfId="8" quotePrefix="1" applyFont="1" applyFill="1" applyBorder="1" applyAlignment="1">
      <alignment horizontal="centerContinuous" vertical="center"/>
    </xf>
    <xf numFmtId="0" fontId="3" fillId="7" borderId="0" xfId="8" applyFill="1" applyAlignment="1" applyProtection="1">
      <alignment vertical="center"/>
    </xf>
    <xf numFmtId="0" fontId="3" fillId="7" borderId="55" xfId="8" applyFill="1" applyBorder="1" applyAlignment="1" applyProtection="1">
      <alignment vertical="center"/>
    </xf>
    <xf numFmtId="49" fontId="3" fillId="0" borderId="4" xfId="8" applyNumberFormat="1" applyBorder="1" applyAlignment="1" applyProtection="1">
      <alignment vertical="center"/>
    </xf>
    <xf numFmtId="0" fontId="8" fillId="7" borderId="55" xfId="8" applyFont="1" applyFill="1" applyBorder="1" applyAlignment="1">
      <alignment horizontal="left" vertical="center"/>
    </xf>
    <xf numFmtId="0" fontId="8" fillId="7" borderId="0" xfId="8" applyFont="1" applyFill="1" applyAlignment="1">
      <alignment vertical="center"/>
    </xf>
    <xf numFmtId="0" fontId="8" fillId="0" borderId="55" xfId="8" applyFont="1" applyBorder="1" applyAlignment="1">
      <alignment vertical="center"/>
    </xf>
    <xf numFmtId="0" fontId="8" fillId="7" borderId="56" xfId="8" applyFont="1" applyFill="1" applyBorder="1" applyAlignment="1">
      <alignment horizontal="center" vertical="center"/>
    </xf>
    <xf numFmtId="0" fontId="35" fillId="7" borderId="0" xfId="8" applyFont="1" applyFill="1" applyAlignment="1">
      <alignment horizontal="center" vertical="center"/>
    </xf>
    <xf numFmtId="0" fontId="8" fillId="7" borderId="55" xfId="8" applyFont="1" applyFill="1" applyBorder="1" applyAlignment="1">
      <alignment vertical="center"/>
    </xf>
    <xf numFmtId="0" fontId="29" fillId="7" borderId="56" xfId="8" applyFont="1" applyFill="1" applyBorder="1" applyAlignment="1">
      <alignment horizontal="left" vertical="center"/>
    </xf>
    <xf numFmtId="0" fontId="42" fillId="7" borderId="56" xfId="9" applyFont="1" applyFill="1" applyBorder="1" applyAlignment="1">
      <alignment vertical="center"/>
    </xf>
    <xf numFmtId="0" fontId="8" fillId="7" borderId="56" xfId="8" applyFont="1" applyFill="1" applyBorder="1" applyAlignment="1">
      <alignment vertical="center"/>
    </xf>
    <xf numFmtId="0" fontId="8" fillId="7" borderId="0" xfId="8" applyFont="1" applyFill="1" applyAlignment="1">
      <alignment horizontal="center" vertical="center"/>
    </xf>
    <xf numFmtId="0" fontId="29" fillId="7" borderId="56" xfId="8" applyFont="1" applyFill="1" applyBorder="1" applyAlignment="1">
      <alignment vertical="center"/>
    </xf>
    <xf numFmtId="0" fontId="8" fillId="7" borderId="0" xfId="8" applyFont="1" applyFill="1" applyAlignment="1">
      <alignment horizontal="left" vertical="center"/>
    </xf>
    <xf numFmtId="0" fontId="44" fillId="7" borderId="56" xfId="8" applyFont="1" applyFill="1" applyBorder="1" applyAlignment="1">
      <alignment horizontal="left" vertical="center" wrapText="1"/>
    </xf>
    <xf numFmtId="0" fontId="44" fillId="7" borderId="0" xfId="8" applyFont="1" applyFill="1" applyAlignment="1">
      <alignment horizontal="left" vertical="center" wrapText="1"/>
    </xf>
    <xf numFmtId="0" fontId="44" fillId="7" borderId="55" xfId="8" applyFont="1" applyFill="1" applyBorder="1" applyAlignment="1">
      <alignment horizontal="left" vertical="center" wrapText="1"/>
    </xf>
    <xf numFmtId="0" fontId="3" fillId="7" borderId="56" xfId="8" applyFill="1" applyBorder="1" applyAlignment="1">
      <alignment vertical="center"/>
    </xf>
    <xf numFmtId="0" fontId="3" fillId="7" borderId="0" xfId="8" applyFill="1" applyAlignment="1">
      <alignment vertical="center"/>
    </xf>
    <xf numFmtId="42" fontId="3" fillId="7" borderId="0" xfId="8" applyNumberFormat="1" applyFill="1" applyAlignment="1">
      <alignment vertical="center"/>
    </xf>
    <xf numFmtId="0" fontId="3" fillId="7" borderId="55" xfId="8" applyFill="1" applyBorder="1" applyAlignment="1">
      <alignment vertical="center"/>
    </xf>
    <xf numFmtId="0" fontId="1" fillId="7" borderId="0" xfId="0" applyFont="1" applyFill="1"/>
    <xf numFmtId="0" fontId="47" fillId="0" borderId="62" xfId="0" applyFont="1" applyBorder="1" applyAlignment="1">
      <alignment vertical="center"/>
    </xf>
    <xf numFmtId="0" fontId="52" fillId="0" borderId="0" xfId="0" applyFont="1" applyAlignment="1">
      <alignment vertical="center"/>
    </xf>
    <xf numFmtId="43" fontId="8" fillId="0" borderId="66" xfId="4" applyNumberFormat="1" applyFont="1" applyBorder="1" applyAlignment="1">
      <alignment vertical="center"/>
    </xf>
    <xf numFmtId="43" fontId="8" fillId="0" borderId="69" xfId="4" applyNumberFormat="1" applyFont="1" applyBorder="1" applyAlignment="1">
      <alignment vertical="center"/>
    </xf>
    <xf numFmtId="0" fontId="8" fillId="0" borderId="66" xfId="4" applyFont="1" applyBorder="1" applyAlignment="1">
      <alignment horizontal="center" vertical="center"/>
    </xf>
    <xf numFmtId="42" fontId="8" fillId="9" borderId="44" xfId="4" applyNumberFormat="1" applyFont="1" applyFill="1" applyBorder="1" applyAlignment="1">
      <alignment vertical="center" shrinkToFit="1"/>
    </xf>
    <xf numFmtId="41" fontId="8" fillId="9" borderId="44" xfId="4" applyNumberFormat="1" applyFont="1" applyFill="1" applyBorder="1" applyAlignment="1">
      <alignment vertical="center" shrinkToFit="1"/>
    </xf>
    <xf numFmtId="41" fontId="32" fillId="9" borderId="44" xfId="4" applyNumberFormat="1" applyFont="1" applyFill="1" applyBorder="1" applyAlignment="1">
      <alignment vertical="center" shrinkToFit="1"/>
    </xf>
    <xf numFmtId="42" fontId="33" fillId="9" borderId="44" xfId="4" applyNumberFormat="1" applyFont="1" applyFill="1" applyBorder="1" applyAlignment="1">
      <alignment vertical="center" shrinkToFit="1"/>
    </xf>
    <xf numFmtId="42" fontId="34" fillId="9" borderId="44" xfId="4" applyNumberFormat="1" applyFont="1" applyFill="1" applyBorder="1" applyAlignment="1">
      <alignment vertical="center" shrinkToFit="1"/>
    </xf>
    <xf numFmtId="42" fontId="36" fillId="9" borderId="44" xfId="4" applyNumberFormat="1" applyFont="1" applyFill="1" applyBorder="1" applyAlignment="1">
      <alignment vertical="center" shrinkToFit="1"/>
    </xf>
    <xf numFmtId="42" fontId="36" fillId="9" borderId="49" xfId="7" applyNumberFormat="1" applyFont="1" applyFill="1" applyBorder="1" applyAlignment="1">
      <alignment vertical="center" shrinkToFit="1"/>
    </xf>
    <xf numFmtId="37" fontId="27" fillId="9" borderId="24" xfId="4" applyNumberFormat="1" applyFont="1" applyFill="1" applyBorder="1" applyAlignment="1">
      <alignment horizontal="center" vertical="center"/>
    </xf>
    <xf numFmtId="37" fontId="27" fillId="9" borderId="25" xfId="4" applyNumberFormat="1" applyFont="1" applyFill="1" applyBorder="1" applyAlignment="1">
      <alignment horizontal="center" vertical="center"/>
    </xf>
    <xf numFmtId="41" fontId="27" fillId="9" borderId="27" xfId="4" applyNumberFormat="1" applyFont="1" applyFill="1" applyBorder="1" applyAlignment="1">
      <alignment horizontal="center" vertical="center" wrapText="1"/>
    </xf>
    <xf numFmtId="41" fontId="27" fillId="9" borderId="29" xfId="4" applyNumberFormat="1" applyFont="1" applyFill="1" applyBorder="1" applyAlignment="1">
      <alignment horizontal="center" vertical="center" wrapText="1"/>
    </xf>
    <xf numFmtId="41" fontId="27" fillId="9" borderId="30" xfId="4" applyNumberFormat="1" applyFont="1" applyFill="1" applyBorder="1" applyAlignment="1">
      <alignment horizontal="center" vertical="center" wrapText="1"/>
    </xf>
    <xf numFmtId="41" fontId="30" fillId="9" borderId="34" xfId="4" applyNumberFormat="1" applyFont="1" applyFill="1" applyBorder="1" applyAlignment="1">
      <alignment horizontal="center" vertical="center" wrapText="1"/>
    </xf>
    <xf numFmtId="41" fontId="31" fillId="9" borderId="34" xfId="4" applyNumberFormat="1" applyFont="1" applyFill="1" applyBorder="1" applyAlignment="1">
      <alignment horizontal="center" vertical="center" wrapText="1"/>
    </xf>
    <xf numFmtId="41" fontId="31" fillId="9" borderId="35" xfId="4" applyNumberFormat="1" applyFont="1" applyFill="1" applyBorder="1" applyAlignment="1">
      <alignment horizontal="center" vertical="center" wrapText="1"/>
    </xf>
    <xf numFmtId="42" fontId="8" fillId="9" borderId="45" xfId="4" applyNumberFormat="1" applyFont="1" applyFill="1" applyBorder="1" applyAlignment="1">
      <alignment vertical="center" shrinkToFit="1"/>
    </xf>
    <xf numFmtId="41" fontId="8" fillId="9" borderId="45" xfId="4" applyNumberFormat="1" applyFont="1" applyFill="1" applyBorder="1" applyAlignment="1">
      <alignment vertical="center" shrinkToFit="1"/>
    </xf>
    <xf numFmtId="42" fontId="36" fillId="9" borderId="45" xfId="4" applyNumberFormat="1" applyFont="1" applyFill="1" applyBorder="1" applyAlignment="1">
      <alignment vertical="center" shrinkToFit="1"/>
    </xf>
    <xf numFmtId="43" fontId="8" fillId="9" borderId="44" xfId="5" applyFont="1" applyFill="1" applyBorder="1" applyAlignment="1">
      <alignment vertical="center" shrinkToFit="1"/>
    </xf>
    <xf numFmtId="43" fontId="8" fillId="9" borderId="45" xfId="5" applyFont="1" applyFill="1" applyBorder="1" applyAlignment="1">
      <alignment vertical="center" shrinkToFit="1"/>
    </xf>
    <xf numFmtId="43" fontId="36" fillId="9" borderId="44" xfId="5" applyFont="1" applyFill="1" applyBorder="1" applyAlignment="1">
      <alignment vertical="center" shrinkToFit="1"/>
    </xf>
    <xf numFmtId="43" fontId="36" fillId="9" borderId="45" xfId="5" applyFont="1" applyFill="1" applyBorder="1" applyAlignment="1">
      <alignment vertical="center" shrinkToFit="1"/>
    </xf>
    <xf numFmtId="9" fontId="33" fillId="9" borderId="44" xfId="2" applyFont="1" applyFill="1" applyBorder="1" applyAlignment="1">
      <alignment horizontal="center" vertical="center" shrinkToFit="1"/>
    </xf>
    <xf numFmtId="9" fontId="33" fillId="9" borderId="45" xfId="2" applyFont="1" applyFill="1" applyBorder="1" applyAlignment="1">
      <alignment horizontal="center" vertical="center" shrinkToFit="1"/>
    </xf>
    <xf numFmtId="42" fontId="36" fillId="9" borderId="50" xfId="7" applyNumberFormat="1" applyFont="1" applyFill="1" applyBorder="1" applyAlignment="1">
      <alignment vertical="center" shrinkToFit="1"/>
    </xf>
    <xf numFmtId="42" fontId="34" fillId="9" borderId="45" xfId="4" applyNumberFormat="1" applyFont="1" applyFill="1" applyBorder="1" applyAlignment="1">
      <alignment vertical="center" shrinkToFit="1"/>
    </xf>
    <xf numFmtId="42" fontId="33" fillId="9" borderId="45" xfId="4" applyNumberFormat="1" applyFont="1" applyFill="1" applyBorder="1" applyAlignment="1">
      <alignment vertical="center" shrinkToFit="1"/>
    </xf>
    <xf numFmtId="41" fontId="25" fillId="9" borderId="44" xfId="4" applyNumberFormat="1" applyFont="1" applyFill="1" applyBorder="1" applyAlignment="1">
      <alignment vertical="center" shrinkToFit="1"/>
    </xf>
    <xf numFmtId="41" fontId="25" fillId="9" borderId="45" xfId="4" applyNumberFormat="1" applyFont="1" applyFill="1" applyBorder="1" applyAlignment="1">
      <alignment vertical="center" shrinkToFit="1"/>
    </xf>
    <xf numFmtId="170" fontId="8" fillId="9" borderId="39" xfId="5" applyNumberFormat="1" applyFont="1" applyFill="1" applyBorder="1" applyAlignment="1">
      <alignment vertical="center" shrinkToFit="1"/>
    </xf>
    <xf numFmtId="41" fontId="8" fillId="9" borderId="45" xfId="7" applyNumberFormat="1" applyFont="1" applyFill="1" applyBorder="1" applyAlignment="1">
      <alignment vertical="center" shrinkToFit="1"/>
    </xf>
    <xf numFmtId="42" fontId="8" fillId="9" borderId="39" xfId="4" applyNumberFormat="1" applyFont="1" applyFill="1" applyBorder="1" applyAlignment="1">
      <alignment vertical="center" shrinkToFit="1"/>
    </xf>
    <xf numFmtId="41" fontId="29" fillId="9" borderId="39" xfId="4" applyNumberFormat="1" applyFont="1" applyFill="1" applyBorder="1" applyAlignment="1">
      <alignment vertical="center"/>
    </xf>
    <xf numFmtId="41" fontId="29" fillId="9" borderId="40" xfId="4" applyNumberFormat="1" applyFont="1" applyFill="1" applyBorder="1" applyAlignment="1">
      <alignment vertical="center"/>
    </xf>
    <xf numFmtId="170" fontId="8" fillId="9" borderId="44" xfId="5" applyNumberFormat="1" applyFont="1" applyFill="1" applyBorder="1" applyAlignment="1">
      <alignment vertical="center" shrinkToFit="1"/>
    </xf>
    <xf numFmtId="42" fontId="8" fillId="9" borderId="40" xfId="4" applyNumberFormat="1" applyFont="1" applyFill="1" applyBorder="1" applyAlignment="1">
      <alignment vertical="center" shrinkToFit="1"/>
    </xf>
    <xf numFmtId="170" fontId="8" fillId="9" borderId="45" xfId="5" applyNumberFormat="1" applyFont="1" applyFill="1" applyBorder="1" applyAlignment="1">
      <alignment vertical="center" shrinkToFit="1"/>
    </xf>
    <xf numFmtId="42" fontId="8" fillId="9" borderId="73" xfId="4" applyNumberFormat="1" applyFont="1" applyFill="1" applyBorder="1" applyAlignment="1">
      <alignment vertical="center" shrinkToFit="1"/>
    </xf>
    <xf numFmtId="41" fontId="8" fillId="9" borderId="73" xfId="4" applyNumberFormat="1" applyFont="1" applyFill="1" applyBorder="1" applyAlignment="1">
      <alignment vertical="center" shrinkToFit="1"/>
    </xf>
    <xf numFmtId="42" fontId="33" fillId="9" borderId="73" xfId="4" applyNumberFormat="1" applyFont="1" applyFill="1" applyBorder="1" applyAlignment="1">
      <alignment vertical="center" shrinkToFit="1"/>
    </xf>
    <xf numFmtId="42" fontId="33" fillId="9" borderId="74" xfId="4" applyNumberFormat="1" applyFont="1" applyFill="1" applyBorder="1" applyAlignment="1">
      <alignment vertical="center" shrinkToFit="1"/>
    </xf>
    <xf numFmtId="41" fontId="8" fillId="9" borderId="39" xfId="4" applyNumberFormat="1" applyFont="1" applyFill="1" applyBorder="1" applyAlignment="1">
      <alignment vertical="center" shrinkToFit="1"/>
    </xf>
    <xf numFmtId="41" fontId="8" fillId="9" borderId="40" xfId="4" applyNumberFormat="1" applyFont="1" applyFill="1" applyBorder="1" applyAlignment="1">
      <alignment vertical="center" shrinkToFit="1"/>
    </xf>
    <xf numFmtId="41" fontId="25" fillId="9" borderId="75" xfId="4" applyNumberFormat="1" applyFont="1" applyFill="1" applyBorder="1" applyAlignment="1">
      <alignment vertical="center" shrinkToFit="1"/>
    </xf>
    <xf numFmtId="41" fontId="3" fillId="7" borderId="0" xfId="4" applyNumberFormat="1" applyFont="1" applyFill="1" applyAlignment="1">
      <alignment horizontal="center" vertical="center"/>
    </xf>
    <xf numFmtId="169" fontId="27" fillId="9" borderId="2" xfId="4" applyNumberFormat="1" applyFont="1" applyFill="1" applyBorder="1" applyAlignment="1">
      <alignment horizontal="center" vertical="center"/>
    </xf>
    <xf numFmtId="0" fontId="8" fillId="9" borderId="44" xfId="4" applyFont="1" applyFill="1" applyBorder="1" applyAlignment="1">
      <alignment vertical="center" shrinkToFit="1"/>
    </xf>
    <xf numFmtId="170" fontId="33" fillId="9" borderId="44" xfId="5" applyNumberFormat="1" applyFont="1" applyFill="1" applyBorder="1" applyAlignment="1">
      <alignment vertical="center" shrinkToFit="1"/>
    </xf>
    <xf numFmtId="170" fontId="33" fillId="9" borderId="45" xfId="5" applyNumberFormat="1" applyFont="1" applyFill="1" applyBorder="1" applyAlignment="1">
      <alignment vertical="center" shrinkToFit="1"/>
    </xf>
    <xf numFmtId="0" fontId="8" fillId="8" borderId="53" xfId="8" applyFont="1" applyFill="1" applyBorder="1" applyAlignment="1">
      <alignment horizontal="left"/>
    </xf>
    <xf numFmtId="0" fontId="48" fillId="0" borderId="78" xfId="0" applyFont="1" applyBorder="1" applyAlignment="1">
      <alignment vertical="center" wrapText="1"/>
    </xf>
    <xf numFmtId="0" fontId="47" fillId="0" borderId="63" xfId="0" applyFont="1" applyBorder="1" applyAlignment="1">
      <alignment vertical="center"/>
    </xf>
    <xf numFmtId="42" fontId="8" fillId="9" borderId="74" xfId="4" applyNumberFormat="1" applyFont="1" applyFill="1" applyBorder="1" applyAlignment="1">
      <alignment vertical="center" shrinkToFit="1"/>
    </xf>
    <xf numFmtId="0" fontId="24" fillId="0" borderId="0" xfId="0" applyFont="1" applyAlignment="1">
      <alignment horizontal="center" vertical="center" wrapText="1"/>
    </xf>
    <xf numFmtId="0" fontId="56" fillId="0" borderId="0" xfId="0" applyFont="1" applyAlignment="1">
      <alignment vertical="center"/>
    </xf>
    <xf numFmtId="0" fontId="56" fillId="0" borderId="0" xfId="0" applyFont="1" applyAlignment="1">
      <alignment vertical="center" wrapText="1"/>
    </xf>
    <xf numFmtId="0" fontId="24" fillId="0" borderId="0" xfId="0" applyFont="1" applyAlignment="1">
      <alignment vertical="center" wrapText="1"/>
    </xf>
    <xf numFmtId="0" fontId="24" fillId="0" borderId="0" xfId="0" applyFont="1" applyAlignment="1">
      <alignment horizontal="left"/>
    </xf>
    <xf numFmtId="0" fontId="56" fillId="0" borderId="0" xfId="0" applyFont="1" applyAlignment="1">
      <alignment vertical="top"/>
    </xf>
    <xf numFmtId="0" fontId="56" fillId="0" borderId="0" xfId="0" applyFont="1" applyAlignment="1">
      <alignment vertical="top" wrapText="1"/>
    </xf>
    <xf numFmtId="0" fontId="24" fillId="0" borderId="0" xfId="0" applyFont="1" applyAlignment="1">
      <alignment vertical="top" wrapText="1"/>
    </xf>
    <xf numFmtId="0" fontId="24" fillId="0" borderId="0" xfId="0" applyFont="1" applyAlignment="1">
      <alignment vertical="top"/>
    </xf>
    <xf numFmtId="0" fontId="57" fillId="0" borderId="72" xfId="0" applyFont="1" applyBorder="1" applyAlignment="1">
      <alignment horizontal="center" vertical="center"/>
    </xf>
    <xf numFmtId="0" fontId="58" fillId="0" borderId="0" xfId="0" applyFont="1" applyAlignment="1">
      <alignment vertical="top" wrapText="1"/>
    </xf>
    <xf numFmtId="0" fontId="57" fillId="0" borderId="0" xfId="0" applyFont="1" applyAlignment="1">
      <alignment vertical="top" wrapText="1"/>
    </xf>
    <xf numFmtId="0" fontId="59" fillId="0" borderId="0" xfId="0" applyFont="1" applyAlignment="1">
      <alignment vertical="top" wrapText="1"/>
    </xf>
    <xf numFmtId="0" fontId="56" fillId="0" borderId="10" xfId="0" applyFont="1" applyBorder="1" applyAlignment="1">
      <alignment vertical="top" wrapText="1"/>
    </xf>
    <xf numFmtId="0" fontId="24" fillId="0" borderId="12" xfId="0" applyFont="1" applyBorder="1" applyAlignment="1">
      <alignment vertical="top" wrapText="1"/>
    </xf>
    <xf numFmtId="0" fontId="56" fillId="0" borderId="12" xfId="0" applyFont="1" applyBorder="1" applyAlignment="1">
      <alignment vertical="top" wrapText="1"/>
    </xf>
    <xf numFmtId="0" fontId="24" fillId="0" borderId="16" xfId="0" applyFont="1" applyBorder="1" applyAlignment="1">
      <alignment vertical="top" wrapText="1"/>
    </xf>
    <xf numFmtId="0" fontId="56" fillId="0" borderId="7" xfId="0" applyFont="1" applyBorder="1" applyAlignment="1">
      <alignment vertical="top" wrapText="1"/>
    </xf>
    <xf numFmtId="0" fontId="24" fillId="0" borderId="7" xfId="0" applyFont="1" applyBorder="1" applyAlignment="1">
      <alignment vertical="top" wrapText="1"/>
    </xf>
    <xf numFmtId="41" fontId="3" fillId="0" borderId="0" xfId="8" applyNumberFormat="1" applyAlignment="1">
      <alignment vertical="center"/>
    </xf>
    <xf numFmtId="0" fontId="29" fillId="0" borderId="0" xfId="8" applyFont="1" applyAlignment="1">
      <alignment vertical="center"/>
    </xf>
    <xf numFmtId="0" fontId="43" fillId="0" borderId="56" xfId="10" applyFill="1" applyBorder="1" applyAlignment="1">
      <alignment horizontal="left" vertical="center" indent="1"/>
    </xf>
    <xf numFmtId="0" fontId="57" fillId="0" borderId="72" xfId="0" applyFont="1" applyBorder="1" applyAlignment="1">
      <alignment vertical="top" wrapText="1"/>
    </xf>
    <xf numFmtId="0" fontId="56" fillId="0" borderId="79" xfId="0" applyFont="1" applyBorder="1" applyAlignment="1">
      <alignment vertical="top" wrapText="1"/>
    </xf>
    <xf numFmtId="0" fontId="24" fillId="0" borderId="82" xfId="0" applyFont="1" applyBorder="1" applyAlignment="1">
      <alignment vertical="top" wrapText="1"/>
    </xf>
    <xf numFmtId="0" fontId="24" fillId="0" borderId="81" xfId="0" applyFont="1" applyBorder="1" applyAlignment="1">
      <alignment vertical="top" wrapText="1"/>
    </xf>
    <xf numFmtId="0" fontId="58" fillId="0" borderId="0" xfId="0" applyFont="1" applyAlignment="1">
      <alignment horizontal="left" vertical="top" wrapText="1"/>
    </xf>
    <xf numFmtId="41" fontId="27" fillId="9" borderId="32" xfId="4" applyNumberFormat="1" applyFont="1" applyFill="1" applyBorder="1" applyAlignment="1">
      <alignment horizontal="center" vertical="center" wrapText="1"/>
    </xf>
    <xf numFmtId="41" fontId="27" fillId="9" borderId="34" xfId="4" applyNumberFormat="1" applyFont="1" applyFill="1" applyBorder="1" applyAlignment="1">
      <alignment horizontal="center" vertical="center" wrapText="1"/>
    </xf>
    <xf numFmtId="41" fontId="27" fillId="9" borderId="35" xfId="4" applyNumberFormat="1" applyFont="1" applyFill="1" applyBorder="1" applyAlignment="1">
      <alignment horizontal="center" vertical="center" wrapText="1"/>
    </xf>
    <xf numFmtId="0" fontId="27" fillId="9" borderId="83" xfId="4" applyFont="1" applyFill="1" applyBorder="1" applyAlignment="1">
      <alignment horizontal="center" vertical="center" wrapText="1"/>
    </xf>
    <xf numFmtId="0" fontId="27" fillId="9" borderId="57" xfId="4" applyFont="1" applyFill="1" applyBorder="1" applyAlignment="1">
      <alignment horizontal="center" vertical="center" wrapText="1"/>
    </xf>
    <xf numFmtId="37" fontId="27" fillId="9" borderId="23" xfId="4" applyNumberFormat="1" applyFont="1" applyFill="1" applyBorder="1" applyAlignment="1">
      <alignment horizontal="center" vertical="center"/>
    </xf>
    <xf numFmtId="41" fontId="27" fillId="9" borderId="0" xfId="4" applyNumberFormat="1" applyFont="1" applyFill="1" applyAlignment="1">
      <alignment horizontal="center" vertical="center" wrapText="1"/>
    </xf>
    <xf numFmtId="0" fontId="50" fillId="0" borderId="72" xfId="0" applyFont="1" applyBorder="1" applyAlignment="1">
      <alignment horizontal="center" vertical="center" wrapText="1"/>
    </xf>
    <xf numFmtId="0" fontId="50" fillId="0" borderId="72" xfId="0" applyFont="1" applyBorder="1"/>
    <xf numFmtId="0" fontId="50" fillId="0" borderId="72" xfId="0" applyFont="1" applyBorder="1" applyAlignment="1">
      <alignment vertical="center" wrapText="1"/>
    </xf>
    <xf numFmtId="0" fontId="47" fillId="0" borderId="11" xfId="0" applyFont="1" applyBorder="1" applyAlignment="1">
      <alignment horizontal="left" vertical="center" wrapText="1" indent="5"/>
    </xf>
    <xf numFmtId="0" fontId="47" fillId="0" borderId="11" xfId="0" applyFont="1" applyBorder="1" applyAlignment="1">
      <alignment horizontal="left" vertical="center" indent="5"/>
    </xf>
    <xf numFmtId="0" fontId="51" fillId="0" borderId="11" xfId="0" applyFont="1" applyBorder="1" applyAlignment="1">
      <alignment horizontal="left" vertical="center" wrapText="1" indent="5"/>
    </xf>
    <xf numFmtId="41" fontId="29" fillId="9" borderId="29" xfId="4" applyNumberFormat="1" applyFont="1" applyFill="1" applyBorder="1" applyAlignment="1">
      <alignment vertical="center"/>
    </xf>
    <xf numFmtId="41" fontId="29" fillId="9" borderId="30" xfId="4" applyNumberFormat="1" applyFont="1" applyFill="1" applyBorder="1" applyAlignment="1">
      <alignment vertical="center"/>
    </xf>
    <xf numFmtId="42" fontId="8" fillId="8" borderId="44" xfId="4" applyNumberFormat="1" applyFont="1" applyFill="1" applyBorder="1" applyAlignment="1">
      <alignment vertical="center" shrinkToFit="1"/>
    </xf>
    <xf numFmtId="42" fontId="8" fillId="8" borderId="45" xfId="4" applyNumberFormat="1" applyFont="1" applyFill="1" applyBorder="1" applyAlignment="1">
      <alignment vertical="center" shrinkToFit="1"/>
    </xf>
    <xf numFmtId="41" fontId="8" fillId="8" borderId="44" xfId="4" applyNumberFormat="1" applyFont="1" applyFill="1" applyBorder="1" applyAlignment="1">
      <alignment vertical="center" shrinkToFit="1"/>
    </xf>
    <xf numFmtId="41" fontId="8" fillId="8" borderId="45" xfId="4" applyNumberFormat="1" applyFont="1" applyFill="1" applyBorder="1" applyAlignment="1">
      <alignment vertical="center" shrinkToFit="1"/>
    </xf>
    <xf numFmtId="43" fontId="8" fillId="8" borderId="44" xfId="5" applyFont="1" applyFill="1" applyBorder="1" applyAlignment="1">
      <alignment vertical="center" shrinkToFit="1"/>
    </xf>
    <xf numFmtId="43" fontId="8" fillId="8" borderId="45" xfId="5" applyFont="1" applyFill="1" applyBorder="1" applyAlignment="1">
      <alignment vertical="center" shrinkToFit="1"/>
    </xf>
    <xf numFmtId="169" fontId="25" fillId="8" borderId="53" xfId="8" applyNumberFormat="1" applyFont="1" applyFill="1" applyBorder="1" applyAlignment="1">
      <alignment horizontal="center" vertical="center"/>
    </xf>
    <xf numFmtId="0" fontId="25" fillId="8" borderId="17" xfId="8" applyFont="1" applyFill="1" applyBorder="1" applyAlignment="1">
      <alignment horizontal="center" vertical="center"/>
    </xf>
    <xf numFmtId="170" fontId="8" fillId="8" borderId="39" xfId="5" applyNumberFormat="1" applyFont="1" applyFill="1" applyBorder="1" applyAlignment="1">
      <alignment vertical="center" shrinkToFit="1"/>
    </xf>
    <xf numFmtId="170" fontId="8" fillId="8" borderId="40" xfId="5" applyNumberFormat="1" applyFont="1" applyFill="1" applyBorder="1" applyAlignment="1">
      <alignment vertical="center" shrinkToFit="1"/>
    </xf>
    <xf numFmtId="42" fontId="8" fillId="8" borderId="73" xfId="4" applyNumberFormat="1" applyFont="1" applyFill="1" applyBorder="1" applyAlignment="1">
      <alignment vertical="center" shrinkToFit="1"/>
    </xf>
    <xf numFmtId="42" fontId="8" fillId="8" borderId="74" xfId="4" applyNumberFormat="1" applyFont="1" applyFill="1" applyBorder="1" applyAlignment="1">
      <alignment vertical="center" shrinkToFit="1"/>
    </xf>
    <xf numFmtId="41" fontId="8" fillId="8" borderId="73" xfId="4" applyNumberFormat="1" applyFont="1" applyFill="1" applyBorder="1" applyAlignment="1">
      <alignment vertical="center" shrinkToFit="1"/>
    </xf>
    <xf numFmtId="41" fontId="8" fillId="8" borderId="74" xfId="4" applyNumberFormat="1" applyFont="1" applyFill="1" applyBorder="1" applyAlignment="1">
      <alignment vertical="center" shrinkToFit="1"/>
    </xf>
    <xf numFmtId="41" fontId="32" fillId="8" borderId="44" xfId="4" applyNumberFormat="1" applyFont="1" applyFill="1" applyBorder="1" applyAlignment="1">
      <alignment vertical="center" shrinkToFit="1"/>
    </xf>
    <xf numFmtId="41" fontId="32" fillId="8" borderId="45" xfId="4" applyNumberFormat="1" applyFont="1" applyFill="1" applyBorder="1" applyAlignment="1">
      <alignment vertical="center" shrinkToFit="1"/>
    </xf>
    <xf numFmtId="43" fontId="33" fillId="9" borderId="44" xfId="5" applyFont="1" applyFill="1" applyBorder="1" applyAlignment="1">
      <alignment vertical="center" shrinkToFit="1"/>
    </xf>
    <xf numFmtId="43" fontId="33" fillId="9" borderId="45" xfId="5" applyFont="1" applyFill="1" applyBorder="1" applyAlignment="1">
      <alignment vertical="center" shrinkToFit="1"/>
    </xf>
    <xf numFmtId="0" fontId="54" fillId="7" borderId="87" xfId="0" applyFont="1" applyFill="1" applyBorder="1" applyAlignment="1">
      <alignment horizontal="right" vertical="top"/>
    </xf>
    <xf numFmtId="0" fontId="54" fillId="7" borderId="13" xfId="0" applyFont="1" applyFill="1" applyBorder="1" applyAlignment="1">
      <alignment horizontal="right" vertical="top"/>
    </xf>
    <xf numFmtId="41" fontId="25" fillId="9" borderId="95" xfId="4" applyNumberFormat="1" applyFont="1" applyFill="1" applyBorder="1" applyAlignment="1">
      <alignment vertical="center" shrinkToFit="1"/>
    </xf>
    <xf numFmtId="41" fontId="8" fillId="9" borderId="42" xfId="4" applyNumberFormat="1" applyFont="1" applyFill="1" applyBorder="1" applyAlignment="1">
      <alignment vertical="center" shrinkToFit="1"/>
    </xf>
    <xf numFmtId="42" fontId="34" fillId="9" borderId="39" xfId="4" applyNumberFormat="1" applyFont="1" applyFill="1" applyBorder="1" applyAlignment="1">
      <alignment vertical="center" shrinkToFit="1"/>
    </xf>
    <xf numFmtId="42" fontId="34" fillId="9" borderId="40" xfId="4" applyNumberFormat="1" applyFont="1" applyFill="1" applyBorder="1" applyAlignment="1">
      <alignment vertical="center" shrinkToFit="1"/>
    </xf>
    <xf numFmtId="170" fontId="8" fillId="8" borderId="44" xfId="5" applyNumberFormat="1" applyFont="1" applyFill="1" applyBorder="1" applyAlignment="1">
      <alignment vertical="center" shrinkToFit="1"/>
    </xf>
    <xf numFmtId="170" fontId="8" fillId="8" borderId="45" xfId="5" applyNumberFormat="1" applyFont="1" applyFill="1" applyBorder="1" applyAlignment="1">
      <alignment vertical="center" shrinkToFit="1"/>
    </xf>
    <xf numFmtId="0" fontId="8" fillId="8" borderId="19" xfId="8" applyFont="1" applyFill="1" applyBorder="1" applyAlignment="1" applyProtection="1">
      <alignment horizontal="left" vertical="center"/>
      <protection locked="0"/>
    </xf>
    <xf numFmtId="41" fontId="32" fillId="9" borderId="45" xfId="4" applyNumberFormat="1" applyFont="1" applyFill="1" applyBorder="1" applyAlignment="1">
      <alignment vertical="center" shrinkToFit="1"/>
    </xf>
    <xf numFmtId="44" fontId="8" fillId="10" borderId="6" xfId="1" applyFont="1" applyFill="1" applyBorder="1" applyAlignment="1">
      <alignment horizontal="center" vertical="center"/>
    </xf>
    <xf numFmtId="44" fontId="8" fillId="10" borderId="72" xfId="1" applyFont="1" applyFill="1" applyBorder="1" applyAlignment="1">
      <alignment horizontal="center" vertical="center"/>
    </xf>
    <xf numFmtId="44" fontId="8" fillId="10" borderId="7" xfId="1" applyFont="1" applyFill="1" applyBorder="1" applyAlignment="1">
      <alignment horizontal="center" vertical="center"/>
    </xf>
    <xf numFmtId="0" fontId="57" fillId="0" borderId="0" xfId="0" applyFont="1" applyBorder="1" applyAlignment="1">
      <alignment vertical="top" wrapText="1"/>
    </xf>
    <xf numFmtId="0" fontId="56" fillId="0" borderId="0" xfId="0" applyFont="1" applyBorder="1" applyAlignment="1">
      <alignment vertical="top" wrapText="1"/>
    </xf>
    <xf numFmtId="0" fontId="57" fillId="0" borderId="72" xfId="0" applyFont="1" applyBorder="1" applyAlignment="1">
      <alignment horizontal="left" vertical="top" wrapText="1"/>
    </xf>
    <xf numFmtId="0" fontId="56" fillId="0" borderId="72" xfId="0" applyFont="1" applyBorder="1" applyAlignment="1">
      <alignment horizontal="left" vertical="top" wrapText="1"/>
    </xf>
    <xf numFmtId="44" fontId="8" fillId="9" borderId="73" xfId="4" applyNumberFormat="1" applyFont="1" applyFill="1" applyBorder="1" applyAlignment="1">
      <alignment vertical="center" shrinkToFit="1"/>
    </xf>
    <xf numFmtId="44" fontId="8" fillId="9" borderId="74" xfId="4" applyNumberFormat="1" applyFont="1" applyFill="1" applyBorder="1" applyAlignment="1">
      <alignment vertical="center" shrinkToFit="1"/>
    </xf>
    <xf numFmtId="44" fontId="32" fillId="9" borderId="73" xfId="4" applyNumberFormat="1" applyFont="1" applyFill="1" applyBorder="1" applyAlignment="1">
      <alignment vertical="center" shrinkToFit="1"/>
    </xf>
    <xf numFmtId="44" fontId="32" fillId="9" borderId="74" xfId="4" applyNumberFormat="1" applyFont="1" applyFill="1" applyBorder="1" applyAlignment="1">
      <alignment vertical="center" shrinkToFit="1"/>
    </xf>
    <xf numFmtId="0" fontId="3" fillId="0" borderId="52" xfId="8" applyBorder="1" applyAlignment="1" applyProtection="1">
      <alignment vertical="center"/>
    </xf>
    <xf numFmtId="0" fontId="3" fillId="0" borderId="3" xfId="8" applyBorder="1" applyAlignment="1" applyProtection="1">
      <alignment vertical="center"/>
    </xf>
    <xf numFmtId="0" fontId="3" fillId="0" borderId="51" xfId="8" applyBorder="1" applyAlignment="1" applyProtection="1">
      <alignment vertical="center"/>
    </xf>
    <xf numFmtId="0" fontId="8" fillId="8" borderId="53" xfId="8" applyFont="1" applyFill="1" applyBorder="1" applyAlignment="1" applyProtection="1">
      <alignment horizontal="left" vertical="center"/>
    </xf>
    <xf numFmtId="0" fontId="8" fillId="8" borderId="53" xfId="8" applyFont="1" applyFill="1" applyBorder="1" applyAlignment="1" applyProtection="1">
      <alignment horizontal="left" vertical="center"/>
      <protection locked="0"/>
    </xf>
    <xf numFmtId="0" fontId="3" fillId="7" borderId="52" xfId="8" applyFill="1" applyBorder="1" applyAlignment="1" applyProtection="1">
      <alignment vertical="center"/>
    </xf>
    <xf numFmtId="0" fontId="3" fillId="7" borderId="3" xfId="8" applyFill="1" applyBorder="1" applyAlignment="1" applyProtection="1">
      <alignment vertical="center"/>
    </xf>
    <xf numFmtId="0" fontId="3" fillId="7" borderId="51" xfId="8" applyFill="1" applyBorder="1" applyAlignment="1" applyProtection="1">
      <alignment vertical="center"/>
    </xf>
    <xf numFmtId="0" fontId="25" fillId="7" borderId="0" xfId="8" applyFont="1" applyFill="1" applyAlignment="1">
      <alignment horizontal="center" vertical="center"/>
    </xf>
    <xf numFmtId="0" fontId="3" fillId="0" borderId="0" xfId="8" applyAlignment="1">
      <alignment vertical="center"/>
    </xf>
    <xf numFmtId="0" fontId="47" fillId="0" borderId="11" xfId="0" applyFont="1" applyBorder="1" applyAlignment="1">
      <alignment horizontal="left" vertical="center" wrapText="1" indent="1"/>
    </xf>
    <xf numFmtId="0" fontId="47" fillId="0" borderId="11" xfId="0" applyFont="1" applyBorder="1" applyAlignment="1">
      <alignment horizontal="center" vertical="center"/>
    </xf>
    <xf numFmtId="0" fontId="47" fillId="0" borderId="0" xfId="0" applyFont="1" applyAlignment="1">
      <alignment horizontal="center" vertical="center"/>
    </xf>
    <xf numFmtId="0" fontId="47" fillId="0" borderId="12" xfId="0" applyFont="1" applyBorder="1" applyAlignment="1">
      <alignment horizontal="center" vertical="center"/>
    </xf>
    <xf numFmtId="0" fontId="27" fillId="9" borderId="33" xfId="4" applyFont="1" applyFill="1" applyBorder="1" applyAlignment="1">
      <alignment horizontal="center" vertical="center" wrapText="1"/>
    </xf>
    <xf numFmtId="0" fontId="8" fillId="0" borderId="42" xfId="4" applyFont="1" applyBorder="1" applyAlignment="1">
      <alignment vertical="center"/>
    </xf>
    <xf numFmtId="0" fontId="8" fillId="0" borderId="43" xfId="4" applyFont="1" applyBorder="1" applyAlignment="1">
      <alignment vertical="center"/>
    </xf>
    <xf numFmtId="0" fontId="8" fillId="0" borderId="42" xfId="4" applyFont="1" applyBorder="1" applyAlignment="1" applyProtection="1">
      <alignment vertical="center"/>
      <protection locked="0"/>
    </xf>
    <xf numFmtId="0" fontId="8" fillId="0" borderId="43" xfId="4" applyFont="1" applyBorder="1" applyAlignment="1" applyProtection="1">
      <alignment vertical="center"/>
      <protection locked="0"/>
    </xf>
    <xf numFmtId="0" fontId="25" fillId="0" borderId="42" xfId="4" applyFont="1" applyBorder="1" applyAlignment="1">
      <alignment horizontal="center" vertical="center"/>
    </xf>
    <xf numFmtId="0" fontId="25" fillId="0" borderId="43" xfId="4" applyFont="1" applyBorder="1" applyAlignment="1">
      <alignment horizontal="center" vertical="center"/>
    </xf>
    <xf numFmtId="0" fontId="11" fillId="0" borderId="42" xfId="4" applyFont="1" applyBorder="1" applyAlignment="1">
      <alignment horizontal="center" vertical="center"/>
    </xf>
    <xf numFmtId="0" fontId="11" fillId="0" borderId="43" xfId="4" applyFont="1" applyBorder="1" applyAlignment="1">
      <alignment horizontal="center" vertical="center"/>
    </xf>
    <xf numFmtId="0" fontId="54" fillId="0" borderId="0" xfId="4" applyFont="1" applyAlignment="1">
      <alignment horizontal="right" vertical="top"/>
    </xf>
    <xf numFmtId="0" fontId="5" fillId="3" borderId="0" xfId="0" applyFont="1" applyFill="1" applyAlignment="1">
      <alignment horizontal="center"/>
    </xf>
    <xf numFmtId="0" fontId="0" fillId="0" borderId="0" xfId="0" applyAlignment="1">
      <alignment horizontal="left" vertical="top" wrapText="1"/>
    </xf>
    <xf numFmtId="0" fontId="57" fillId="0" borderId="79" xfId="0" applyFont="1" applyBorder="1" applyAlignment="1">
      <alignment horizontal="left" vertical="top" wrapText="1"/>
    </xf>
    <xf numFmtId="0" fontId="57" fillId="0" borderId="82" xfId="0" applyFont="1" applyBorder="1" applyAlignment="1">
      <alignment horizontal="left" vertical="top" wrapText="1"/>
    </xf>
    <xf numFmtId="0" fontId="57" fillId="0" borderId="81" xfId="0" applyFont="1" applyBorder="1" applyAlignment="1">
      <alignment horizontal="left" vertical="top" wrapText="1"/>
    </xf>
    <xf numFmtId="0" fontId="58" fillId="0" borderId="79" xfId="0" applyFont="1" applyBorder="1" applyAlignment="1">
      <alignment horizontal="left" vertical="top" wrapText="1"/>
    </xf>
    <xf numFmtId="0" fontId="58" fillId="0" borderId="81" xfId="0" applyFont="1" applyBorder="1" applyAlignment="1">
      <alignment horizontal="left" vertical="top" wrapText="1"/>
    </xf>
    <xf numFmtId="0" fontId="58" fillId="0" borderId="82" xfId="0" applyFont="1" applyBorder="1" applyAlignment="1">
      <alignment horizontal="left" vertical="top" wrapText="1"/>
    </xf>
    <xf numFmtId="0" fontId="57" fillId="0" borderId="8" xfId="0" applyFont="1" applyBorder="1" applyAlignment="1">
      <alignment horizontal="center" vertical="top" wrapText="1"/>
    </xf>
    <xf numFmtId="0" fontId="57" fillId="0" borderId="10" xfId="0" applyFont="1" applyBorder="1" applyAlignment="1">
      <alignment horizontal="center" vertical="top" wrapText="1"/>
    </xf>
    <xf numFmtId="169" fontId="30" fillId="0" borderId="52" xfId="8" applyNumberFormat="1" applyFont="1" applyBorder="1" applyAlignment="1">
      <alignment horizontal="center" vertical="center" wrapText="1"/>
    </xf>
    <xf numFmtId="169" fontId="30" fillId="0" borderId="3" xfId="8" applyNumberFormat="1" applyFont="1" applyBorder="1" applyAlignment="1">
      <alignment horizontal="center" vertical="center" wrapText="1"/>
    </xf>
    <xf numFmtId="169" fontId="30" fillId="0" borderId="51" xfId="8" applyNumberFormat="1" applyFont="1" applyBorder="1" applyAlignment="1">
      <alignment horizontal="center" vertical="center" wrapText="1"/>
    </xf>
    <xf numFmtId="169" fontId="30" fillId="0" borderId="59" xfId="8" applyNumberFormat="1" applyFont="1" applyBorder="1" applyAlignment="1">
      <alignment horizontal="center" vertical="center" wrapText="1"/>
    </xf>
    <xf numFmtId="169" fontId="30" fillId="0" borderId="57" xfId="8" applyNumberFormat="1" applyFont="1" applyBorder="1" applyAlignment="1">
      <alignment horizontal="center" vertical="center" wrapText="1"/>
    </xf>
    <xf numFmtId="169" fontId="30" fillId="0" borderId="58" xfId="8" applyNumberFormat="1" applyFont="1" applyBorder="1" applyAlignment="1">
      <alignment horizontal="center" vertical="center" wrapText="1"/>
    </xf>
    <xf numFmtId="0" fontId="3" fillId="0" borderId="52" xfId="8" applyBorder="1" applyAlignment="1" applyProtection="1">
      <alignment vertical="center"/>
    </xf>
    <xf numFmtId="0" fontId="3" fillId="0" borderId="51" xfId="8" applyBorder="1" applyAlignment="1" applyProtection="1">
      <alignment vertical="center"/>
    </xf>
    <xf numFmtId="0" fontId="3" fillId="0" borderId="3" xfId="8" applyBorder="1" applyAlignment="1" applyProtection="1">
      <alignment vertical="center"/>
    </xf>
    <xf numFmtId="0" fontId="8" fillId="8" borderId="53" xfId="8" applyFont="1" applyFill="1" applyBorder="1" applyAlignment="1" applyProtection="1">
      <alignment horizontal="left" vertical="center"/>
      <protection locked="0"/>
    </xf>
    <xf numFmtId="0" fontId="8" fillId="8" borderId="2" xfId="8" applyFont="1" applyFill="1" applyBorder="1" applyAlignment="1" applyProtection="1">
      <alignment horizontal="left" vertical="center"/>
      <protection locked="0"/>
    </xf>
    <xf numFmtId="0" fontId="8" fillId="8" borderId="54" xfId="8" applyFont="1" applyFill="1" applyBorder="1" applyAlignment="1" applyProtection="1">
      <alignment horizontal="left" vertical="center"/>
      <protection locked="0"/>
    </xf>
    <xf numFmtId="170" fontId="8" fillId="8" borderId="59" xfId="5" applyNumberFormat="1" applyFont="1" applyFill="1" applyBorder="1" applyAlignment="1">
      <alignment horizontal="center" vertical="center"/>
    </xf>
    <xf numFmtId="170" fontId="8" fillId="8" borderId="57" xfId="5" applyNumberFormat="1" applyFont="1" applyFill="1" applyBorder="1" applyAlignment="1">
      <alignment horizontal="center" vertical="center"/>
    </xf>
    <xf numFmtId="170" fontId="8" fillId="8" borderId="58" xfId="5" applyNumberFormat="1" applyFont="1" applyFill="1" applyBorder="1" applyAlignment="1">
      <alignment horizontal="center" vertical="center"/>
    </xf>
    <xf numFmtId="169" fontId="3" fillId="7" borderId="52" xfId="8" applyNumberFormat="1" applyFill="1" applyBorder="1" applyAlignment="1">
      <alignment horizontal="left" vertical="center"/>
    </xf>
    <xf numFmtId="169" fontId="3" fillId="7" borderId="3" xfId="8" applyNumberFormat="1" applyFill="1" applyBorder="1" applyAlignment="1">
      <alignment horizontal="left" vertical="center"/>
    </xf>
    <xf numFmtId="169" fontId="3" fillId="7" borderId="51" xfId="8" applyNumberFormat="1" applyFill="1" applyBorder="1" applyAlignment="1">
      <alignment horizontal="left" vertical="center"/>
    </xf>
    <xf numFmtId="169" fontId="8" fillId="8" borderId="53" xfId="8" applyNumberFormat="1" applyFont="1" applyFill="1" applyBorder="1" applyAlignment="1" applyProtection="1">
      <alignment horizontal="left" vertical="center"/>
      <protection locked="0"/>
    </xf>
    <xf numFmtId="169" fontId="8" fillId="8" borderId="54" xfId="8" applyNumberFormat="1" applyFont="1" applyFill="1" applyBorder="1" applyAlignment="1" applyProtection="1">
      <alignment horizontal="left" vertical="center"/>
      <protection locked="0"/>
    </xf>
    <xf numFmtId="169" fontId="8" fillId="8" borderId="2" xfId="8" applyNumberFormat="1" applyFont="1" applyFill="1" applyBorder="1" applyAlignment="1" applyProtection="1">
      <alignment horizontal="left" vertical="center"/>
      <protection locked="0"/>
    </xf>
    <xf numFmtId="49" fontId="8" fillId="8" borderId="53" xfId="8" applyNumberFormat="1" applyFont="1" applyFill="1" applyBorder="1" applyAlignment="1" applyProtection="1">
      <alignment horizontal="left" vertical="center"/>
      <protection locked="0"/>
    </xf>
    <xf numFmtId="49" fontId="8" fillId="8" borderId="2" xfId="8" applyNumberFormat="1" applyFont="1" applyFill="1" applyBorder="1" applyAlignment="1" applyProtection="1">
      <alignment horizontal="left" vertical="center"/>
      <protection locked="0"/>
    </xf>
    <xf numFmtId="49" fontId="8" fillId="8" borderId="54" xfId="8" applyNumberFormat="1" applyFont="1" applyFill="1" applyBorder="1" applyAlignment="1" applyProtection="1">
      <alignment horizontal="left" vertical="center"/>
      <protection locked="0"/>
    </xf>
    <xf numFmtId="172" fontId="8" fillId="8" borderId="53" xfId="8" applyNumberFormat="1" applyFont="1" applyFill="1" applyBorder="1" applyAlignment="1" applyProtection="1">
      <alignment horizontal="left" vertical="center"/>
      <protection locked="0"/>
    </xf>
    <xf numFmtId="172" fontId="8" fillId="8" borderId="54" xfId="8" applyNumberFormat="1" applyFont="1" applyFill="1" applyBorder="1" applyAlignment="1" applyProtection="1">
      <alignment horizontal="left" vertical="center"/>
      <protection locked="0"/>
    </xf>
    <xf numFmtId="0" fontId="8" fillId="8" borderId="53" xfId="8" quotePrefix="1" applyFont="1" applyFill="1" applyBorder="1" applyAlignment="1" applyProtection="1">
      <alignment horizontal="left" vertical="center"/>
      <protection locked="0"/>
    </xf>
    <xf numFmtId="0" fontId="8" fillId="8" borderId="2" xfId="8" quotePrefix="1" applyFont="1" applyFill="1" applyBorder="1" applyAlignment="1" applyProtection="1">
      <alignment horizontal="left" vertical="center"/>
      <protection locked="0"/>
    </xf>
    <xf numFmtId="0" fontId="8" fillId="8" borderId="54" xfId="8" quotePrefix="1" applyFont="1" applyFill="1" applyBorder="1" applyAlignment="1" applyProtection="1">
      <alignment horizontal="left" vertical="center"/>
      <protection locked="0"/>
    </xf>
    <xf numFmtId="0" fontId="3" fillId="7" borderId="0" xfId="8" applyFill="1" applyAlignment="1">
      <alignment horizontal="center" vertical="center" shrinkToFit="1"/>
    </xf>
    <xf numFmtId="0" fontId="40" fillId="7" borderId="53" xfId="8" applyFont="1" applyFill="1" applyBorder="1" applyAlignment="1">
      <alignment horizontal="center" vertical="center"/>
    </xf>
    <xf numFmtId="0" fontId="40" fillId="7" borderId="2" xfId="8" applyFont="1" applyFill="1" applyBorder="1" applyAlignment="1">
      <alignment horizontal="center" vertical="center"/>
    </xf>
    <xf numFmtId="0" fontId="40" fillId="7" borderId="54" xfId="8" applyFont="1" applyFill="1" applyBorder="1" applyAlignment="1">
      <alignment horizontal="center" vertical="center"/>
    </xf>
    <xf numFmtId="0" fontId="3" fillId="0" borderId="56" xfId="8" applyBorder="1" applyAlignment="1">
      <alignment vertical="center"/>
    </xf>
    <xf numFmtId="0" fontId="3" fillId="0" borderId="0" xfId="8" applyAlignment="1">
      <alignment vertical="center"/>
    </xf>
    <xf numFmtId="42" fontId="3" fillId="0" borderId="0" xfId="8" applyNumberFormat="1" applyAlignment="1">
      <alignment horizontal="right" vertical="center" shrinkToFit="1"/>
    </xf>
    <xf numFmtId="41" fontId="45" fillId="0" borderId="0" xfId="8" applyNumberFormat="1" applyFont="1" applyAlignment="1">
      <alignment vertical="center" shrinkToFit="1"/>
    </xf>
    <xf numFmtId="0" fontId="3" fillId="0" borderId="60" xfId="8" applyBorder="1" applyAlignment="1">
      <alignment vertical="center"/>
    </xf>
    <xf numFmtId="0" fontId="3" fillId="0" borderId="61" xfId="8" applyBorder="1" applyAlignment="1">
      <alignment vertical="center"/>
    </xf>
    <xf numFmtId="42" fontId="46" fillId="0" borderId="0" xfId="8" applyNumberFormat="1" applyFont="1" applyAlignment="1">
      <alignment horizontal="right" vertical="center" shrinkToFit="1"/>
    </xf>
    <xf numFmtId="0" fontId="39" fillId="7" borderId="56" xfId="8" quotePrefix="1" applyFont="1" applyFill="1" applyBorder="1" applyAlignment="1">
      <alignment horizontal="left" vertical="center" wrapText="1"/>
    </xf>
    <xf numFmtId="0" fontId="8" fillId="7" borderId="0" xfId="8" quotePrefix="1" applyFont="1" applyFill="1" applyAlignment="1">
      <alignment horizontal="left" vertical="center" wrapText="1"/>
    </xf>
    <xf numFmtId="0" fontId="8" fillId="7" borderId="55" xfId="8" quotePrefix="1" applyFont="1" applyFill="1" applyBorder="1" applyAlignment="1">
      <alignment horizontal="left" vertical="center" wrapText="1"/>
    </xf>
    <xf numFmtId="0" fontId="28" fillId="7" borderId="56" xfId="9" applyFill="1" applyBorder="1" applyAlignment="1">
      <alignment vertical="center" wrapText="1"/>
    </xf>
    <xf numFmtId="0" fontId="28" fillId="7" borderId="0" xfId="9" applyFill="1" applyAlignment="1">
      <alignment vertical="center" wrapText="1"/>
    </xf>
    <xf numFmtId="0" fontId="28" fillId="7" borderId="55" xfId="9" applyFill="1" applyBorder="1" applyAlignment="1">
      <alignment vertical="center" wrapText="1"/>
    </xf>
    <xf numFmtId="0" fontId="25" fillId="7" borderId="56" xfId="8" applyFont="1" applyFill="1" applyBorder="1" applyAlignment="1">
      <alignment horizontal="center" vertical="center"/>
    </xf>
    <xf numFmtId="0" fontId="25" fillId="7" borderId="0" xfId="8" applyFont="1" applyFill="1" applyAlignment="1">
      <alignment horizontal="center" vertical="center"/>
    </xf>
    <xf numFmtId="0" fontId="8" fillId="0" borderId="0" xfId="8" applyFont="1" applyAlignment="1">
      <alignment horizontal="left"/>
    </xf>
    <xf numFmtId="0" fontId="8" fillId="0" borderId="55" xfId="8" applyFont="1" applyBorder="1" applyAlignment="1">
      <alignment horizontal="left"/>
    </xf>
    <xf numFmtId="0" fontId="27" fillId="7" borderId="56" xfId="8" applyFont="1" applyFill="1" applyBorder="1" applyAlignment="1">
      <alignment horizontal="center" vertical="center"/>
    </xf>
    <xf numFmtId="0" fontId="27" fillId="7" borderId="0" xfId="8" applyFont="1" applyFill="1" applyAlignment="1">
      <alignment horizontal="center" vertical="center"/>
    </xf>
    <xf numFmtId="0" fontId="27" fillId="7" borderId="55" xfId="8" applyFont="1" applyFill="1" applyBorder="1" applyAlignment="1">
      <alignment horizontal="center" vertical="center"/>
    </xf>
    <xf numFmtId="0" fontId="41" fillId="7" borderId="56" xfId="8" applyFont="1" applyFill="1" applyBorder="1" applyAlignment="1">
      <alignment horizontal="left" vertical="center" wrapText="1"/>
    </xf>
    <xf numFmtId="0" fontId="41" fillId="7" borderId="0" xfId="8" applyFont="1" applyFill="1" applyAlignment="1">
      <alignment horizontal="left" vertical="center" wrapText="1"/>
    </xf>
    <xf numFmtId="0" fontId="41" fillId="7" borderId="55" xfId="8" applyFont="1" applyFill="1" applyBorder="1" applyAlignment="1">
      <alignment horizontal="left" vertical="center" wrapText="1"/>
    </xf>
    <xf numFmtId="0" fontId="25" fillId="8" borderId="2" xfId="8" applyFont="1" applyFill="1" applyBorder="1" applyAlignment="1">
      <alignment horizontal="center" vertical="center"/>
    </xf>
    <xf numFmtId="0" fontId="35" fillId="7" borderId="3" xfId="8" applyFont="1" applyFill="1" applyBorder="1" applyAlignment="1">
      <alignment horizontal="center" vertical="center"/>
    </xf>
    <xf numFmtId="0" fontId="8" fillId="7" borderId="2" xfId="8" applyFont="1" applyFill="1" applyBorder="1" applyAlignment="1">
      <alignment vertical="center"/>
    </xf>
    <xf numFmtId="0" fontId="25" fillId="0" borderId="56" xfId="8" applyFont="1" applyBorder="1" applyAlignment="1">
      <alignment horizontal="center"/>
    </xf>
    <xf numFmtId="0" fontId="25" fillId="0" borderId="0" xfId="8" applyFont="1" applyAlignment="1">
      <alignment horizontal="center"/>
    </xf>
    <xf numFmtId="0" fontId="25" fillId="0" borderId="55" xfId="8" applyFont="1" applyBorder="1" applyAlignment="1">
      <alignment horizontal="center"/>
    </xf>
    <xf numFmtId="0" fontId="35" fillId="7" borderId="59" xfId="8" applyFont="1" applyFill="1" applyBorder="1" applyAlignment="1">
      <alignment horizontal="left" vertical="center" wrapText="1"/>
    </xf>
    <xf numFmtId="0" fontId="35" fillId="7" borderId="57" xfId="8" applyFont="1" applyFill="1" applyBorder="1" applyAlignment="1">
      <alignment horizontal="left" vertical="center" wrapText="1"/>
    </xf>
    <xf numFmtId="0" fontId="35" fillId="7" borderId="58" xfId="8" applyFont="1" applyFill="1" applyBorder="1" applyAlignment="1">
      <alignment horizontal="left" vertical="center" wrapText="1"/>
    </xf>
    <xf numFmtId="0" fontId="40" fillId="7" borderId="56" xfId="8" applyFont="1" applyFill="1" applyBorder="1" applyAlignment="1">
      <alignment horizontal="left" vertical="center" wrapText="1"/>
    </xf>
    <xf numFmtId="0" fontId="8" fillId="8" borderId="53" xfId="8" applyFont="1" applyFill="1" applyBorder="1" applyAlignment="1" applyProtection="1">
      <alignment horizontal="left" vertical="center"/>
    </xf>
    <xf numFmtId="0" fontId="8" fillId="8" borderId="2" xfId="8" applyFont="1" applyFill="1" applyBorder="1" applyAlignment="1" applyProtection="1">
      <alignment horizontal="left" vertical="center"/>
    </xf>
    <xf numFmtId="0" fontId="8" fillId="8" borderId="54" xfId="8" applyFont="1" applyFill="1" applyBorder="1" applyAlignment="1" applyProtection="1">
      <alignment horizontal="left" vertical="center"/>
    </xf>
    <xf numFmtId="172" fontId="8" fillId="8" borderId="53" xfId="8" applyNumberFormat="1" applyFont="1" applyFill="1" applyBorder="1" applyAlignment="1" applyProtection="1">
      <alignment horizontal="left" vertical="center"/>
    </xf>
    <xf numFmtId="172" fontId="8" fillId="8" borderId="2" xfId="8" applyNumberFormat="1" applyFont="1" applyFill="1" applyBorder="1" applyAlignment="1" applyProtection="1">
      <alignment horizontal="left" vertical="center"/>
    </xf>
    <xf numFmtId="172" fontId="8" fillId="8" borderId="54" xfId="8" applyNumberFormat="1" applyFont="1" applyFill="1" applyBorder="1" applyAlignment="1" applyProtection="1">
      <alignment horizontal="left" vertical="center"/>
    </xf>
    <xf numFmtId="171" fontId="8" fillId="8" borderId="53" xfId="8" applyNumberFormat="1" applyFont="1" applyFill="1" applyBorder="1" applyAlignment="1" applyProtection="1">
      <alignment horizontal="left" vertical="center"/>
    </xf>
    <xf numFmtId="171" fontId="8" fillId="8" borderId="2" xfId="8" applyNumberFormat="1" applyFont="1" applyFill="1" applyBorder="1" applyAlignment="1" applyProtection="1">
      <alignment horizontal="left" vertical="center"/>
    </xf>
    <xf numFmtId="171" fontId="8" fillId="8" borderId="54" xfId="8" applyNumberFormat="1" applyFont="1" applyFill="1" applyBorder="1" applyAlignment="1" applyProtection="1">
      <alignment horizontal="left" vertical="center"/>
    </xf>
    <xf numFmtId="0" fontId="3" fillId="7" borderId="52" xfId="8" applyFill="1" applyBorder="1" applyAlignment="1" applyProtection="1">
      <alignment vertical="center"/>
    </xf>
    <xf numFmtId="0" fontId="3" fillId="7" borderId="3" xfId="8" applyFill="1" applyBorder="1" applyAlignment="1" applyProtection="1">
      <alignment vertical="center"/>
    </xf>
    <xf numFmtId="0" fontId="3" fillId="7" borderId="51" xfId="8" applyFill="1" applyBorder="1" applyAlignment="1" applyProtection="1">
      <alignment vertical="center"/>
    </xf>
    <xf numFmtId="0" fontId="3" fillId="7" borderId="3" xfId="8" applyFill="1" applyBorder="1" applyAlignment="1" applyProtection="1">
      <alignment horizontal="left" vertical="center"/>
    </xf>
    <xf numFmtId="0" fontId="3" fillId="7" borderId="51" xfId="8" applyFill="1" applyBorder="1" applyAlignment="1" applyProtection="1">
      <alignment horizontal="left" vertical="center"/>
    </xf>
    <xf numFmtId="49" fontId="8" fillId="8" borderId="53" xfId="8" applyNumberFormat="1" applyFont="1" applyFill="1" applyBorder="1" applyAlignment="1" applyProtection="1">
      <alignment horizontal="left" vertical="center"/>
    </xf>
    <xf numFmtId="49" fontId="8" fillId="8" borderId="54" xfId="8" applyNumberFormat="1" applyFont="1" applyFill="1" applyBorder="1" applyAlignment="1" applyProtection="1">
      <alignment horizontal="left" vertical="center"/>
    </xf>
    <xf numFmtId="49" fontId="8" fillId="8" borderId="2" xfId="8" applyNumberFormat="1" applyFont="1" applyFill="1" applyBorder="1" applyAlignment="1" applyProtection="1">
      <alignment horizontal="left" vertical="center"/>
    </xf>
    <xf numFmtId="0" fontId="49" fillId="0" borderId="11" xfId="0" applyFont="1" applyBorder="1" applyAlignment="1">
      <alignment horizontal="left" vertical="center" wrapText="1"/>
    </xf>
    <xf numFmtId="0" fontId="47" fillId="0" borderId="0" xfId="0" applyFont="1" applyAlignment="1">
      <alignment horizontal="left" vertical="center" wrapText="1"/>
    </xf>
    <xf numFmtId="0" fontId="47" fillId="0" borderId="12" xfId="0" applyFont="1" applyBorder="1" applyAlignment="1">
      <alignment horizontal="left" vertical="center" wrapText="1"/>
    </xf>
    <xf numFmtId="0" fontId="47" fillId="0" borderId="14" xfId="0" applyFont="1" applyBorder="1" applyAlignment="1">
      <alignment horizontal="left" vertical="center" wrapText="1" indent="8"/>
    </xf>
    <xf numFmtId="0" fontId="47" fillId="0" borderId="15" xfId="0" applyFont="1" applyBorder="1" applyAlignment="1">
      <alignment horizontal="left" vertical="center" wrapText="1" indent="8"/>
    </xf>
    <xf numFmtId="0" fontId="47" fillId="0" borderId="16" xfId="0" applyFont="1" applyBorder="1" applyAlignment="1">
      <alignment horizontal="left" vertical="center" wrapText="1" indent="8"/>
    </xf>
    <xf numFmtId="0" fontId="47" fillId="0" borderId="62" xfId="0" applyFont="1" applyBorder="1" applyAlignment="1">
      <alignment horizontal="center" vertical="center" wrapText="1"/>
    </xf>
    <xf numFmtId="0" fontId="47" fillId="0" borderId="63" xfId="0" applyFont="1" applyBorder="1" applyAlignment="1">
      <alignment horizontal="center" vertical="center" wrapText="1"/>
    </xf>
    <xf numFmtId="0" fontId="47" fillId="0" borderId="77" xfId="0" applyFont="1" applyBorder="1" applyAlignment="1">
      <alignment horizontal="center" vertical="center" wrapText="1"/>
    </xf>
    <xf numFmtId="0" fontId="47" fillId="0" borderId="78" xfId="0" applyFont="1" applyBorder="1" applyAlignment="1">
      <alignment horizontal="center" vertical="center" wrapText="1"/>
    </xf>
    <xf numFmtId="0" fontId="47" fillId="0" borderId="72" xfId="0" applyFont="1" applyBorder="1" applyAlignment="1">
      <alignment horizontal="center" vertical="center" wrapText="1"/>
    </xf>
    <xf numFmtId="0" fontId="47" fillId="0" borderId="79" xfId="0" applyFont="1" applyBorder="1" applyAlignment="1">
      <alignment horizontal="center" vertical="center" wrapText="1"/>
    </xf>
    <xf numFmtId="0" fontId="47" fillId="0" borderId="11" xfId="0" applyFont="1" applyBorder="1" applyAlignment="1">
      <alignment horizontal="left" vertical="center" wrapText="1" indent="1"/>
    </xf>
    <xf numFmtId="0" fontId="47" fillId="0" borderId="0" xfId="0" applyFont="1" applyAlignment="1">
      <alignment horizontal="left" vertical="center" wrapText="1" indent="1"/>
    </xf>
    <xf numFmtId="0" fontId="47" fillId="0" borderId="12" xfId="0" applyFont="1" applyBorder="1" applyAlignment="1">
      <alignment horizontal="left" vertical="center" wrapText="1" indent="1"/>
    </xf>
    <xf numFmtId="0" fontId="50" fillId="0" borderId="11" xfId="0" applyFont="1" applyBorder="1" applyAlignment="1">
      <alignment horizontal="center" vertical="center" wrapText="1"/>
    </xf>
    <xf numFmtId="0" fontId="50" fillId="0" borderId="0" xfId="0" applyFont="1" applyAlignment="1">
      <alignment horizontal="center" vertical="center" wrapText="1"/>
    </xf>
    <xf numFmtId="0" fontId="50" fillId="0" borderId="12" xfId="0" applyFont="1" applyBorder="1" applyAlignment="1">
      <alignment horizontal="center" vertical="center" wrapText="1"/>
    </xf>
    <xf numFmtId="0" fontId="47" fillId="0" borderId="11" xfId="0" applyFont="1" applyBorder="1" applyAlignment="1">
      <alignment horizontal="center" vertical="center"/>
    </xf>
    <xf numFmtId="0" fontId="47" fillId="0" borderId="0" xfId="0" applyFont="1" applyAlignment="1">
      <alignment horizontal="center" vertical="center"/>
    </xf>
    <xf numFmtId="0" fontId="47" fillId="0" borderId="12" xfId="0" applyFont="1" applyBorder="1" applyAlignment="1">
      <alignment horizontal="center" vertical="center"/>
    </xf>
    <xf numFmtId="0" fontId="61" fillId="0" borderId="8" xfId="0" applyFont="1" applyBorder="1" applyAlignment="1">
      <alignment horizontal="center" vertical="center" wrapText="1"/>
    </xf>
    <xf numFmtId="0" fontId="61" fillId="0" borderId="9" xfId="0" applyFont="1" applyBorder="1" applyAlignment="1">
      <alignment horizontal="center" vertical="center" wrapText="1"/>
    </xf>
    <xf numFmtId="0" fontId="61" fillId="0" borderId="10" xfId="0" applyFont="1" applyBorder="1" applyAlignment="1">
      <alignment horizontal="center" vertical="center" wrapText="1"/>
    </xf>
    <xf numFmtId="0" fontId="47" fillId="0" borderId="14" xfId="0" applyFont="1" applyBorder="1" applyAlignment="1">
      <alignment horizontal="left" vertical="center" wrapText="1" indent="9"/>
    </xf>
    <xf numFmtId="0" fontId="47" fillId="0" borderId="15" xfId="0" applyFont="1" applyBorder="1" applyAlignment="1">
      <alignment horizontal="left" vertical="center" wrapText="1" indent="9"/>
    </xf>
    <xf numFmtId="0" fontId="47" fillId="0" borderId="16" xfId="0" applyFont="1" applyBorder="1" applyAlignment="1">
      <alignment horizontal="left" vertical="center" wrapText="1" indent="9"/>
    </xf>
    <xf numFmtId="0" fontId="47" fillId="0" borderId="11" xfId="0" applyFont="1" applyBorder="1" applyAlignment="1">
      <alignment horizontal="left" vertical="center" wrapText="1" indent="9"/>
    </xf>
    <xf numFmtId="0" fontId="47" fillId="0" borderId="0" xfId="0" applyFont="1" applyAlignment="1">
      <alignment horizontal="left" vertical="center" wrapText="1" indent="9"/>
    </xf>
    <xf numFmtId="0" fontId="47" fillId="0" borderId="12" xfId="0" applyFont="1" applyBorder="1" applyAlignment="1">
      <alignment horizontal="left" vertical="center" wrapText="1" indent="9"/>
    </xf>
    <xf numFmtId="0" fontId="47" fillId="0" borderId="11" xfId="0" applyFont="1" applyBorder="1" applyAlignment="1">
      <alignment horizontal="left" vertical="center" wrapText="1" indent="8"/>
    </xf>
    <xf numFmtId="0" fontId="47" fillId="0" borderId="0" xfId="0" applyFont="1" applyAlignment="1">
      <alignment horizontal="left" vertical="center" wrapText="1" indent="8"/>
    </xf>
    <xf numFmtId="0" fontId="47" fillId="0" borderId="12" xfId="0" applyFont="1" applyBorder="1" applyAlignment="1">
      <alignment horizontal="left" vertical="center" wrapText="1" indent="8"/>
    </xf>
    <xf numFmtId="0" fontId="54" fillId="7" borderId="91" xfId="0" applyFont="1" applyFill="1" applyBorder="1" applyAlignment="1">
      <alignment horizontal="right" vertical="top"/>
    </xf>
    <xf numFmtId="0" fontId="54" fillId="7" borderId="92" xfId="0" applyFont="1" applyFill="1" applyBorder="1" applyAlignment="1">
      <alignment horizontal="right" vertical="top"/>
    </xf>
    <xf numFmtId="0" fontId="25" fillId="0" borderId="42" xfId="4" applyFont="1" applyBorder="1" applyAlignment="1">
      <alignment horizontal="center" vertical="center"/>
    </xf>
    <xf numFmtId="0" fontId="25" fillId="0" borderId="43" xfId="4" applyFont="1" applyBorder="1" applyAlignment="1">
      <alignment horizontal="center" vertical="center"/>
    </xf>
    <xf numFmtId="0" fontId="8" fillId="0" borderId="69" xfId="4" applyFont="1" applyBorder="1" applyAlignment="1">
      <alignment horizontal="left" vertical="center" indent="4"/>
    </xf>
    <xf numFmtId="0" fontId="8" fillId="0" borderId="76" xfId="4" applyFont="1" applyBorder="1" applyAlignment="1">
      <alignment horizontal="left" vertical="center" indent="4"/>
    </xf>
    <xf numFmtId="0" fontId="8" fillId="0" borderId="43" xfId="4" applyFont="1" applyBorder="1" applyAlignment="1">
      <alignment horizontal="left" vertical="center" indent="4"/>
    </xf>
    <xf numFmtId="0" fontId="11" fillId="0" borderId="42" xfId="4" applyFont="1" applyBorder="1" applyAlignment="1">
      <alignment horizontal="center" vertical="center"/>
    </xf>
    <xf numFmtId="0" fontId="11" fillId="0" borderId="43" xfId="4" applyFont="1" applyBorder="1" applyAlignment="1">
      <alignment horizontal="center" vertical="center"/>
    </xf>
    <xf numFmtId="0" fontId="30" fillId="7" borderId="88" xfId="4" applyFont="1" applyFill="1" applyBorder="1" applyAlignment="1">
      <alignment horizontal="left" vertical="top" wrapText="1"/>
    </xf>
    <xf numFmtId="0" fontId="30" fillId="7" borderId="89" xfId="4" applyFont="1" applyFill="1" applyBorder="1" applyAlignment="1">
      <alignment horizontal="left" vertical="top" wrapText="1"/>
    </xf>
    <xf numFmtId="0" fontId="30" fillId="7" borderId="1" xfId="4" applyFont="1" applyFill="1" applyBorder="1" applyAlignment="1">
      <alignment horizontal="left" vertical="top" wrapText="1"/>
    </xf>
    <xf numFmtId="0" fontId="30" fillId="7" borderId="90" xfId="4" applyFont="1" applyFill="1" applyBorder="1" applyAlignment="1">
      <alignment horizontal="left" vertical="top" wrapText="1"/>
    </xf>
    <xf numFmtId="0" fontId="25" fillId="0" borderId="42" xfId="4" applyFont="1" applyBorder="1" applyAlignment="1">
      <alignment vertical="center"/>
    </xf>
    <xf numFmtId="0" fontId="25" fillId="0" borderId="43" xfId="4" applyFont="1" applyBorder="1" applyAlignment="1">
      <alignment vertical="center"/>
    </xf>
    <xf numFmtId="0" fontId="37" fillId="0" borderId="47" xfId="4" applyFont="1" applyBorder="1" applyAlignment="1">
      <alignment vertical="center"/>
    </xf>
    <xf numFmtId="0" fontId="37" fillId="0" borderId="48" xfId="4" applyFont="1" applyBorder="1" applyAlignment="1">
      <alignment vertical="center"/>
    </xf>
    <xf numFmtId="0" fontId="30" fillId="0" borderId="0" xfId="4" applyFont="1" applyAlignment="1">
      <alignment horizontal="left" vertical="center" wrapText="1"/>
    </xf>
    <xf numFmtId="0" fontId="30" fillId="7" borderId="93" xfId="4" applyFont="1" applyFill="1" applyBorder="1" applyAlignment="1">
      <alignment horizontal="left" vertical="top" wrapText="1"/>
    </xf>
    <xf numFmtId="0" fontId="30" fillId="7" borderId="94" xfId="4" applyFont="1" applyFill="1" applyBorder="1" applyAlignment="1">
      <alignment horizontal="left" vertical="top" wrapText="1"/>
    </xf>
    <xf numFmtId="0" fontId="27" fillId="0" borderId="42" xfId="4" applyFont="1" applyBorder="1" applyAlignment="1">
      <alignment horizontal="center" vertical="center"/>
    </xf>
    <xf numFmtId="0" fontId="27" fillId="0" borderId="43" xfId="4" applyFont="1" applyBorder="1" applyAlignment="1">
      <alignment horizontal="center" vertical="center"/>
    </xf>
    <xf numFmtId="0" fontId="8" fillId="0" borderId="42" xfId="4" applyFont="1" applyBorder="1" applyAlignment="1">
      <alignment vertical="center"/>
    </xf>
    <xf numFmtId="0" fontId="8" fillId="0" borderId="43" xfId="4" applyFont="1" applyBorder="1" applyAlignment="1">
      <alignment vertical="center"/>
    </xf>
    <xf numFmtId="0" fontId="8" fillId="7" borderId="42" xfId="4" applyFont="1" applyFill="1" applyBorder="1" applyAlignment="1" applyProtection="1">
      <alignment vertical="center"/>
      <protection locked="0"/>
    </xf>
    <xf numFmtId="0" fontId="8" fillId="7" borderId="43" xfId="4" applyFont="1" applyFill="1" applyBorder="1" applyAlignment="1" applyProtection="1">
      <alignment vertical="center"/>
      <protection locked="0"/>
    </xf>
    <xf numFmtId="0" fontId="8" fillId="0" borderId="42" xfId="4" applyFont="1" applyBorder="1" applyAlignment="1" applyProtection="1">
      <alignment vertical="center"/>
      <protection locked="0"/>
    </xf>
    <xf numFmtId="0" fontId="8" fillId="0" borderId="43" xfId="4" applyFont="1" applyBorder="1" applyAlignment="1" applyProtection="1">
      <alignment vertical="center"/>
      <protection locked="0"/>
    </xf>
    <xf numFmtId="0" fontId="27" fillId="0" borderId="42" xfId="4" applyFont="1" applyBorder="1" applyAlignment="1">
      <alignment vertical="center"/>
    </xf>
    <xf numFmtId="0" fontId="27" fillId="0" borderId="43" xfId="4" applyFont="1" applyBorder="1" applyAlignment="1">
      <alignment vertical="center"/>
    </xf>
    <xf numFmtId="0" fontId="8" fillId="8" borderId="42" xfId="4" applyFont="1" applyFill="1" applyBorder="1" applyAlignment="1" applyProtection="1">
      <alignment vertical="center"/>
      <protection locked="0"/>
    </xf>
    <xf numFmtId="0" fontId="8" fillId="8" borderId="43" xfId="4" applyFont="1" applyFill="1" applyBorder="1" applyAlignment="1" applyProtection="1">
      <alignment vertical="center"/>
      <protection locked="0"/>
    </xf>
    <xf numFmtId="0" fontId="25" fillId="7" borderId="0" xfId="4" applyFont="1" applyFill="1" applyAlignment="1">
      <alignment horizontal="center" vertical="center"/>
    </xf>
    <xf numFmtId="0" fontId="3" fillId="7" borderId="0" xfId="4" applyFont="1" applyFill="1" applyAlignment="1">
      <alignment vertical="center"/>
    </xf>
    <xf numFmtId="0" fontId="27" fillId="9" borderId="2" xfId="4" applyFont="1" applyFill="1" applyBorder="1" applyAlignment="1">
      <alignment horizontal="center" vertical="center"/>
    </xf>
    <xf numFmtId="49" fontId="27" fillId="9" borderId="17" xfId="4" applyNumberFormat="1" applyFont="1" applyFill="1" applyBorder="1" applyAlignment="1">
      <alignment horizontal="center" vertical="center"/>
    </xf>
    <xf numFmtId="0" fontId="27" fillId="9" borderId="17" xfId="4" applyFont="1" applyFill="1" applyBorder="1" applyAlignment="1">
      <alignment horizontal="center" vertical="center"/>
    </xf>
    <xf numFmtId="0" fontId="27" fillId="9" borderId="21" xfId="4" applyFont="1" applyFill="1" applyBorder="1" applyAlignment="1">
      <alignment horizontal="center" vertical="center" wrapText="1"/>
    </xf>
    <xf numFmtId="0" fontId="27" fillId="9" borderId="26" xfId="4" applyFont="1" applyFill="1" applyBorder="1" applyAlignment="1">
      <alignment horizontal="center" vertical="center" wrapText="1"/>
    </xf>
    <xf numFmtId="0" fontId="27" fillId="9" borderId="31" xfId="4" applyFont="1" applyFill="1" applyBorder="1" applyAlignment="1">
      <alignment horizontal="center" vertical="center" wrapText="1"/>
    </xf>
    <xf numFmtId="0" fontId="27" fillId="9" borderId="22" xfId="4" applyFont="1" applyFill="1" applyBorder="1" applyAlignment="1">
      <alignment horizontal="center" vertical="center" wrapText="1"/>
    </xf>
    <xf numFmtId="0" fontId="27" fillId="9" borderId="23" xfId="4" applyFont="1" applyFill="1" applyBorder="1" applyAlignment="1">
      <alignment horizontal="center" vertical="center" wrapText="1"/>
    </xf>
    <xf numFmtId="0" fontId="27" fillId="9" borderId="27" xfId="4" applyFont="1" applyFill="1" applyBorder="1" applyAlignment="1">
      <alignment horizontal="center" vertical="center" wrapText="1"/>
    </xf>
    <xf numFmtId="0" fontId="27" fillId="9" borderId="28" xfId="4" applyFont="1" applyFill="1" applyBorder="1" applyAlignment="1">
      <alignment horizontal="center" vertical="center" wrapText="1"/>
    </xf>
    <xf numFmtId="0" fontId="27" fillId="9" borderId="32" xfId="4" applyFont="1" applyFill="1" applyBorder="1" applyAlignment="1">
      <alignment horizontal="center" vertical="center" wrapText="1"/>
    </xf>
    <xf numFmtId="0" fontId="27" fillId="9" borderId="33" xfId="4" applyFont="1" applyFill="1" applyBorder="1" applyAlignment="1">
      <alignment horizontal="center" vertical="center" wrapText="1"/>
    </xf>
    <xf numFmtId="0" fontId="25" fillId="0" borderId="37" xfId="4" applyFont="1" applyBorder="1" applyAlignment="1">
      <alignment horizontal="center" vertical="center"/>
    </xf>
    <xf numFmtId="0" fontId="25" fillId="0" borderId="38" xfId="4" applyFont="1" applyBorder="1" applyAlignment="1">
      <alignment horizontal="center" vertical="center"/>
    </xf>
    <xf numFmtId="0" fontId="8" fillId="0" borderId="67" xfId="4" applyFont="1" applyBorder="1" applyAlignment="1">
      <alignment vertical="center"/>
    </xf>
    <xf numFmtId="0" fontId="8" fillId="0" borderId="68" xfId="4" applyFont="1" applyBorder="1" applyAlignment="1">
      <alignment vertical="center"/>
    </xf>
    <xf numFmtId="0" fontId="30" fillId="7" borderId="0" xfId="4" applyFont="1" applyFill="1" applyAlignment="1">
      <alignment horizontal="left" vertical="top" wrapText="1"/>
    </xf>
    <xf numFmtId="0" fontId="8" fillId="8" borderId="42" xfId="4" applyFont="1" applyFill="1" applyBorder="1" applyAlignment="1">
      <alignment vertical="center"/>
    </xf>
    <xf numFmtId="0" fontId="8" fillId="8" borderId="43" xfId="4" applyFont="1" applyFill="1" applyBorder="1" applyAlignment="1">
      <alignment vertical="center"/>
    </xf>
    <xf numFmtId="0" fontId="30" fillId="0" borderId="0" xfId="4" applyFont="1" applyAlignment="1">
      <alignment horizontal="left" vertical="top" wrapText="1"/>
    </xf>
    <xf numFmtId="0" fontId="25" fillId="0" borderId="64" xfId="4" applyFont="1" applyBorder="1" applyAlignment="1">
      <alignment horizontal="center" vertical="center"/>
    </xf>
    <xf numFmtId="0" fontId="25" fillId="0" borderId="65" xfId="4" applyFont="1" applyBorder="1" applyAlignment="1">
      <alignment horizontal="center" vertical="center"/>
    </xf>
    <xf numFmtId="0" fontId="25" fillId="0" borderId="70" xfId="4" applyFont="1" applyBorder="1" applyAlignment="1">
      <alignment horizontal="center" vertical="center"/>
    </xf>
    <xf numFmtId="0" fontId="25" fillId="0" borderId="71" xfId="4" applyFont="1" applyBorder="1" applyAlignment="1">
      <alignment horizontal="center" vertical="center"/>
    </xf>
    <xf numFmtId="0" fontId="8" fillId="0" borderId="44" xfId="4" applyFont="1" applyBorder="1" applyAlignment="1">
      <alignment vertical="center"/>
    </xf>
    <xf numFmtId="0" fontId="8" fillId="0" borderId="42" xfId="4" applyFont="1" applyBorder="1" applyAlignment="1">
      <alignment horizontal="center" vertical="center"/>
    </xf>
    <xf numFmtId="0" fontId="8" fillId="0" borderId="43" xfId="4" applyFont="1" applyBorder="1" applyAlignment="1">
      <alignment horizontal="center" vertical="center"/>
    </xf>
    <xf numFmtId="0" fontId="25" fillId="0" borderId="44" xfId="4" applyFont="1" applyBorder="1" applyAlignment="1">
      <alignment horizontal="center" vertical="center"/>
    </xf>
    <xf numFmtId="0" fontId="8" fillId="0" borderId="64" xfId="4" applyFont="1" applyBorder="1" applyAlignment="1">
      <alignment vertical="center"/>
    </xf>
    <xf numFmtId="0" fontId="8" fillId="0" borderId="65" xfId="4" applyFont="1" applyBorder="1" applyAlignment="1">
      <alignment vertical="center"/>
    </xf>
    <xf numFmtId="0" fontId="8" fillId="0" borderId="42" xfId="4" applyFont="1" applyFill="1" applyBorder="1" applyAlignment="1">
      <alignment vertical="center"/>
    </xf>
    <xf numFmtId="0" fontId="8" fillId="0" borderId="43" xfId="4" applyFont="1" applyFill="1" applyBorder="1" applyAlignment="1">
      <alignment vertical="center"/>
    </xf>
    <xf numFmtId="0" fontId="8" fillId="0" borderId="42" xfId="4" applyFont="1" applyBorder="1" applyAlignment="1">
      <alignment horizontal="left" vertical="center"/>
    </xf>
    <xf numFmtId="0" fontId="8" fillId="0" borderId="43" xfId="4" applyFont="1" applyBorder="1" applyAlignment="1">
      <alignment horizontal="left" vertical="center"/>
    </xf>
    <xf numFmtId="0" fontId="54" fillId="0" borderId="0" xfId="4" applyFont="1" applyAlignment="1">
      <alignment horizontal="right" vertical="top"/>
    </xf>
    <xf numFmtId="0" fontId="27" fillId="9" borderId="8" xfId="4" applyFont="1" applyFill="1" applyBorder="1" applyAlignment="1">
      <alignment horizontal="center" vertical="center" wrapText="1"/>
    </xf>
    <xf numFmtId="0" fontId="27" fillId="9" borderId="9" xfId="4" applyFont="1" applyFill="1" applyBorder="1" applyAlignment="1">
      <alignment horizontal="center" vertical="center" wrapText="1"/>
    </xf>
    <xf numFmtId="0" fontId="27" fillId="9" borderId="11" xfId="4" applyFont="1" applyFill="1" applyBorder="1" applyAlignment="1">
      <alignment horizontal="center" vertical="center" wrapText="1"/>
    </xf>
    <xf numFmtId="0" fontId="27" fillId="9" borderId="0" xfId="4" applyFont="1" applyFill="1" applyAlignment="1">
      <alignment horizontal="center" vertical="center" wrapText="1"/>
    </xf>
    <xf numFmtId="0" fontId="25" fillId="0" borderId="66" xfId="4" applyFont="1" applyBorder="1" applyAlignment="1">
      <alignment horizontal="left" vertical="center"/>
    </xf>
    <xf numFmtId="0" fontId="25" fillId="0" borderId="86" xfId="4" applyFont="1" applyBorder="1" applyAlignment="1">
      <alignment horizontal="left" vertical="center"/>
    </xf>
    <xf numFmtId="0" fontId="25" fillId="0" borderId="65" xfId="4" applyFont="1" applyBorder="1" applyAlignment="1">
      <alignment horizontal="left" vertical="center"/>
    </xf>
    <xf numFmtId="0" fontId="8" fillId="0" borderId="69" xfId="4" applyFont="1" applyBorder="1" applyAlignment="1">
      <alignment horizontal="left" vertical="center" indent="8"/>
    </xf>
    <xf numFmtId="0" fontId="8" fillId="0" borderId="76" xfId="4" applyFont="1" applyBorder="1" applyAlignment="1">
      <alignment horizontal="left" vertical="center" indent="8"/>
    </xf>
    <xf numFmtId="0" fontId="8" fillId="0" borderId="43" xfId="4" applyFont="1" applyBorder="1" applyAlignment="1">
      <alignment horizontal="left" vertical="center" indent="8"/>
    </xf>
    <xf numFmtId="0" fontId="25" fillId="10" borderId="80" xfId="4" applyFont="1" applyFill="1" applyBorder="1" applyAlignment="1">
      <alignment horizontal="left" vertical="center"/>
    </xf>
    <xf numFmtId="0" fontId="25" fillId="10" borderId="6" xfId="4" applyFont="1" applyFill="1" applyBorder="1" applyAlignment="1">
      <alignment horizontal="left" vertical="center"/>
    </xf>
    <xf numFmtId="0" fontId="25" fillId="10" borderId="7" xfId="4" applyFont="1" applyFill="1" applyBorder="1" applyAlignment="1">
      <alignment horizontal="left" vertical="center"/>
    </xf>
    <xf numFmtId="0" fontId="60" fillId="0" borderId="69" xfId="4" applyFont="1" applyBorder="1" applyAlignment="1">
      <alignment horizontal="left" vertical="center" indent="6"/>
    </xf>
    <xf numFmtId="0" fontId="60" fillId="0" borderId="76" xfId="4" applyFont="1" applyBorder="1" applyAlignment="1">
      <alignment horizontal="left" vertical="center" indent="6"/>
    </xf>
    <xf numFmtId="0" fontId="60" fillId="0" borderId="43" xfId="4" applyFont="1" applyBorder="1" applyAlignment="1">
      <alignment horizontal="left" vertical="center" indent="6"/>
    </xf>
    <xf numFmtId="43" fontId="8" fillId="0" borderId="69" xfId="4" applyNumberFormat="1" applyFont="1" applyBorder="1" applyAlignment="1">
      <alignment horizontal="left" vertical="center"/>
    </xf>
    <xf numFmtId="43" fontId="8" fillId="0" borderId="76" xfId="4" applyNumberFormat="1" applyFont="1" applyBorder="1" applyAlignment="1">
      <alignment horizontal="left" vertical="center"/>
    </xf>
    <xf numFmtId="43" fontId="8" fillId="0" borderId="43" xfId="4" applyNumberFormat="1" applyFont="1" applyBorder="1" applyAlignment="1">
      <alignment horizontal="left" vertical="center"/>
    </xf>
    <xf numFmtId="0" fontId="25" fillId="0" borderId="69" xfId="4" applyFont="1" applyBorder="1" applyAlignment="1">
      <alignment horizontal="left" vertical="center"/>
    </xf>
    <xf numFmtId="0" fontId="25" fillId="0" borderId="76" xfId="4" applyFont="1" applyBorder="1" applyAlignment="1">
      <alignment horizontal="left" vertical="center"/>
    </xf>
    <xf numFmtId="0" fontId="25" fillId="0" borderId="43" xfId="4" applyFont="1" applyBorder="1" applyAlignment="1">
      <alignment horizontal="left" vertical="center"/>
    </xf>
    <xf numFmtId="0" fontId="25" fillId="0" borderId="69" xfId="4" applyFont="1" applyBorder="1" applyAlignment="1">
      <alignment horizontal="left" vertical="center" indent="4"/>
    </xf>
    <xf numFmtId="0" fontId="25" fillId="0" borderId="76" xfId="4" applyFont="1" applyBorder="1" applyAlignment="1">
      <alignment horizontal="left" vertical="center" indent="4"/>
    </xf>
    <xf numFmtId="0" fontId="25" fillId="0" borderId="43" xfId="4" applyFont="1" applyBorder="1" applyAlignment="1">
      <alignment horizontal="left" vertical="center" indent="4"/>
    </xf>
    <xf numFmtId="0" fontId="60" fillId="0" borderId="69" xfId="4" applyFont="1" applyBorder="1" applyAlignment="1">
      <alignment horizontal="left" vertical="center" indent="8"/>
    </xf>
    <xf numFmtId="0" fontId="60" fillId="0" borderId="76" xfId="4" applyFont="1" applyBorder="1" applyAlignment="1">
      <alignment horizontal="left" vertical="center" indent="8"/>
    </xf>
    <xf numFmtId="0" fontId="60" fillId="0" borderId="43" xfId="4" applyFont="1" applyBorder="1" applyAlignment="1">
      <alignment horizontal="left" vertical="center" indent="8"/>
    </xf>
    <xf numFmtId="0" fontId="25" fillId="0" borderId="84" xfId="4" applyFont="1" applyBorder="1" applyAlignment="1">
      <alignment horizontal="left" vertical="center" indent="3"/>
    </xf>
    <xf numFmtId="0" fontId="25" fillId="0" borderId="85" xfId="4" applyFont="1" applyBorder="1" applyAlignment="1">
      <alignment horizontal="left" vertical="center" indent="3"/>
    </xf>
    <xf numFmtId="0" fontId="25" fillId="0" borderId="48" xfId="4" applyFont="1" applyBorder="1" applyAlignment="1">
      <alignment horizontal="left" vertical="center" indent="3"/>
    </xf>
    <xf numFmtId="0" fontId="37" fillId="0" borderId="69" xfId="4" applyFont="1" applyBorder="1" applyAlignment="1">
      <alignment horizontal="left" vertical="center"/>
    </xf>
    <xf numFmtId="0" fontId="37" fillId="0" borderId="76" xfId="4" applyFont="1" applyBorder="1" applyAlignment="1">
      <alignment horizontal="left" vertical="center"/>
    </xf>
    <xf numFmtId="0" fontId="37" fillId="0" borderId="43" xfId="4" applyFont="1" applyBorder="1" applyAlignment="1">
      <alignment horizontal="left" vertical="center"/>
    </xf>
    <xf numFmtId="0" fontId="8" fillId="7" borderId="69" xfId="4" applyFont="1" applyFill="1" applyBorder="1" applyAlignment="1" applyProtection="1">
      <alignment horizontal="left" vertical="center" indent="4"/>
      <protection locked="0"/>
    </xf>
    <xf numFmtId="0" fontId="8" fillId="7" borderId="76" xfId="4" applyFont="1" applyFill="1" applyBorder="1" applyAlignment="1" applyProtection="1">
      <alignment horizontal="left" vertical="center" indent="4"/>
      <protection locked="0"/>
    </xf>
    <xf numFmtId="0" fontId="8" fillId="7" borderId="43" xfId="4" applyFont="1" applyFill="1" applyBorder="1" applyAlignment="1" applyProtection="1">
      <alignment horizontal="left" vertical="center" indent="4"/>
      <protection locked="0"/>
    </xf>
    <xf numFmtId="0" fontId="14" fillId="4" borderId="5" xfId="0" applyFont="1" applyFill="1" applyBorder="1" applyAlignment="1">
      <alignment horizontal="center"/>
    </xf>
    <xf numFmtId="0" fontId="14" fillId="4" borderId="17" xfId="0" applyFont="1" applyFill="1" applyBorder="1" applyAlignment="1">
      <alignment horizontal="center"/>
    </xf>
    <xf numFmtId="0" fontId="14" fillId="4" borderId="18" xfId="0" applyFont="1" applyFill="1" applyBorder="1" applyAlignment="1">
      <alignment horizontal="center"/>
    </xf>
    <xf numFmtId="0" fontId="5" fillId="3" borderId="0" xfId="0" applyFont="1" applyFill="1" applyAlignment="1">
      <alignment horizontal="center"/>
    </xf>
    <xf numFmtId="0" fontId="0" fillId="0" borderId="0" xfId="0" applyAlignment="1">
      <alignment horizontal="left" vertical="top" wrapText="1"/>
    </xf>
  </cellXfs>
  <cellStyles count="11">
    <cellStyle name="Comma" xfId="5" builtinId="3"/>
    <cellStyle name="Comma 2 3" xfId="7" xr:uid="{7DCB323E-01C1-4916-9A6A-C11130A736F5}"/>
    <cellStyle name="Currency" xfId="1" builtinId="4"/>
    <cellStyle name="Hyperlink" xfId="10" builtinId="8"/>
    <cellStyle name="Normal" xfId="0" builtinId="0"/>
    <cellStyle name="Normal 2" xfId="3" xr:uid="{6AED800B-613B-604B-B3FC-BEB652513F32}"/>
    <cellStyle name="Normal 2 2" xfId="8" xr:uid="{F9D7C458-AF9F-4708-A57C-3423354AB0A4}"/>
    <cellStyle name="Normal 2 3" xfId="9" xr:uid="{6A92F2E0-560E-4D32-9B4C-5A55EEA49650}"/>
    <cellStyle name="Normal 5" xfId="6" xr:uid="{E40229F2-C95F-4352-A170-CBC81FE57B3F}"/>
    <cellStyle name="Normal_S10-1(1)" xfId="4" xr:uid="{BCCDE85B-A5FB-1A47-9052-8435BEB1BBB7}"/>
    <cellStyle name="Percent" xfId="2" builtinId="5"/>
  </cellStyles>
  <dxfs count="0"/>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HFS.PrivateAmbulance@illinois.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07D62-28DF-4AFC-A382-FD7319FF874C}">
  <sheetPr codeName="Sheet1">
    <tabColor rgb="FF00B050"/>
  </sheetPr>
  <dimension ref="A1:E51"/>
  <sheetViews>
    <sheetView tabSelected="1" view="pageBreakPreview" zoomScaleNormal="100" zoomScaleSheetLayoutView="100" workbookViewId="0">
      <pane xSplit="1" ySplit="2" topLeftCell="B3" activePane="bottomRight" state="frozen"/>
      <selection pane="bottomRight"/>
      <selection pane="bottomLeft" activeCell="A3" sqref="A3"/>
      <selection pane="topRight" activeCell="B1" sqref="B1"/>
    </sheetView>
  </sheetViews>
  <sheetFormatPr defaultColWidth="9.140625" defaultRowHeight="15.6"/>
  <cols>
    <col min="1" max="1" width="35.85546875" style="220" customWidth="1"/>
    <col min="2" max="2" width="76.42578125" style="113" customWidth="1"/>
    <col min="3" max="4" width="9.140625" style="113"/>
    <col min="5" max="5" width="36.140625" style="113" customWidth="1"/>
    <col min="6" max="16384" width="9.140625" style="113"/>
  </cols>
  <sheetData>
    <row r="1" spans="1:5" ht="16.149999999999999" thickBot="1"/>
    <row r="2" spans="1:5" ht="16.149999999999999" thickBot="1">
      <c r="A2" s="225" t="s">
        <v>0</v>
      </c>
      <c r="B2" s="225" t="s">
        <v>1</v>
      </c>
      <c r="C2" s="218"/>
      <c r="D2" s="218"/>
      <c r="E2" s="218"/>
    </row>
    <row r="3" spans="1:5">
      <c r="A3" s="323" t="s">
        <v>2</v>
      </c>
      <c r="B3" s="229" t="s">
        <v>3</v>
      </c>
      <c r="C3" s="218"/>
      <c r="D3" s="218"/>
      <c r="E3" s="218"/>
    </row>
    <row r="4" spans="1:5" ht="31.15">
      <c r="A4" s="325"/>
      <c r="B4" s="230" t="s">
        <v>4</v>
      </c>
      <c r="C4" s="219"/>
      <c r="D4" s="219"/>
      <c r="E4" s="219"/>
    </row>
    <row r="5" spans="1:5" ht="31.15">
      <c r="A5" s="325"/>
      <c r="B5" s="231" t="s">
        <v>5</v>
      </c>
      <c r="C5" s="218"/>
      <c r="D5" s="218"/>
      <c r="E5" s="218"/>
    </row>
    <row r="6" spans="1:5">
      <c r="A6" s="325"/>
      <c r="B6" s="231" t="s">
        <v>6</v>
      </c>
      <c r="C6" s="218"/>
      <c r="D6" s="218"/>
      <c r="E6" s="218"/>
    </row>
    <row r="7" spans="1:5" ht="31.15">
      <c r="A7" s="325"/>
      <c r="B7" s="230" t="s">
        <v>7</v>
      </c>
      <c r="C7" s="216"/>
      <c r="D7" s="216"/>
    </row>
    <row r="8" spans="1:5" ht="31.15">
      <c r="A8" s="325"/>
      <c r="B8" s="230" t="s">
        <v>8</v>
      </c>
      <c r="C8" s="216"/>
      <c r="D8" s="216"/>
    </row>
    <row r="9" spans="1:5">
      <c r="A9" s="325"/>
      <c r="B9" s="230"/>
      <c r="C9" s="216"/>
      <c r="D9" s="216"/>
    </row>
    <row r="10" spans="1:5" ht="31.9" thickBot="1">
      <c r="A10" s="324"/>
      <c r="B10" s="232" t="s">
        <v>9</v>
      </c>
      <c r="C10" s="216"/>
      <c r="D10" s="216"/>
    </row>
    <row r="11" spans="1:5" ht="16.149999999999999" thickBot="1">
      <c r="A11" s="228"/>
      <c r="B11" s="223"/>
      <c r="C11" s="216"/>
      <c r="D11" s="216"/>
    </row>
    <row r="12" spans="1:5" ht="31.5" customHeight="1" thickBot="1">
      <c r="A12" s="238" t="s">
        <v>10</v>
      </c>
      <c r="B12" s="233" t="s">
        <v>11</v>
      </c>
      <c r="C12" s="218"/>
      <c r="D12" s="218"/>
      <c r="E12" s="218"/>
    </row>
    <row r="13" spans="1:5" ht="31.5" customHeight="1" thickBot="1">
      <c r="A13" s="289"/>
      <c r="B13" s="290"/>
      <c r="C13" s="218"/>
      <c r="D13" s="218"/>
      <c r="E13" s="218"/>
    </row>
    <row r="14" spans="1:5" ht="16.149999999999999" thickBot="1">
      <c r="A14" s="329" t="s">
        <v>12</v>
      </c>
      <c r="B14" s="330"/>
      <c r="C14" s="218"/>
      <c r="D14" s="218"/>
      <c r="E14" s="218"/>
    </row>
    <row r="15" spans="1:5" ht="31.9" thickBot="1">
      <c r="A15" s="291" t="s">
        <v>13</v>
      </c>
      <c r="B15" s="292" t="s">
        <v>14</v>
      </c>
      <c r="C15" s="218"/>
      <c r="D15" s="218"/>
      <c r="E15" s="218"/>
    </row>
    <row r="16" spans="1:5" ht="47.45" thickBot="1">
      <c r="A16" s="291" t="s">
        <v>15</v>
      </c>
      <c r="B16" s="292" t="s">
        <v>16</v>
      </c>
      <c r="C16" s="218"/>
      <c r="D16" s="218"/>
      <c r="E16" s="218"/>
    </row>
    <row r="17" spans="1:5" ht="16.149999999999999" thickBot="1">
      <c r="A17" s="291" t="s">
        <v>17</v>
      </c>
      <c r="B17" s="292" t="s">
        <v>18</v>
      </c>
      <c r="C17" s="218"/>
      <c r="D17" s="218"/>
      <c r="E17" s="218"/>
    </row>
    <row r="18" spans="1:5" ht="47.45" thickBot="1">
      <c r="A18" s="291" t="s">
        <v>19</v>
      </c>
      <c r="B18" s="292" t="s">
        <v>20</v>
      </c>
      <c r="C18" s="218"/>
      <c r="D18" s="218"/>
      <c r="E18" s="218"/>
    </row>
    <row r="19" spans="1:5" ht="63" thickBot="1">
      <c r="A19" s="291" t="s">
        <v>21</v>
      </c>
      <c r="B19" s="292" t="s">
        <v>22</v>
      </c>
      <c r="C19" s="218"/>
      <c r="D19" s="218"/>
      <c r="E19" s="218"/>
    </row>
    <row r="20" spans="1:5" ht="16.149999999999999" thickBot="1">
      <c r="A20" s="227"/>
      <c r="B20" s="223"/>
      <c r="C20" s="216"/>
      <c r="D20" s="216"/>
    </row>
    <row r="21" spans="1:5" ht="31.15">
      <c r="A21" s="323" t="s">
        <v>23</v>
      </c>
      <c r="B21" s="229" t="s">
        <v>24</v>
      </c>
      <c r="C21" s="216"/>
      <c r="D21" s="216"/>
    </row>
    <row r="22" spans="1:5" ht="15.75" customHeight="1" thickBot="1">
      <c r="A22" s="324"/>
      <c r="B22" s="232" t="s">
        <v>25</v>
      </c>
      <c r="C22" s="216"/>
      <c r="D22" s="216"/>
      <c r="E22" s="219"/>
    </row>
    <row r="23" spans="1:5" ht="16.149999999999999" thickBot="1">
      <c r="A23" s="227"/>
      <c r="B23" s="221"/>
      <c r="C23" s="217"/>
      <c r="D23" s="217"/>
      <c r="E23" s="217"/>
    </row>
    <row r="24" spans="1:5" ht="31.15">
      <c r="A24" s="323" t="s">
        <v>26</v>
      </c>
      <c r="B24" s="229" t="s">
        <v>24</v>
      </c>
      <c r="C24" s="218"/>
      <c r="D24" s="218"/>
      <c r="E24" s="218"/>
    </row>
    <row r="25" spans="1:5" ht="47.45" thickBot="1">
      <c r="A25" s="324"/>
      <c r="B25" s="232" t="s">
        <v>27</v>
      </c>
      <c r="C25" s="216"/>
      <c r="D25" s="216"/>
    </row>
    <row r="26" spans="1:5">
      <c r="A26" s="227"/>
      <c r="B26" s="223"/>
      <c r="C26" s="216"/>
      <c r="D26" s="216"/>
    </row>
    <row r="27" spans="1:5" ht="16.149999999999999" thickBot="1">
      <c r="A27" s="227"/>
      <c r="B27" s="223"/>
      <c r="C27" s="216"/>
      <c r="D27" s="216"/>
    </row>
    <row r="28" spans="1:5" ht="31.15">
      <c r="A28" s="323" t="s">
        <v>28</v>
      </c>
      <c r="B28" s="239" t="s">
        <v>24</v>
      </c>
      <c r="C28" s="216"/>
      <c r="D28" s="216"/>
    </row>
    <row r="29" spans="1:5">
      <c r="A29" s="325"/>
      <c r="B29" s="241" t="s">
        <v>29</v>
      </c>
      <c r="C29" s="216"/>
      <c r="D29" s="216"/>
    </row>
    <row r="30" spans="1:5" ht="31.9" thickBot="1">
      <c r="A30" s="324"/>
      <c r="B30" s="240" t="s">
        <v>30</v>
      </c>
      <c r="C30" s="216"/>
      <c r="D30" s="216"/>
    </row>
    <row r="31" spans="1:5" ht="16.149999999999999" thickBot="1">
      <c r="A31" s="227"/>
      <c r="B31" s="223"/>
      <c r="C31" s="216"/>
      <c r="D31" s="216"/>
    </row>
    <row r="32" spans="1:5" ht="31.15">
      <c r="A32" s="326" t="s">
        <v>31</v>
      </c>
      <c r="B32" s="239" t="s">
        <v>24</v>
      </c>
      <c r="C32" s="216"/>
      <c r="D32" s="216"/>
    </row>
    <row r="33" spans="1:5">
      <c r="A33" s="327"/>
      <c r="B33" s="241" t="s">
        <v>32</v>
      </c>
      <c r="C33" s="216"/>
      <c r="D33" s="218"/>
      <c r="E33" s="218"/>
    </row>
    <row r="34" spans="1:5" ht="63" thickBot="1">
      <c r="A34" s="328"/>
      <c r="B34" s="240" t="s">
        <v>33</v>
      </c>
      <c r="C34" s="216"/>
      <c r="D34" s="219"/>
      <c r="E34" s="219"/>
    </row>
    <row r="35" spans="1:5">
      <c r="A35" s="242"/>
      <c r="B35" s="223"/>
      <c r="C35" s="216"/>
      <c r="D35" s="219"/>
      <c r="E35" s="219"/>
    </row>
    <row r="36" spans="1:5" ht="16.149999999999999" thickBot="1">
      <c r="A36" s="242"/>
      <c r="B36" s="223"/>
      <c r="C36" s="216"/>
      <c r="D36" s="219"/>
      <c r="E36" s="219"/>
    </row>
    <row r="37" spans="1:5" ht="16.149999999999999" thickBot="1">
      <c r="A37" s="225" t="s">
        <v>0</v>
      </c>
      <c r="B37" s="225" t="s">
        <v>1</v>
      </c>
      <c r="C37" s="216"/>
      <c r="D37" s="219"/>
      <c r="E37" s="219"/>
    </row>
    <row r="38" spans="1:5" ht="32.25" customHeight="1">
      <c r="A38" s="323" t="s">
        <v>34</v>
      </c>
      <c r="B38" s="239" t="s">
        <v>24</v>
      </c>
      <c r="C38" s="218"/>
      <c r="D38" s="218"/>
      <c r="E38" s="218"/>
    </row>
    <row r="39" spans="1:5">
      <c r="A39" s="325"/>
      <c r="B39" s="241" t="s">
        <v>35</v>
      </c>
      <c r="C39" s="216"/>
      <c r="D39" s="216"/>
    </row>
    <row r="40" spans="1:5" ht="78.599999999999994" thickBot="1">
      <c r="A40" s="324"/>
      <c r="B40" s="240" t="s">
        <v>36</v>
      </c>
      <c r="C40" s="216"/>
      <c r="D40" s="216"/>
    </row>
    <row r="41" spans="1:5" ht="16.149999999999999" thickBot="1">
      <c r="A41" s="227"/>
      <c r="B41" s="223"/>
      <c r="C41" s="216"/>
      <c r="D41" s="216"/>
    </row>
    <row r="42" spans="1:5" ht="31.15">
      <c r="A42" s="323" t="s">
        <v>37</v>
      </c>
      <c r="B42" s="239" t="s">
        <v>24</v>
      </c>
      <c r="C42" s="217"/>
      <c r="D42" s="217"/>
      <c r="E42" s="217"/>
    </row>
    <row r="43" spans="1:5" ht="78.599999999999994" thickBot="1">
      <c r="A43" s="324"/>
      <c r="B43" s="240" t="s">
        <v>38</v>
      </c>
      <c r="C43" s="218"/>
      <c r="D43" s="218"/>
      <c r="E43" s="218"/>
    </row>
    <row r="44" spans="1:5" ht="16.149999999999999" thickBot="1">
      <c r="A44" s="227"/>
      <c r="B44" s="223"/>
      <c r="C44" s="216"/>
      <c r="D44" s="216"/>
    </row>
    <row r="45" spans="1:5" ht="31.5" customHeight="1" thickBot="1">
      <c r="A45" s="238" t="s">
        <v>39</v>
      </c>
      <c r="B45" s="233" t="s">
        <v>24</v>
      </c>
      <c r="C45" s="218"/>
      <c r="D45" s="218"/>
      <c r="E45" s="218"/>
    </row>
    <row r="46" spans="1:5">
      <c r="A46" s="227"/>
      <c r="B46" s="223"/>
      <c r="C46" s="216"/>
      <c r="D46" s="216"/>
    </row>
    <row r="47" spans="1:5" ht="16.149999999999999" thickBot="1">
      <c r="A47" s="227"/>
      <c r="B47" s="222"/>
      <c r="C47" s="218"/>
      <c r="D47" s="218"/>
      <c r="E47" s="218"/>
    </row>
    <row r="48" spans="1:5" ht="31.9" thickBot="1">
      <c r="A48" s="238" t="s">
        <v>40</v>
      </c>
      <c r="B48" s="234" t="s">
        <v>41</v>
      </c>
    </row>
    <row r="49" spans="1:2">
      <c r="A49" s="226"/>
      <c r="B49" s="224"/>
    </row>
    <row r="50" spans="1:2" ht="16.149999999999999" thickBot="1">
      <c r="A50" s="226"/>
      <c r="B50" s="224"/>
    </row>
    <row r="51" spans="1:2" ht="47.45" thickBot="1">
      <c r="A51" s="238" t="s">
        <v>42</v>
      </c>
      <c r="B51" s="234" t="s">
        <v>43</v>
      </c>
    </row>
  </sheetData>
  <mergeCells count="8">
    <mergeCell ref="A21:A22"/>
    <mergeCell ref="A3:A10"/>
    <mergeCell ref="A42:A43"/>
    <mergeCell ref="A38:A40"/>
    <mergeCell ref="A32:A34"/>
    <mergeCell ref="A28:A30"/>
    <mergeCell ref="A24:A25"/>
    <mergeCell ref="A14:B14"/>
  </mergeCells>
  <pageMargins left="0.25" right="0.25" top="1" bottom="0.5" header="0.25" footer="0.25"/>
  <pageSetup scale="90" orientation="portrait" r:id="rId1"/>
  <headerFooter>
    <oddHeader xml:space="preserve">&amp;R&amp;8Healthcare and Family Services
Emergency Medical Transportation Cost Report&amp;11
</oddHeader>
    <oddFooter>&amp;C&amp;8                                                                      &amp;"-,Bold"&amp;A&amp;R&amp;8Page &amp;P of &amp;N</oddFooter>
  </headerFooter>
  <rowBreaks count="1" manualBreakCount="1">
    <brk id="35" max="1" man="1"/>
  </rowBreaks>
  <colBreaks count="1" manualBreakCount="1">
    <brk id="2" min="3" max="42"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5D049-A515-4041-93B6-B470AA1B2DCA}">
  <sheetPr codeName="Sheet10">
    <tabColor rgb="FFFFC000"/>
    <pageSetUpPr fitToPage="1"/>
  </sheetPr>
  <dimension ref="A1:AG197"/>
  <sheetViews>
    <sheetView view="pageBreakPreview" zoomScaleNormal="100" zoomScaleSheetLayoutView="100" workbookViewId="0">
      <pane xSplit="3" ySplit="8" topLeftCell="D9" activePane="bottomRight" state="frozen"/>
      <selection pane="bottomRight" activeCell="D10" sqref="D10"/>
      <selection pane="bottomLeft" activeCell="A9" sqref="A9"/>
      <selection pane="topRight" activeCell="D1" sqref="D1"/>
    </sheetView>
  </sheetViews>
  <sheetFormatPr defaultColWidth="8.85546875" defaultRowHeight="14.45"/>
  <cols>
    <col min="1" max="1" width="9.7109375" bestFit="1" customWidth="1"/>
    <col min="2" max="2" width="23.42578125" customWidth="1"/>
    <col min="3" max="3" width="27.42578125" customWidth="1"/>
    <col min="4" max="7" width="17.42578125" customWidth="1"/>
    <col min="8" max="8" width="18.28515625" bestFit="1" customWidth="1"/>
    <col min="9" max="10" width="8.85546875" style="87"/>
    <col min="11" max="11" width="30.7109375" style="87" customWidth="1"/>
    <col min="12" max="12" width="15.7109375" style="87" customWidth="1"/>
    <col min="13" max="33" width="8.85546875" style="87"/>
  </cols>
  <sheetData>
    <row r="1" spans="1:8" s="87" customFormat="1" ht="15.6">
      <c r="A1" s="479" t="s">
        <v>280</v>
      </c>
      <c r="B1" s="479"/>
      <c r="C1" s="479"/>
      <c r="D1" s="479"/>
      <c r="E1" s="479"/>
      <c r="F1" s="479"/>
      <c r="G1" s="479"/>
      <c r="H1" s="479"/>
    </row>
    <row r="2" spans="1:8" s="87" customFormat="1">
      <c r="A2" s="114"/>
      <c r="B2" s="114"/>
      <c r="C2" s="115"/>
      <c r="D2" s="116"/>
      <c r="E2" s="116"/>
      <c r="F2" s="116"/>
      <c r="G2" s="116"/>
      <c r="H2" s="116"/>
    </row>
    <row r="3" spans="1:8" s="87" customFormat="1">
      <c r="A3" s="480" t="s">
        <v>135</v>
      </c>
      <c r="B3" s="480"/>
      <c r="C3" s="481">
        <f>'General Information'!A5</f>
        <v>0</v>
      </c>
      <c r="D3" s="481"/>
      <c r="E3" s="117"/>
      <c r="F3" s="117"/>
      <c r="G3" s="118" t="s">
        <v>136</v>
      </c>
      <c r="H3" s="208" cm="1">
        <f t="array" ref="H3">'General Information'!C21:C21</f>
        <v>0</v>
      </c>
    </row>
    <row r="4" spans="1:8" s="87" customFormat="1">
      <c r="A4" s="480" t="s">
        <v>137</v>
      </c>
      <c r="B4" s="480"/>
      <c r="C4" s="482">
        <f>'General Information'!F5</f>
        <v>0</v>
      </c>
      <c r="D4" s="483"/>
      <c r="E4" s="117"/>
      <c r="F4" s="117"/>
      <c r="G4" s="207"/>
      <c r="H4" s="119"/>
    </row>
    <row r="5" spans="1:8" s="87" customFormat="1" ht="16.149999999999999" thickBot="1">
      <c r="A5" s="120"/>
      <c r="B5" s="120"/>
      <c r="C5" s="121"/>
      <c r="D5" s="122"/>
      <c r="E5" s="122"/>
      <c r="F5" s="122"/>
      <c r="G5" s="122"/>
      <c r="H5" s="123"/>
    </row>
    <row r="6" spans="1:8">
      <c r="A6" s="484" t="s">
        <v>138</v>
      </c>
      <c r="B6" s="487" t="s">
        <v>139</v>
      </c>
      <c r="C6" s="488"/>
      <c r="D6" s="170">
        <v>1</v>
      </c>
      <c r="E6" s="170">
        <v>2</v>
      </c>
      <c r="F6" s="170">
        <v>3</v>
      </c>
      <c r="G6" s="170">
        <v>4</v>
      </c>
      <c r="H6" s="171">
        <v>5</v>
      </c>
    </row>
    <row r="7" spans="1:8" ht="39.6">
      <c r="A7" s="485"/>
      <c r="B7" s="489"/>
      <c r="C7" s="490"/>
      <c r="D7" s="172" t="s">
        <v>281</v>
      </c>
      <c r="E7" s="173" t="s">
        <v>141</v>
      </c>
      <c r="F7" s="173" t="s">
        <v>142</v>
      </c>
      <c r="G7" s="173" t="s">
        <v>143</v>
      </c>
      <c r="H7" s="174" t="s">
        <v>144</v>
      </c>
    </row>
    <row r="8" spans="1:8" ht="15" thickBot="1">
      <c r="A8" s="486"/>
      <c r="B8" s="491"/>
      <c r="C8" s="492"/>
      <c r="D8" s="175"/>
      <c r="E8" s="176"/>
      <c r="F8" s="176"/>
      <c r="G8" s="176"/>
      <c r="H8" s="177"/>
    </row>
    <row r="9" spans="1:8" ht="16.149999999999999" thickTop="1">
      <c r="A9" s="124"/>
      <c r="B9" s="493" t="s">
        <v>175</v>
      </c>
      <c r="C9" s="494"/>
      <c r="D9" s="195"/>
      <c r="E9" s="195"/>
      <c r="F9" s="195"/>
      <c r="G9" s="195"/>
      <c r="H9" s="196"/>
    </row>
    <row r="10" spans="1:8" ht="15">
      <c r="A10" s="125">
        <v>1</v>
      </c>
      <c r="B10" s="469" t="s">
        <v>215</v>
      </c>
      <c r="C10" s="470"/>
      <c r="D10" s="258">
        <v>0</v>
      </c>
      <c r="E10" s="163" t="str">
        <f>IFERROR($D10*E$67,"")</f>
        <v/>
      </c>
      <c r="F10" s="163" t="str">
        <f>IFERROR($D10*F$67,"")</f>
        <v/>
      </c>
      <c r="G10" s="163" t="str">
        <f>IFERROR($D10*G$67,"")</f>
        <v/>
      </c>
      <c r="H10" s="178" t="str">
        <f>IFERROR($D10*H$67,"")</f>
        <v/>
      </c>
    </row>
    <row r="11" spans="1:8" ht="15">
      <c r="A11" s="125">
        <v>2</v>
      </c>
      <c r="B11" s="469" t="s">
        <v>216</v>
      </c>
      <c r="C11" s="470"/>
      <c r="D11" s="260">
        <v>0</v>
      </c>
      <c r="E11" s="163" t="str">
        <f t="shared" ref="E11:H19" si="0">IFERROR($D11*E$67,"")</f>
        <v/>
      </c>
      <c r="F11" s="163" t="str">
        <f t="shared" si="0"/>
        <v/>
      </c>
      <c r="G11" s="163" t="str">
        <f t="shared" si="0"/>
        <v/>
      </c>
      <c r="H11" s="178" t="str">
        <f t="shared" si="0"/>
        <v/>
      </c>
    </row>
    <row r="12" spans="1:8" ht="15">
      <c r="A12" s="125">
        <v>3</v>
      </c>
      <c r="B12" s="469" t="s">
        <v>217</v>
      </c>
      <c r="C12" s="470"/>
      <c r="D12" s="260">
        <v>0</v>
      </c>
      <c r="E12" s="163" t="str">
        <f t="shared" si="0"/>
        <v/>
      </c>
      <c r="F12" s="163" t="str">
        <f t="shared" si="0"/>
        <v/>
      </c>
      <c r="G12" s="163" t="str">
        <f t="shared" si="0"/>
        <v/>
      </c>
      <c r="H12" s="178" t="str">
        <f t="shared" si="0"/>
        <v/>
      </c>
    </row>
    <row r="13" spans="1:8" ht="15">
      <c r="A13" s="125">
        <v>4</v>
      </c>
      <c r="B13" s="469" t="s">
        <v>218</v>
      </c>
      <c r="C13" s="470"/>
      <c r="D13" s="260">
        <v>0</v>
      </c>
      <c r="E13" s="163" t="str">
        <f t="shared" si="0"/>
        <v/>
      </c>
      <c r="F13" s="163" t="str">
        <f t="shared" si="0"/>
        <v/>
      </c>
      <c r="G13" s="163" t="str">
        <f t="shared" si="0"/>
        <v/>
      </c>
      <c r="H13" s="178" t="str">
        <f t="shared" si="0"/>
        <v/>
      </c>
    </row>
    <row r="14" spans="1:8" ht="15">
      <c r="A14" s="125">
        <v>5</v>
      </c>
      <c r="B14" s="469" t="s">
        <v>219</v>
      </c>
      <c r="C14" s="470"/>
      <c r="D14" s="260">
        <v>0</v>
      </c>
      <c r="E14" s="163" t="str">
        <f t="shared" si="0"/>
        <v/>
      </c>
      <c r="F14" s="163" t="str">
        <f t="shared" si="0"/>
        <v/>
      </c>
      <c r="G14" s="163" t="str">
        <f t="shared" si="0"/>
        <v/>
      </c>
      <c r="H14" s="178" t="str">
        <f t="shared" si="0"/>
        <v/>
      </c>
    </row>
    <row r="15" spans="1:8" ht="15">
      <c r="A15" s="125">
        <v>6</v>
      </c>
      <c r="B15" s="469" t="s">
        <v>220</v>
      </c>
      <c r="C15" s="470"/>
      <c r="D15" s="260">
        <v>0</v>
      </c>
      <c r="E15" s="163" t="str">
        <f t="shared" si="0"/>
        <v/>
      </c>
      <c r="F15" s="163" t="str">
        <f t="shared" si="0"/>
        <v/>
      </c>
      <c r="G15" s="163" t="str">
        <f t="shared" si="0"/>
        <v/>
      </c>
      <c r="H15" s="178" t="str">
        <f t="shared" si="0"/>
        <v/>
      </c>
    </row>
    <row r="16" spans="1:8" ht="15">
      <c r="A16" s="125">
        <v>7</v>
      </c>
      <c r="B16" s="469" t="s">
        <v>182</v>
      </c>
      <c r="C16" s="470"/>
      <c r="D16" s="260">
        <v>0</v>
      </c>
      <c r="E16" s="163" t="str">
        <f t="shared" si="0"/>
        <v/>
      </c>
      <c r="F16" s="163" t="str">
        <f t="shared" si="0"/>
        <v/>
      </c>
      <c r="G16" s="163" t="str">
        <f t="shared" si="0"/>
        <v/>
      </c>
      <c r="H16" s="178" t="str">
        <f t="shared" si="0"/>
        <v/>
      </c>
    </row>
    <row r="17" spans="1:8" ht="15">
      <c r="A17" s="125">
        <v>8</v>
      </c>
      <c r="B17" s="469" t="s">
        <v>221</v>
      </c>
      <c r="C17" s="470"/>
      <c r="D17" s="260">
        <v>0</v>
      </c>
      <c r="E17" s="163" t="str">
        <f t="shared" si="0"/>
        <v/>
      </c>
      <c r="F17" s="163" t="str">
        <f t="shared" si="0"/>
        <v/>
      </c>
      <c r="G17" s="163" t="str">
        <f t="shared" si="0"/>
        <v/>
      </c>
      <c r="H17" s="178" t="str">
        <f t="shared" si="0"/>
        <v/>
      </c>
    </row>
    <row r="18" spans="1:8" ht="15">
      <c r="A18" s="125">
        <v>9</v>
      </c>
      <c r="B18" s="471" t="str">
        <f>T('Sch 2 - Total Direct Expense'!$B$19:$C$19)</f>
        <v>Other- (Specify)</v>
      </c>
      <c r="C18" s="472"/>
      <c r="D18" s="260">
        <v>0</v>
      </c>
      <c r="E18" s="163" t="str">
        <f t="shared" si="0"/>
        <v/>
      </c>
      <c r="F18" s="163" t="str">
        <f t="shared" si="0"/>
        <v/>
      </c>
      <c r="G18" s="163" t="str">
        <f t="shared" si="0"/>
        <v/>
      </c>
      <c r="H18" s="178" t="str">
        <f t="shared" si="0"/>
        <v/>
      </c>
    </row>
    <row r="19" spans="1:8" ht="16.899999999999999">
      <c r="A19" s="125">
        <v>10</v>
      </c>
      <c r="B19" s="471" t="str">
        <f>T('Sch 2 - Total Direct Expense'!$B$20:$C$20)</f>
        <v>Other- (Specify)</v>
      </c>
      <c r="C19" s="472"/>
      <c r="D19" s="272">
        <v>0</v>
      </c>
      <c r="E19" s="163" t="str">
        <f t="shared" si="0"/>
        <v/>
      </c>
      <c r="F19" s="163" t="str">
        <f t="shared" si="0"/>
        <v/>
      </c>
      <c r="G19" s="163" t="str">
        <f t="shared" si="0"/>
        <v/>
      </c>
      <c r="H19" s="178" t="str">
        <f t="shared" si="0"/>
        <v/>
      </c>
    </row>
    <row r="20" spans="1:8" ht="17.45">
      <c r="A20" s="125"/>
      <c r="B20" s="454" t="s">
        <v>222</v>
      </c>
      <c r="C20" s="455"/>
      <c r="D20" s="166">
        <f>SUM(D10:D19)</f>
        <v>0</v>
      </c>
      <c r="E20" s="166">
        <f t="shared" ref="E20:H20" si="1">SUM(E10:E19)</f>
        <v>0</v>
      </c>
      <c r="F20" s="166">
        <f t="shared" ref="F20" si="2">SUM(F10:F19)</f>
        <v>0</v>
      </c>
      <c r="G20" s="166">
        <f t="shared" si="1"/>
        <v>0</v>
      </c>
      <c r="H20" s="189">
        <f t="shared" si="1"/>
        <v>0</v>
      </c>
    </row>
    <row r="21" spans="1:8" ht="15.6">
      <c r="A21" s="125"/>
      <c r="B21" s="449"/>
      <c r="C21" s="450"/>
      <c r="D21" s="164"/>
      <c r="E21" s="164"/>
      <c r="F21" s="164"/>
      <c r="G21" s="164"/>
      <c r="H21" s="179"/>
    </row>
    <row r="22" spans="1:8" ht="15.6">
      <c r="A22" s="125"/>
      <c r="B22" s="449" t="s">
        <v>149</v>
      </c>
      <c r="C22" s="450"/>
      <c r="D22" s="164"/>
      <c r="E22" s="164"/>
      <c r="F22" s="164"/>
      <c r="G22" s="164"/>
      <c r="H22" s="179"/>
    </row>
    <row r="23" spans="1:8" ht="15">
      <c r="A23" s="125">
        <v>11</v>
      </c>
      <c r="B23" s="469" t="s">
        <v>282</v>
      </c>
      <c r="C23" s="470"/>
      <c r="D23" s="258">
        <v>0</v>
      </c>
      <c r="E23" s="163" t="str">
        <f>IFERROR($D23*E$67,"")</f>
        <v/>
      </c>
      <c r="F23" s="163" t="str">
        <f>IFERROR($D23*F$67,"")</f>
        <v/>
      </c>
      <c r="G23" s="163" t="str">
        <f>IFERROR($D23*G$67,"")</f>
        <v/>
      </c>
      <c r="H23" s="178" t="str">
        <f>IFERROR($D23*H$67,"")</f>
        <v/>
      </c>
    </row>
    <row r="24" spans="1:8" ht="15">
      <c r="A24" s="125">
        <v>12</v>
      </c>
      <c r="B24" s="469" t="s">
        <v>151</v>
      </c>
      <c r="C24" s="470"/>
      <c r="D24" s="260">
        <v>0</v>
      </c>
      <c r="E24" s="163" t="str">
        <f t="shared" ref="E24:H30" si="3">IFERROR($D24*E$67,"")</f>
        <v/>
      </c>
      <c r="F24" s="163" t="str">
        <f t="shared" si="3"/>
        <v/>
      </c>
      <c r="G24" s="163" t="str">
        <f t="shared" si="3"/>
        <v/>
      </c>
      <c r="H24" s="178" t="str">
        <f t="shared" si="3"/>
        <v/>
      </c>
    </row>
    <row r="25" spans="1:8" ht="15">
      <c r="A25" s="125">
        <v>13</v>
      </c>
      <c r="B25" s="469" t="s">
        <v>186</v>
      </c>
      <c r="C25" s="470"/>
      <c r="D25" s="260">
        <v>0</v>
      </c>
      <c r="E25" s="163" t="str">
        <f t="shared" si="3"/>
        <v/>
      </c>
      <c r="F25" s="163" t="str">
        <f t="shared" si="3"/>
        <v/>
      </c>
      <c r="G25" s="163" t="str">
        <f t="shared" si="3"/>
        <v/>
      </c>
      <c r="H25" s="178" t="str">
        <f t="shared" si="3"/>
        <v/>
      </c>
    </row>
    <row r="26" spans="1:8" ht="15">
      <c r="A26" s="125">
        <v>14</v>
      </c>
      <c r="B26" s="469" t="s">
        <v>187</v>
      </c>
      <c r="C26" s="470"/>
      <c r="D26" s="260">
        <v>0</v>
      </c>
      <c r="E26" s="163" t="str">
        <f t="shared" si="3"/>
        <v/>
      </c>
      <c r="F26" s="163" t="str">
        <f t="shared" si="3"/>
        <v/>
      </c>
      <c r="G26" s="163" t="str">
        <f t="shared" si="3"/>
        <v/>
      </c>
      <c r="H26" s="178" t="str">
        <f t="shared" si="3"/>
        <v/>
      </c>
    </row>
    <row r="27" spans="1:8" ht="15">
      <c r="A27" s="125">
        <v>15</v>
      </c>
      <c r="B27" s="471" t="s">
        <v>154</v>
      </c>
      <c r="C27" s="472"/>
      <c r="D27" s="260">
        <v>0</v>
      </c>
      <c r="E27" s="163" t="str">
        <f t="shared" si="3"/>
        <v/>
      </c>
      <c r="F27" s="163" t="str">
        <f t="shared" si="3"/>
        <v/>
      </c>
      <c r="G27" s="163" t="str">
        <f t="shared" si="3"/>
        <v/>
      </c>
      <c r="H27" s="178" t="str">
        <f t="shared" si="3"/>
        <v/>
      </c>
    </row>
    <row r="28" spans="1:8" ht="15">
      <c r="A28" s="125">
        <v>16</v>
      </c>
      <c r="B28" s="471" t="s">
        <v>188</v>
      </c>
      <c r="C28" s="472"/>
      <c r="D28" s="260">
        <v>0</v>
      </c>
      <c r="E28" s="163" t="str">
        <f t="shared" si="3"/>
        <v/>
      </c>
      <c r="F28" s="163" t="str">
        <f t="shared" si="3"/>
        <v/>
      </c>
      <c r="G28" s="163" t="str">
        <f t="shared" si="3"/>
        <v/>
      </c>
      <c r="H28" s="178" t="str">
        <f t="shared" si="3"/>
        <v/>
      </c>
    </row>
    <row r="29" spans="1:8" ht="15">
      <c r="A29" s="125">
        <v>17</v>
      </c>
      <c r="B29" s="473" t="s">
        <v>156</v>
      </c>
      <c r="C29" s="474"/>
      <c r="D29" s="260">
        <v>0</v>
      </c>
      <c r="E29" s="163" t="str">
        <f t="shared" si="3"/>
        <v/>
      </c>
      <c r="F29" s="163" t="str">
        <f t="shared" si="3"/>
        <v/>
      </c>
      <c r="G29" s="163" t="str">
        <f t="shared" si="3"/>
        <v/>
      </c>
      <c r="H29" s="178" t="str">
        <f t="shared" si="3"/>
        <v/>
      </c>
    </row>
    <row r="30" spans="1:8" ht="16.899999999999999">
      <c r="A30" s="125">
        <v>18</v>
      </c>
      <c r="B30" s="477" t="s">
        <v>157</v>
      </c>
      <c r="C30" s="478"/>
      <c r="D30" s="272">
        <v>0</v>
      </c>
      <c r="E30" s="163" t="str">
        <f t="shared" si="3"/>
        <v/>
      </c>
      <c r="F30" s="163" t="str">
        <f t="shared" si="3"/>
        <v/>
      </c>
      <c r="G30" s="163" t="str">
        <f t="shared" si="3"/>
        <v/>
      </c>
      <c r="H30" s="178" t="str">
        <f t="shared" si="3"/>
        <v/>
      </c>
    </row>
    <row r="31" spans="1:8" ht="19.149999999999999">
      <c r="A31" s="125"/>
      <c r="B31" s="475" t="s">
        <v>224</v>
      </c>
      <c r="C31" s="476"/>
      <c r="D31" s="167">
        <f>SUM(D23)</f>
        <v>0</v>
      </c>
      <c r="E31" s="167">
        <f t="shared" ref="E31:H31" si="4">SUM(E23)</f>
        <v>0</v>
      </c>
      <c r="F31" s="167">
        <f t="shared" ref="F31" si="5">SUM(F23)</f>
        <v>0</v>
      </c>
      <c r="G31" s="167">
        <f t="shared" si="4"/>
        <v>0</v>
      </c>
      <c r="H31" s="188">
        <f t="shared" si="4"/>
        <v>0</v>
      </c>
    </row>
    <row r="32" spans="1:8" s="87" customFormat="1" ht="19.149999999999999">
      <c r="A32" s="125"/>
      <c r="B32" s="475" t="s">
        <v>190</v>
      </c>
      <c r="C32" s="476"/>
      <c r="D32" s="167">
        <f>SUM(D24:D30)</f>
        <v>0</v>
      </c>
      <c r="E32" s="167">
        <f>SUM(E24:E30)</f>
        <v>0</v>
      </c>
      <c r="F32" s="167">
        <f>SUM(F24:F30)</f>
        <v>0</v>
      </c>
      <c r="G32" s="167">
        <f t="shared" ref="G32:H32" si="6">SUM(G24:G30)</f>
        <v>0</v>
      </c>
      <c r="H32" s="188">
        <f t="shared" si="6"/>
        <v>0</v>
      </c>
    </row>
    <row r="33" spans="1:8" s="87" customFormat="1" ht="17.45">
      <c r="A33" s="126"/>
      <c r="B33" s="467" t="s">
        <v>161</v>
      </c>
      <c r="C33" s="468"/>
      <c r="D33" s="166">
        <f>D31+D32</f>
        <v>0</v>
      </c>
      <c r="E33" s="166">
        <f t="shared" ref="E33:H33" si="7">E31+E32</f>
        <v>0</v>
      </c>
      <c r="F33" s="166">
        <f t="shared" ref="F33" si="8">F31+F32</f>
        <v>0</v>
      </c>
      <c r="G33" s="166">
        <f t="shared" si="7"/>
        <v>0</v>
      </c>
      <c r="H33" s="189">
        <f t="shared" si="7"/>
        <v>0</v>
      </c>
    </row>
    <row r="34" spans="1:8" s="87" customFormat="1" ht="15.6">
      <c r="A34" s="125"/>
      <c r="B34" s="460"/>
      <c r="C34" s="461"/>
      <c r="D34" s="190"/>
      <c r="E34" s="190"/>
      <c r="F34" s="190"/>
      <c r="G34" s="190"/>
      <c r="H34" s="191"/>
    </row>
    <row r="35" spans="1:8" s="87" customFormat="1" ht="17.45">
      <c r="A35" s="125"/>
      <c r="B35" s="454" t="s">
        <v>191</v>
      </c>
      <c r="C35" s="455"/>
      <c r="D35" s="168">
        <f t="shared" ref="D35:H35" si="9">D33+D20</f>
        <v>0</v>
      </c>
      <c r="E35" s="168">
        <f t="shared" si="9"/>
        <v>0</v>
      </c>
      <c r="F35" s="168">
        <f t="shared" ref="F35" si="10">F33+F20</f>
        <v>0</v>
      </c>
      <c r="G35" s="168">
        <f t="shared" si="9"/>
        <v>0</v>
      </c>
      <c r="H35" s="180">
        <f t="shared" si="9"/>
        <v>0</v>
      </c>
    </row>
    <row r="36" spans="1:8" s="87" customFormat="1" ht="15">
      <c r="A36" s="125"/>
      <c r="B36" s="469"/>
      <c r="C36" s="470"/>
      <c r="D36" s="164"/>
      <c r="E36" s="164"/>
      <c r="F36" s="164"/>
      <c r="G36" s="164"/>
      <c r="H36" s="179"/>
    </row>
    <row r="37" spans="1:8" s="87" customFormat="1" ht="15.6">
      <c r="A37" s="125"/>
      <c r="B37" s="449" t="s">
        <v>192</v>
      </c>
      <c r="C37" s="450"/>
      <c r="D37" s="164"/>
      <c r="E37" s="164"/>
      <c r="F37" s="164"/>
      <c r="G37" s="164"/>
      <c r="H37" s="179"/>
    </row>
    <row r="38" spans="1:8" s="87" customFormat="1" ht="15">
      <c r="A38" s="125">
        <v>19</v>
      </c>
      <c r="B38" s="469" t="s">
        <v>283</v>
      </c>
      <c r="C38" s="470"/>
      <c r="D38" s="258">
        <v>0</v>
      </c>
      <c r="E38" s="163" t="str">
        <f>IFERROR($D38*E$67,"")</f>
        <v/>
      </c>
      <c r="F38" s="163" t="str">
        <f>IFERROR($D38*F$67,"")</f>
        <v/>
      </c>
      <c r="G38" s="163" t="str">
        <f>IFERROR($D38*G$67,"")</f>
        <v/>
      </c>
      <c r="H38" s="178" t="str">
        <f>IFERROR($D38*H$67,"")</f>
        <v/>
      </c>
    </row>
    <row r="39" spans="1:8" s="87" customFormat="1" ht="15">
      <c r="A39" s="125">
        <v>20</v>
      </c>
      <c r="B39" s="469" t="s">
        <v>284</v>
      </c>
      <c r="C39" s="470"/>
      <c r="D39" s="260">
        <v>0</v>
      </c>
      <c r="E39" s="163" t="str">
        <f t="shared" ref="E39:H60" si="11">IFERROR($D39*E$67,"")</f>
        <v/>
      </c>
      <c r="F39" s="163" t="str">
        <f t="shared" si="11"/>
        <v/>
      </c>
      <c r="G39" s="163" t="str">
        <f t="shared" si="11"/>
        <v/>
      </c>
      <c r="H39" s="178" t="str">
        <f t="shared" si="11"/>
        <v/>
      </c>
    </row>
    <row r="40" spans="1:8" s="87" customFormat="1" ht="15">
      <c r="A40" s="125">
        <v>21</v>
      </c>
      <c r="B40" s="469" t="s">
        <v>285</v>
      </c>
      <c r="C40" s="470"/>
      <c r="D40" s="260">
        <v>0</v>
      </c>
      <c r="E40" s="163" t="str">
        <f t="shared" si="11"/>
        <v/>
      </c>
      <c r="F40" s="163" t="str">
        <f t="shared" si="11"/>
        <v/>
      </c>
      <c r="G40" s="163" t="str">
        <f t="shared" si="11"/>
        <v/>
      </c>
      <c r="H40" s="178" t="str">
        <f t="shared" si="11"/>
        <v/>
      </c>
    </row>
    <row r="41" spans="1:8" s="87" customFormat="1" ht="15">
      <c r="A41" s="125">
        <v>22</v>
      </c>
      <c r="B41" s="469" t="s">
        <v>286</v>
      </c>
      <c r="C41" s="470"/>
      <c r="D41" s="260">
        <v>0</v>
      </c>
      <c r="E41" s="163" t="str">
        <f t="shared" si="11"/>
        <v/>
      </c>
      <c r="F41" s="163" t="str">
        <f t="shared" si="11"/>
        <v/>
      </c>
      <c r="G41" s="163" t="str">
        <f t="shared" si="11"/>
        <v/>
      </c>
      <c r="H41" s="178" t="str">
        <f t="shared" si="11"/>
        <v/>
      </c>
    </row>
    <row r="42" spans="1:8" s="87" customFormat="1" ht="15">
      <c r="A42" s="125">
        <v>23</v>
      </c>
      <c r="B42" s="513" t="s">
        <v>287</v>
      </c>
      <c r="C42" s="514"/>
      <c r="D42" s="260">
        <v>0</v>
      </c>
      <c r="E42" s="163" t="str">
        <f t="shared" si="11"/>
        <v/>
      </c>
      <c r="F42" s="163" t="str">
        <f t="shared" si="11"/>
        <v/>
      </c>
      <c r="G42" s="163" t="str">
        <f t="shared" si="11"/>
        <v/>
      </c>
      <c r="H42" s="178" t="str">
        <f t="shared" si="11"/>
        <v/>
      </c>
    </row>
    <row r="43" spans="1:8" s="87" customFormat="1" ht="15">
      <c r="A43" s="125">
        <v>24</v>
      </c>
      <c r="B43" s="513" t="s">
        <v>288</v>
      </c>
      <c r="C43" s="514"/>
      <c r="D43" s="260">
        <v>0</v>
      </c>
      <c r="E43" s="163" t="str">
        <f t="shared" si="11"/>
        <v/>
      </c>
      <c r="F43" s="163" t="str">
        <f t="shared" si="11"/>
        <v/>
      </c>
      <c r="G43" s="163" t="str">
        <f t="shared" si="11"/>
        <v/>
      </c>
      <c r="H43" s="178" t="str">
        <f t="shared" si="11"/>
        <v/>
      </c>
    </row>
    <row r="44" spans="1:8" s="87" customFormat="1" ht="15">
      <c r="A44" s="125">
        <v>25</v>
      </c>
      <c r="B44" s="513" t="s">
        <v>289</v>
      </c>
      <c r="C44" s="514"/>
      <c r="D44" s="260">
        <v>0</v>
      </c>
      <c r="E44" s="163" t="str">
        <f t="shared" si="11"/>
        <v/>
      </c>
      <c r="F44" s="163" t="str">
        <f t="shared" si="11"/>
        <v/>
      </c>
      <c r="G44" s="163" t="str">
        <f t="shared" si="11"/>
        <v/>
      </c>
      <c r="H44" s="178" t="str">
        <f t="shared" si="11"/>
        <v/>
      </c>
    </row>
    <row r="45" spans="1:8" s="87" customFormat="1" ht="15">
      <c r="A45" s="125">
        <v>26</v>
      </c>
      <c r="B45" s="513" t="s">
        <v>290</v>
      </c>
      <c r="C45" s="514"/>
      <c r="D45" s="260">
        <v>0</v>
      </c>
      <c r="E45" s="163" t="str">
        <f t="shared" si="11"/>
        <v/>
      </c>
      <c r="F45" s="163" t="str">
        <f t="shared" si="11"/>
        <v/>
      </c>
      <c r="G45" s="163" t="str">
        <f t="shared" si="11"/>
        <v/>
      </c>
      <c r="H45" s="178" t="str">
        <f t="shared" si="11"/>
        <v/>
      </c>
    </row>
    <row r="46" spans="1:8" s="87" customFormat="1" ht="15">
      <c r="A46" s="125">
        <v>27</v>
      </c>
      <c r="B46" s="513" t="s">
        <v>194</v>
      </c>
      <c r="C46" s="514"/>
      <c r="D46" s="260">
        <v>0</v>
      </c>
      <c r="E46" s="163" t="str">
        <f t="shared" si="11"/>
        <v/>
      </c>
      <c r="F46" s="163" t="str">
        <f t="shared" si="11"/>
        <v/>
      </c>
      <c r="G46" s="163" t="str">
        <f t="shared" si="11"/>
        <v/>
      </c>
      <c r="H46" s="178" t="str">
        <f t="shared" si="11"/>
        <v/>
      </c>
    </row>
    <row r="47" spans="1:8" s="87" customFormat="1" ht="15">
      <c r="A47" s="125">
        <v>28</v>
      </c>
      <c r="B47" s="469" t="s">
        <v>197</v>
      </c>
      <c r="C47" s="470"/>
      <c r="D47" s="260">
        <v>0</v>
      </c>
      <c r="E47" s="163" t="str">
        <f t="shared" si="11"/>
        <v/>
      </c>
      <c r="F47" s="163" t="str">
        <f t="shared" si="11"/>
        <v/>
      </c>
      <c r="G47" s="163" t="str">
        <f t="shared" si="11"/>
        <v/>
      </c>
      <c r="H47" s="178" t="str">
        <f t="shared" si="11"/>
        <v/>
      </c>
    </row>
    <row r="48" spans="1:8" s="87" customFormat="1" ht="15">
      <c r="A48" s="125">
        <v>29</v>
      </c>
      <c r="B48" s="469" t="s">
        <v>291</v>
      </c>
      <c r="C48" s="470"/>
      <c r="D48" s="260">
        <v>0</v>
      </c>
      <c r="E48" s="163" t="str">
        <f t="shared" si="11"/>
        <v/>
      </c>
      <c r="F48" s="163" t="str">
        <f t="shared" si="11"/>
        <v/>
      </c>
      <c r="G48" s="163" t="str">
        <f t="shared" si="11"/>
        <v/>
      </c>
      <c r="H48" s="178" t="str">
        <f t="shared" si="11"/>
        <v/>
      </c>
    </row>
    <row r="49" spans="1:33" s="87" customFormat="1" ht="15">
      <c r="A49" s="125">
        <v>30</v>
      </c>
      <c r="B49" s="469" t="s">
        <v>292</v>
      </c>
      <c r="C49" s="470"/>
      <c r="D49" s="260">
        <v>0</v>
      </c>
      <c r="E49" s="163" t="str">
        <f t="shared" si="11"/>
        <v/>
      </c>
      <c r="F49" s="163" t="str">
        <f t="shared" si="11"/>
        <v/>
      </c>
      <c r="G49" s="163" t="str">
        <f t="shared" si="11"/>
        <v/>
      </c>
      <c r="H49" s="178" t="str">
        <f t="shared" si="11"/>
        <v/>
      </c>
    </row>
    <row r="50" spans="1:33" s="87" customFormat="1" ht="15">
      <c r="A50" s="125">
        <v>31</v>
      </c>
      <c r="B50" s="469" t="s">
        <v>203</v>
      </c>
      <c r="C50" s="470"/>
      <c r="D50" s="260">
        <v>0</v>
      </c>
      <c r="E50" s="163" t="str">
        <f t="shared" si="11"/>
        <v/>
      </c>
      <c r="F50" s="163" t="str">
        <f t="shared" si="11"/>
        <v/>
      </c>
      <c r="G50" s="163" t="str">
        <f t="shared" si="11"/>
        <v/>
      </c>
      <c r="H50" s="178" t="str">
        <f t="shared" si="11"/>
        <v/>
      </c>
    </row>
    <row r="51" spans="1:33" s="87" customFormat="1" ht="15">
      <c r="A51" s="125">
        <v>32</v>
      </c>
      <c r="B51" s="469" t="s">
        <v>200</v>
      </c>
      <c r="C51" s="470"/>
      <c r="D51" s="260">
        <v>0</v>
      </c>
      <c r="E51" s="163" t="str">
        <f t="shared" si="11"/>
        <v/>
      </c>
      <c r="F51" s="163" t="str">
        <f t="shared" si="11"/>
        <v/>
      </c>
      <c r="G51" s="163" t="str">
        <f t="shared" si="11"/>
        <v/>
      </c>
      <c r="H51" s="178" t="str">
        <f t="shared" si="11"/>
        <v/>
      </c>
    </row>
    <row r="52" spans="1:33" s="87" customFormat="1" ht="15">
      <c r="A52" s="125">
        <v>33</v>
      </c>
      <c r="B52" s="469" t="s">
        <v>230</v>
      </c>
      <c r="C52" s="470"/>
      <c r="D52" s="260">
        <v>0</v>
      </c>
      <c r="E52" s="163" t="str">
        <f t="shared" si="11"/>
        <v/>
      </c>
      <c r="F52" s="163" t="str">
        <f t="shared" si="11"/>
        <v/>
      </c>
      <c r="G52" s="163" t="str">
        <f t="shared" si="11"/>
        <v/>
      </c>
      <c r="H52" s="178" t="str">
        <f t="shared" si="11"/>
        <v/>
      </c>
    </row>
    <row r="53" spans="1:33" s="87" customFormat="1" ht="15">
      <c r="A53" s="125">
        <v>34</v>
      </c>
      <c r="B53" s="469" t="s">
        <v>204</v>
      </c>
      <c r="C53" s="470"/>
      <c r="D53" s="260">
        <v>0</v>
      </c>
      <c r="E53" s="163" t="str">
        <f t="shared" si="11"/>
        <v/>
      </c>
      <c r="F53" s="163" t="str">
        <f t="shared" si="11"/>
        <v/>
      </c>
      <c r="G53" s="163" t="str">
        <f t="shared" si="11"/>
        <v/>
      </c>
      <c r="H53" s="178" t="str">
        <f t="shared" si="11"/>
        <v/>
      </c>
    </row>
    <row r="54" spans="1:33" s="87" customFormat="1" ht="15">
      <c r="A54" s="125">
        <v>35</v>
      </c>
      <c r="B54" s="469" t="s">
        <v>293</v>
      </c>
      <c r="C54" s="470"/>
      <c r="D54" s="260">
        <v>0</v>
      </c>
      <c r="E54" s="163" t="str">
        <f t="shared" si="11"/>
        <v/>
      </c>
      <c r="F54" s="163" t="str">
        <f t="shared" si="11"/>
        <v/>
      </c>
      <c r="G54" s="163" t="str">
        <f t="shared" si="11"/>
        <v/>
      </c>
      <c r="H54" s="178" t="str">
        <f t="shared" si="11"/>
        <v/>
      </c>
    </row>
    <row r="55" spans="1:33" s="87" customFormat="1" ht="15">
      <c r="A55" s="125">
        <v>36</v>
      </c>
      <c r="B55" s="469" t="s">
        <v>294</v>
      </c>
      <c r="C55" s="470"/>
      <c r="D55" s="260">
        <v>0</v>
      </c>
      <c r="E55" s="163" t="str">
        <f t="shared" si="11"/>
        <v/>
      </c>
      <c r="F55" s="163" t="str">
        <f t="shared" si="11"/>
        <v/>
      </c>
      <c r="G55" s="163" t="str">
        <f t="shared" si="11"/>
        <v/>
      </c>
      <c r="H55" s="178" t="str">
        <f t="shared" si="11"/>
        <v/>
      </c>
    </row>
    <row r="56" spans="1:33" s="87" customFormat="1" ht="15">
      <c r="A56" s="125">
        <v>37</v>
      </c>
      <c r="B56" s="469" t="s">
        <v>295</v>
      </c>
      <c r="C56" s="470"/>
      <c r="D56" s="260">
        <v>0</v>
      </c>
      <c r="E56" s="163" t="str">
        <f t="shared" si="11"/>
        <v/>
      </c>
      <c r="F56" s="163" t="str">
        <f t="shared" si="11"/>
        <v/>
      </c>
      <c r="G56" s="163" t="str">
        <f t="shared" si="11"/>
        <v/>
      </c>
      <c r="H56" s="178" t="str">
        <f t="shared" si="11"/>
        <v/>
      </c>
    </row>
    <row r="57" spans="1:33" s="87" customFormat="1" ht="15">
      <c r="A57" s="125">
        <v>38</v>
      </c>
      <c r="B57" s="469" t="s">
        <v>296</v>
      </c>
      <c r="C57" s="470"/>
      <c r="D57" s="260">
        <v>0</v>
      </c>
      <c r="E57" s="163" t="str">
        <f t="shared" si="11"/>
        <v/>
      </c>
      <c r="F57" s="163" t="str">
        <f t="shared" si="11"/>
        <v/>
      </c>
      <c r="G57" s="163" t="str">
        <f t="shared" si="11"/>
        <v/>
      </c>
      <c r="H57" s="178" t="str">
        <f t="shared" si="11"/>
        <v/>
      </c>
    </row>
    <row r="58" spans="1:33" s="87" customFormat="1" ht="15">
      <c r="A58" s="125">
        <v>39</v>
      </c>
      <c r="B58" s="469" t="s">
        <v>297</v>
      </c>
      <c r="C58" s="470"/>
      <c r="D58" s="260">
        <v>0</v>
      </c>
      <c r="E58" s="163" t="str">
        <f t="shared" si="11"/>
        <v/>
      </c>
      <c r="F58" s="163" t="str">
        <f t="shared" si="11"/>
        <v/>
      </c>
      <c r="G58" s="163" t="str">
        <f t="shared" si="11"/>
        <v/>
      </c>
      <c r="H58" s="178" t="str">
        <f t="shared" si="11"/>
        <v/>
      </c>
    </row>
    <row r="59" spans="1:33" s="87" customFormat="1" ht="15">
      <c r="A59" s="125">
        <v>40</v>
      </c>
      <c r="B59" s="498" t="s">
        <v>207</v>
      </c>
      <c r="C59" s="499"/>
      <c r="D59" s="260">
        <v>0</v>
      </c>
      <c r="E59" s="163" t="str">
        <f t="shared" si="11"/>
        <v/>
      </c>
      <c r="F59" s="163" t="str">
        <f t="shared" si="11"/>
        <v/>
      </c>
      <c r="G59" s="163" t="str">
        <f t="shared" si="11"/>
        <v/>
      </c>
      <c r="H59" s="178" t="str">
        <f t="shared" si="11"/>
        <v/>
      </c>
    </row>
    <row r="60" spans="1:33" s="87" customFormat="1" ht="15">
      <c r="A60" s="125">
        <v>41</v>
      </c>
      <c r="B60" s="498" t="s">
        <v>207</v>
      </c>
      <c r="C60" s="499"/>
      <c r="D60" s="260">
        <v>0</v>
      </c>
      <c r="E60" s="163" t="str">
        <f t="shared" si="11"/>
        <v/>
      </c>
      <c r="F60" s="163" t="str">
        <f t="shared" si="11"/>
        <v/>
      </c>
      <c r="G60" s="163" t="str">
        <f t="shared" si="11"/>
        <v/>
      </c>
      <c r="H60" s="178" t="str">
        <f t="shared" si="11"/>
        <v/>
      </c>
    </row>
    <row r="61" spans="1:33" ht="17.45">
      <c r="A61" s="125"/>
      <c r="B61" s="454" t="s">
        <v>298</v>
      </c>
      <c r="C61" s="455"/>
      <c r="D61" s="168">
        <f t="shared" ref="D61:H61" si="12">SUM(D38:D60)</f>
        <v>0</v>
      </c>
      <c r="E61" s="168">
        <f t="shared" si="12"/>
        <v>0</v>
      </c>
      <c r="F61" s="168">
        <f t="shared" ref="F61" si="13">SUM(F38:F60)</f>
        <v>0</v>
      </c>
      <c r="G61" s="168">
        <f t="shared" si="12"/>
        <v>0</v>
      </c>
      <c r="H61" s="180">
        <f t="shared" si="12"/>
        <v>0</v>
      </c>
      <c r="I61"/>
      <c r="J61"/>
      <c r="K61"/>
      <c r="L61"/>
      <c r="M61"/>
      <c r="N61"/>
      <c r="O61"/>
      <c r="P61"/>
      <c r="Q61"/>
      <c r="R61"/>
      <c r="S61"/>
      <c r="T61"/>
      <c r="U61"/>
      <c r="V61"/>
      <c r="W61"/>
      <c r="X61"/>
      <c r="Y61"/>
      <c r="Z61"/>
      <c r="AA61"/>
      <c r="AB61"/>
      <c r="AC61"/>
      <c r="AD61"/>
      <c r="AE61"/>
      <c r="AF61"/>
      <c r="AG61"/>
    </row>
    <row r="62" spans="1:33" ht="17.45">
      <c r="A62" s="125"/>
      <c r="B62" s="318"/>
      <c r="C62" s="319"/>
      <c r="D62" s="168"/>
      <c r="E62" s="194"/>
      <c r="F62" s="194"/>
      <c r="G62" s="168"/>
      <c r="H62" s="180"/>
      <c r="I62"/>
      <c r="J62"/>
      <c r="K62"/>
      <c r="L62"/>
      <c r="M62"/>
      <c r="N62"/>
      <c r="O62"/>
      <c r="P62"/>
      <c r="Q62"/>
      <c r="R62"/>
      <c r="S62"/>
      <c r="T62"/>
      <c r="U62"/>
      <c r="V62"/>
      <c r="W62"/>
      <c r="X62"/>
      <c r="Y62"/>
      <c r="Z62"/>
      <c r="AA62"/>
      <c r="AB62"/>
      <c r="AC62"/>
      <c r="AD62"/>
      <c r="AE62"/>
      <c r="AF62"/>
      <c r="AG62"/>
    </row>
    <row r="63" spans="1:33" s="87" customFormat="1" ht="15.6">
      <c r="A63" s="125"/>
      <c r="B63" s="449" t="s">
        <v>234</v>
      </c>
      <c r="C63" s="450"/>
      <c r="D63" s="164"/>
      <c r="E63" s="164"/>
      <c r="F63" s="164"/>
      <c r="G63" s="164"/>
      <c r="H63" s="179"/>
    </row>
    <row r="64" spans="1:33" s="87" customFormat="1" ht="15">
      <c r="A64" s="125"/>
      <c r="B64" s="469" t="s">
        <v>299</v>
      </c>
      <c r="C64" s="470"/>
      <c r="D64" s="181">
        <f>SUM(E64:H64)</f>
        <v>0</v>
      </c>
      <c r="E64" s="181">
        <f>'Sch 3 - Billing Expense'!E65+'Sch 4 - Dispatch Expense'!E61+'Sch 5 - Fleet Expense'!E67+'Sch 6 - Education &amp; Training'!E58</f>
        <v>0</v>
      </c>
      <c r="F64" s="181">
        <f>'Sch 3 - Billing Expense'!F65+'Sch 4 - Dispatch Expense'!F61+'Sch 5 - Fleet Expense'!F67+'Sch 6 - Education &amp; Training'!F58</f>
        <v>0</v>
      </c>
      <c r="G64" s="181">
        <f>'Sch 3 - Billing Expense'!G65+'Sch 4 - Dispatch Expense'!G61+'Sch 5 - Fleet Expense'!G67+'Sch 6 - Education &amp; Training'!G58</f>
        <v>0</v>
      </c>
      <c r="H64" s="182">
        <f>'Sch 3 - Billing Expense'!H65+'Sch 4 - Dispatch Expense'!H61+'Sch 5 - Fleet Expense'!H67+'Sch 6 - Education &amp; Training'!H58</f>
        <v>0</v>
      </c>
    </row>
    <row r="65" spans="1:33" s="87" customFormat="1" ht="17.45">
      <c r="A65" s="125"/>
      <c r="B65" s="469" t="s">
        <v>300</v>
      </c>
      <c r="C65" s="470"/>
      <c r="D65" s="181"/>
      <c r="E65" s="262">
        <v>0</v>
      </c>
      <c r="F65" s="262">
        <v>0</v>
      </c>
      <c r="G65" s="262">
        <v>0</v>
      </c>
      <c r="H65" s="263">
        <v>0</v>
      </c>
    </row>
    <row r="66" spans="1:33" ht="17.45">
      <c r="A66" s="125"/>
      <c r="B66" s="454" t="s">
        <v>237</v>
      </c>
      <c r="C66" s="455"/>
      <c r="D66" s="183">
        <f>SUM(E66:H66)</f>
        <v>0</v>
      </c>
      <c r="E66" s="183">
        <f>E64*E65</f>
        <v>0</v>
      </c>
      <c r="F66" s="183">
        <f>F64*F65</f>
        <v>0</v>
      </c>
      <c r="G66" s="183">
        <f>G64*G65</f>
        <v>0</v>
      </c>
      <c r="H66" s="184">
        <f>H64*H65</f>
        <v>0</v>
      </c>
      <c r="I66"/>
      <c r="J66"/>
      <c r="K66"/>
      <c r="L66"/>
      <c r="M66"/>
      <c r="N66"/>
      <c r="O66"/>
      <c r="P66"/>
      <c r="Q66"/>
      <c r="R66"/>
      <c r="S66"/>
      <c r="T66"/>
      <c r="U66"/>
      <c r="V66"/>
      <c r="W66"/>
      <c r="X66"/>
      <c r="Y66"/>
      <c r="Z66"/>
      <c r="AA66"/>
      <c r="AB66"/>
      <c r="AC66"/>
      <c r="AD66"/>
      <c r="AE66"/>
      <c r="AF66"/>
      <c r="AG66"/>
    </row>
    <row r="67" spans="1:33" ht="17.45">
      <c r="A67" s="125"/>
      <c r="B67" s="467" t="s">
        <v>238</v>
      </c>
      <c r="C67" s="468"/>
      <c r="D67" s="185" t="str">
        <f>IFERROR(D66/D66,"")</f>
        <v/>
      </c>
      <c r="E67" s="185" t="str">
        <f>IFERROR(E66/$D$66,"")</f>
        <v/>
      </c>
      <c r="F67" s="185" t="str">
        <f>IFERROR(F66/$D$66,"")</f>
        <v/>
      </c>
      <c r="G67" s="185" t="str">
        <f>IFERROR(G66/$D$66,"")</f>
        <v/>
      </c>
      <c r="H67" s="186" t="str">
        <f>IFERROR(H66/$D$66,"")</f>
        <v/>
      </c>
      <c r="I67"/>
      <c r="J67"/>
      <c r="K67"/>
      <c r="L67"/>
      <c r="M67"/>
      <c r="N67"/>
      <c r="O67"/>
      <c r="P67"/>
      <c r="Q67"/>
      <c r="R67"/>
      <c r="S67"/>
      <c r="T67"/>
      <c r="U67"/>
      <c r="V67"/>
      <c r="W67"/>
      <c r="X67"/>
      <c r="Y67"/>
      <c r="Z67"/>
      <c r="AA67"/>
      <c r="AB67"/>
      <c r="AC67"/>
      <c r="AD67"/>
      <c r="AE67"/>
      <c r="AF67"/>
      <c r="AG67"/>
    </row>
    <row r="68" spans="1:33" s="87" customFormat="1" ht="15" customHeight="1">
      <c r="A68" s="125"/>
      <c r="B68" s="460"/>
      <c r="C68" s="461"/>
      <c r="D68" s="164"/>
      <c r="E68" s="164"/>
      <c r="F68" s="164"/>
      <c r="G68" s="164"/>
      <c r="H68" s="193"/>
    </row>
    <row r="69" spans="1:33" s="87" customFormat="1" ht="15" customHeight="1" thickBot="1">
      <c r="A69" s="127"/>
      <c r="B69" s="462" t="s">
        <v>301</v>
      </c>
      <c r="C69" s="463"/>
      <c r="D69" s="169">
        <f>D61+D35</f>
        <v>0</v>
      </c>
      <c r="E69" s="169">
        <f>E61+E35</f>
        <v>0</v>
      </c>
      <c r="F69" s="169">
        <f>F61+F35</f>
        <v>0</v>
      </c>
      <c r="G69" s="169">
        <f t="shared" ref="G69:H69" si="14">G61+G35</f>
        <v>0</v>
      </c>
      <c r="H69" s="187">
        <f t="shared" si="14"/>
        <v>0</v>
      </c>
    </row>
    <row r="70" spans="1:33" s="87" customFormat="1" ht="15.6">
      <c r="A70" s="128"/>
      <c r="B70" s="129"/>
      <c r="C70" s="130"/>
      <c r="D70" s="131"/>
      <c r="E70" s="131"/>
      <c r="F70" s="131"/>
      <c r="G70" s="131"/>
      <c r="H70" s="131"/>
    </row>
    <row r="71" spans="1:33" s="87" customFormat="1">
      <c r="A71" s="132"/>
      <c r="B71" s="464"/>
      <c r="C71" s="464"/>
      <c r="D71" s="464"/>
      <c r="E71" s="464"/>
      <c r="F71" s="464"/>
      <c r="G71" s="464"/>
      <c r="H71" s="123"/>
    </row>
    <row r="72" spans="1:33" s="87" customFormat="1" ht="65.25" customHeight="1">
      <c r="A72" s="515" t="s">
        <v>168</v>
      </c>
      <c r="B72" s="500" t="s">
        <v>302</v>
      </c>
      <c r="C72" s="500"/>
      <c r="D72" s="500"/>
      <c r="E72" s="500"/>
      <c r="F72" s="500"/>
      <c r="G72" s="500"/>
      <c r="H72" s="500"/>
    </row>
    <row r="73" spans="1:33" s="87" customFormat="1" ht="14.25" customHeight="1">
      <c r="A73" s="515"/>
      <c r="B73" s="500"/>
      <c r="C73" s="500"/>
      <c r="D73" s="500"/>
      <c r="E73" s="500"/>
      <c r="F73" s="500"/>
      <c r="G73" s="500"/>
      <c r="H73" s="500"/>
    </row>
    <row r="74" spans="1:33" s="87" customFormat="1">
      <c r="B74" s="497"/>
      <c r="C74" s="497"/>
      <c r="D74" s="497"/>
      <c r="E74" s="497"/>
      <c r="F74" s="497"/>
      <c r="G74" s="497"/>
    </row>
    <row r="75" spans="1:33" s="87" customFormat="1">
      <c r="B75" s="497"/>
      <c r="C75" s="497"/>
      <c r="D75" s="497"/>
      <c r="E75" s="497"/>
      <c r="F75" s="497"/>
      <c r="G75" s="497"/>
    </row>
    <row r="76" spans="1:33" s="87" customFormat="1">
      <c r="B76" s="497"/>
      <c r="C76" s="497"/>
      <c r="D76" s="497"/>
      <c r="E76" s="497"/>
      <c r="F76" s="497"/>
      <c r="G76" s="497"/>
    </row>
    <row r="77" spans="1:33" s="87" customFormat="1">
      <c r="B77" s="497"/>
      <c r="C77" s="497"/>
      <c r="D77" s="497"/>
      <c r="E77" s="497"/>
      <c r="F77" s="497"/>
      <c r="G77" s="497"/>
    </row>
    <row r="78" spans="1:33" s="87" customFormat="1"/>
    <row r="79" spans="1:33" s="87" customFormat="1"/>
    <row r="80" spans="1:33" s="87" customFormat="1"/>
    <row r="81" s="87" customFormat="1"/>
    <row r="82" s="87" customFormat="1"/>
    <row r="83" s="87" customFormat="1"/>
    <row r="84" s="87" customFormat="1"/>
    <row r="85" s="87" customFormat="1"/>
    <row r="86" s="87" customFormat="1"/>
    <row r="87" s="87" customFormat="1"/>
    <row r="88" s="87" customFormat="1"/>
    <row r="89" s="87" customFormat="1"/>
    <row r="90" s="87" customFormat="1"/>
    <row r="91" s="87" customFormat="1"/>
    <row r="92" s="87" customFormat="1"/>
    <row r="93" s="87" customFormat="1"/>
    <row r="94" s="87" customFormat="1"/>
    <row r="95" s="87" customFormat="1"/>
    <row r="96" s="87" customFormat="1"/>
    <row r="97" s="87" customFormat="1"/>
    <row r="98" s="87" customFormat="1"/>
    <row r="99" s="87" customFormat="1"/>
    <row r="100" s="87" customFormat="1"/>
    <row r="101" s="87" customFormat="1"/>
    <row r="102" s="87" customFormat="1"/>
    <row r="103" s="87" customFormat="1"/>
    <row r="104" s="87" customFormat="1"/>
    <row r="105" s="87" customFormat="1"/>
    <row r="106" s="87" customFormat="1"/>
    <row r="107" s="87" customFormat="1"/>
    <row r="108" s="87" customFormat="1"/>
    <row r="109" s="87" customFormat="1"/>
    <row r="110" s="87" customFormat="1"/>
    <row r="111" s="87" customFormat="1"/>
    <row r="112" s="87" customFormat="1"/>
    <row r="113" s="87" customFormat="1"/>
    <row r="114" s="87" customFormat="1"/>
    <row r="115" s="87" customFormat="1"/>
    <row r="116" s="87" customFormat="1"/>
    <row r="117" s="87" customFormat="1"/>
    <row r="118" s="87" customFormat="1"/>
    <row r="119" s="87" customFormat="1"/>
    <row r="120" s="87" customFormat="1"/>
    <row r="121" s="87" customFormat="1"/>
    <row r="122" s="87" customFormat="1"/>
    <row r="123" s="87" customFormat="1"/>
    <row r="124" s="87" customFormat="1"/>
    <row r="125" s="87" customFormat="1"/>
    <row r="126" s="87" customFormat="1"/>
    <row r="127" s="87" customFormat="1"/>
    <row r="128" s="87" customFormat="1"/>
    <row r="129" s="87" customFormat="1"/>
    <row r="130" s="87" customFormat="1"/>
    <row r="131" s="87" customFormat="1"/>
    <row r="132" s="87" customFormat="1"/>
    <row r="133" s="87" customFormat="1"/>
    <row r="134" s="87" customFormat="1"/>
    <row r="135" s="87" customFormat="1"/>
    <row r="136" s="87" customFormat="1"/>
    <row r="137" s="87" customFormat="1"/>
    <row r="138" s="87" customFormat="1"/>
    <row r="139" s="87" customFormat="1"/>
    <row r="140" s="87" customFormat="1"/>
    <row r="141" s="87" customFormat="1"/>
    <row r="142" s="87" customFormat="1"/>
    <row r="143" s="87" customFormat="1"/>
    <row r="144" s="87" customFormat="1"/>
    <row r="145" s="87" customFormat="1"/>
    <row r="146" s="87" customFormat="1"/>
    <row r="147" s="87" customFormat="1"/>
    <row r="148" s="87" customFormat="1"/>
    <row r="149" s="87" customFormat="1"/>
    <row r="150" s="87" customFormat="1"/>
    <row r="151" s="87" customFormat="1"/>
    <row r="152" s="87" customFormat="1"/>
    <row r="153" s="87" customFormat="1"/>
    <row r="154" s="87" customFormat="1"/>
    <row r="155" s="87" customFormat="1"/>
    <row r="156" s="87" customFormat="1"/>
    <row r="157" s="87" customFormat="1"/>
    <row r="158" s="87" customFormat="1"/>
    <row r="159" s="87" customFormat="1"/>
    <row r="160" s="87" customFormat="1"/>
    <row r="161" s="87" customFormat="1"/>
    <row r="162" s="87" customFormat="1"/>
    <row r="163" s="87" customFormat="1"/>
    <row r="164" s="87" customFormat="1"/>
    <row r="165" s="87" customFormat="1"/>
    <row r="166" s="87" customFormat="1"/>
    <row r="167" s="87" customFormat="1"/>
    <row r="168" s="87" customFormat="1"/>
    <row r="169" s="87" customFormat="1"/>
    <row r="170" s="87" customFormat="1"/>
    <row r="171" s="87" customFormat="1"/>
    <row r="172" s="87" customFormat="1"/>
    <row r="173" s="87" customFormat="1"/>
    <row r="174" s="87" customFormat="1"/>
    <row r="175" s="87" customFormat="1"/>
    <row r="176" s="87" customFormat="1"/>
    <row r="177" s="87" customFormat="1"/>
    <row r="178" s="87" customFormat="1"/>
    <row r="179" s="87" customFormat="1"/>
    <row r="180" s="87" customFormat="1"/>
    <row r="181" s="87" customFormat="1"/>
    <row r="182" s="87" customFormat="1"/>
    <row r="183" s="87" customFormat="1"/>
    <row r="184" s="87" customFormat="1"/>
    <row r="185" s="87" customFormat="1"/>
    <row r="186" s="87" customFormat="1"/>
    <row r="187" s="87" customFormat="1"/>
    <row r="188" s="87" customFormat="1"/>
    <row r="189" s="87" customFormat="1"/>
    <row r="190" s="87" customFormat="1"/>
    <row r="191" s="87" customFormat="1"/>
    <row r="192" s="87" customFormat="1"/>
    <row r="193" spans="1:8">
      <c r="A193" s="87"/>
      <c r="B193" s="87"/>
      <c r="C193" s="87"/>
      <c r="D193" s="87"/>
      <c r="E193" s="87"/>
      <c r="F193" s="87"/>
      <c r="G193" s="87"/>
      <c r="H193" s="87"/>
    </row>
    <row r="194" spans="1:8">
      <c r="A194" s="87"/>
      <c r="B194" s="87"/>
      <c r="C194" s="87"/>
      <c r="D194" s="87"/>
      <c r="E194" s="87"/>
      <c r="F194" s="87"/>
      <c r="G194" s="87"/>
      <c r="H194" s="87"/>
    </row>
    <row r="195" spans="1:8">
      <c r="A195" s="87"/>
      <c r="B195" s="87"/>
      <c r="C195" s="87"/>
      <c r="D195" s="87"/>
      <c r="E195" s="87"/>
      <c r="F195" s="87"/>
      <c r="G195" s="87"/>
      <c r="H195" s="87"/>
    </row>
    <row r="196" spans="1:8">
      <c r="A196" s="87"/>
      <c r="B196" s="87"/>
      <c r="C196" s="87"/>
      <c r="D196" s="87"/>
      <c r="E196" s="87"/>
      <c r="F196" s="87"/>
      <c r="G196" s="87"/>
      <c r="H196" s="87"/>
    </row>
    <row r="197" spans="1:8">
      <c r="A197" s="87"/>
      <c r="B197" s="87"/>
      <c r="C197" s="87"/>
      <c r="D197" s="87"/>
      <c r="E197" s="87"/>
      <c r="F197" s="87"/>
      <c r="G197" s="87"/>
      <c r="H197" s="87"/>
    </row>
  </sheetData>
  <mergeCells count="72">
    <mergeCell ref="B74:G75"/>
    <mergeCell ref="B76:G77"/>
    <mergeCell ref="B47:C47"/>
    <mergeCell ref="B42:C42"/>
    <mergeCell ref="B43:C43"/>
    <mergeCell ref="B44:C44"/>
    <mergeCell ref="B45:C45"/>
    <mergeCell ref="B46:C46"/>
    <mergeCell ref="B48:C48"/>
    <mergeCell ref="B65:C65"/>
    <mergeCell ref="B66:C66"/>
    <mergeCell ref="B67:C67"/>
    <mergeCell ref="B68:C68"/>
    <mergeCell ref="B69:C69"/>
    <mergeCell ref="B71:G71"/>
    <mergeCell ref="B59:C59"/>
    <mergeCell ref="B60:C60"/>
    <mergeCell ref="B61:C61"/>
    <mergeCell ref="B63:C63"/>
    <mergeCell ref="B64:C64"/>
    <mergeCell ref="B58:C58"/>
    <mergeCell ref="B37:C37"/>
    <mergeCell ref="B38:C38"/>
    <mergeCell ref="B39:C39"/>
    <mergeCell ref="B40:C40"/>
    <mergeCell ref="B41:C41"/>
    <mergeCell ref="B52:C52"/>
    <mergeCell ref="B50:C50"/>
    <mergeCell ref="B51:C51"/>
    <mergeCell ref="B49:C49"/>
    <mergeCell ref="B53:C53"/>
    <mergeCell ref="B54:C54"/>
    <mergeCell ref="B55:C55"/>
    <mergeCell ref="B56:C56"/>
    <mergeCell ref="B57:C57"/>
    <mergeCell ref="B20:C20"/>
    <mergeCell ref="B21:C21"/>
    <mergeCell ref="B22:C22"/>
    <mergeCell ref="B23:C23"/>
    <mergeCell ref="B36:C36"/>
    <mergeCell ref="B25:C25"/>
    <mergeCell ref="B26:C26"/>
    <mergeCell ref="B27:C27"/>
    <mergeCell ref="B28:C28"/>
    <mergeCell ref="B29:C29"/>
    <mergeCell ref="B30:C30"/>
    <mergeCell ref="B31:C31"/>
    <mergeCell ref="B32:C32"/>
    <mergeCell ref="B33:C33"/>
    <mergeCell ref="B34:C34"/>
    <mergeCell ref="B35:C35"/>
    <mergeCell ref="B15:C15"/>
    <mergeCell ref="B16:C16"/>
    <mergeCell ref="B17:C17"/>
    <mergeCell ref="B18:C18"/>
    <mergeCell ref="B19:C19"/>
    <mergeCell ref="B72:H73"/>
    <mergeCell ref="A72:A73"/>
    <mergeCell ref="B12:C12"/>
    <mergeCell ref="A1:H1"/>
    <mergeCell ref="A3:B3"/>
    <mergeCell ref="C3:D3"/>
    <mergeCell ref="A4:B4"/>
    <mergeCell ref="C4:D4"/>
    <mergeCell ref="A6:A8"/>
    <mergeCell ref="B6:C8"/>
    <mergeCell ref="B9:C9"/>
    <mergeCell ref="B10:C10"/>
    <mergeCell ref="B11:C11"/>
    <mergeCell ref="B24:C24"/>
    <mergeCell ref="B13:C13"/>
    <mergeCell ref="B14:C14"/>
  </mergeCells>
  <dataValidations count="1">
    <dataValidation type="decimal" allowBlank="1" showInputMessage="1" showErrorMessage="1" sqref="E65:H65" xr:uid="{05C96707-43FE-424A-98C7-F48AC49469A3}">
      <formula1>0</formula1>
      <formula2>1</formula2>
    </dataValidation>
  </dataValidations>
  <pageMargins left="0.25" right="0.25" top="1" bottom="0.5" header="0.25" footer="0.25"/>
  <pageSetup scale="68" fitToHeight="0" orientation="portrait" r:id="rId1"/>
  <headerFooter>
    <oddHeader>&amp;R&amp;9Healthcare and Family Services
Emergency Medical Transportation Cost Report</oddHeader>
    <oddFooter>&amp;C&amp;9&amp;A&amp;R&amp;9Page &amp;P of &amp;N</oddFooter>
  </headerFooter>
  <rowBreaks count="1" manualBreakCount="1">
    <brk id="35" max="6"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293C0-ED0C-453B-8992-DF75246A3A34}">
  <sheetPr codeName="Sheet11">
    <tabColor rgb="FFFFC000"/>
    <pageSetUpPr fitToPage="1"/>
  </sheetPr>
  <dimension ref="A1:AG67"/>
  <sheetViews>
    <sheetView view="pageBreakPreview" zoomScaleNormal="100" zoomScaleSheetLayoutView="100" workbookViewId="0">
      <pane xSplit="3" ySplit="8" topLeftCell="D9" activePane="bottomRight" state="frozen"/>
      <selection pane="bottomRight" activeCell="D9" sqref="D9"/>
      <selection pane="bottomLeft" activeCell="A9" sqref="A9"/>
      <selection pane="topRight" activeCell="D1" sqref="D1"/>
    </sheetView>
  </sheetViews>
  <sheetFormatPr defaultColWidth="8.85546875" defaultRowHeight="14.45"/>
  <cols>
    <col min="1" max="1" width="10.85546875" customWidth="1"/>
    <col min="2" max="2" width="18.140625" customWidth="1"/>
    <col min="3" max="3" width="40" customWidth="1"/>
    <col min="4" max="7" width="17.42578125" customWidth="1"/>
    <col min="8" max="8" width="18.28515625" bestFit="1" customWidth="1"/>
    <col min="9" max="10" width="8.85546875" style="87"/>
    <col min="11" max="11" width="30.7109375" style="87" customWidth="1"/>
    <col min="12" max="12" width="15.7109375" style="87" customWidth="1"/>
    <col min="13" max="33" width="8.85546875" style="87"/>
  </cols>
  <sheetData>
    <row r="1" spans="1:33" s="87" customFormat="1" ht="15.6">
      <c r="A1" s="479" t="s">
        <v>303</v>
      </c>
      <c r="B1" s="479"/>
      <c r="C1" s="479"/>
      <c r="D1" s="479"/>
      <c r="E1" s="479"/>
      <c r="F1" s="479"/>
      <c r="G1" s="479"/>
      <c r="H1" s="479"/>
    </row>
    <row r="2" spans="1:33" s="87" customFormat="1">
      <c r="A2" s="114"/>
      <c r="B2" s="114"/>
      <c r="C2" s="115"/>
      <c r="D2" s="116"/>
      <c r="E2" s="116"/>
      <c r="F2" s="116"/>
      <c r="G2" s="116"/>
      <c r="H2" s="116"/>
    </row>
    <row r="3" spans="1:33" s="87" customFormat="1">
      <c r="A3" s="480" t="s">
        <v>135</v>
      </c>
      <c r="B3" s="480"/>
      <c r="C3" s="481">
        <f>'General Information'!A5</f>
        <v>0</v>
      </c>
      <c r="D3" s="481"/>
      <c r="E3" s="117"/>
      <c r="F3" s="117"/>
      <c r="G3" s="118" t="s">
        <v>136</v>
      </c>
      <c r="H3" s="208" cm="1">
        <f t="array" ref="H3">'General Information'!C21:C21</f>
        <v>0</v>
      </c>
    </row>
    <row r="4" spans="1:33" s="87" customFormat="1">
      <c r="A4" s="480" t="s">
        <v>137</v>
      </c>
      <c r="B4" s="480"/>
      <c r="C4" s="482">
        <f>'General Information'!F5</f>
        <v>0</v>
      </c>
      <c r="D4" s="483"/>
      <c r="E4" s="117"/>
      <c r="F4" s="117"/>
      <c r="G4" s="207"/>
      <c r="H4" s="119"/>
    </row>
    <row r="5" spans="1:33" s="87" customFormat="1" ht="16.149999999999999" thickBot="1">
      <c r="A5" s="120"/>
      <c r="B5" s="120"/>
      <c r="C5" s="121"/>
      <c r="D5" s="122"/>
      <c r="E5" s="122"/>
      <c r="F5" s="122"/>
      <c r="G5" s="122"/>
      <c r="H5" s="123"/>
    </row>
    <row r="6" spans="1:33">
      <c r="A6" s="516" t="s">
        <v>139</v>
      </c>
      <c r="B6" s="517"/>
      <c r="C6" s="488"/>
      <c r="D6" s="170">
        <v>1</v>
      </c>
      <c r="E6" s="170">
        <v>2</v>
      </c>
      <c r="F6" s="170">
        <v>3</v>
      </c>
      <c r="G6" s="170">
        <v>4</v>
      </c>
      <c r="H6" s="171">
        <v>5</v>
      </c>
    </row>
    <row r="7" spans="1:33" ht="26.45">
      <c r="A7" s="518"/>
      <c r="B7" s="519"/>
      <c r="C7" s="490"/>
      <c r="D7" s="172" t="s">
        <v>140</v>
      </c>
      <c r="E7" s="173" t="s">
        <v>141</v>
      </c>
      <c r="F7" s="173" t="s">
        <v>142</v>
      </c>
      <c r="G7" s="173" t="s">
        <v>143</v>
      </c>
      <c r="H7" s="174" t="s">
        <v>144</v>
      </c>
    </row>
    <row r="8" spans="1:33" ht="15" thickBot="1">
      <c r="A8" s="246"/>
      <c r="B8" s="247"/>
      <c r="C8" s="311"/>
      <c r="D8" s="244"/>
      <c r="E8" s="244"/>
      <c r="F8" s="244"/>
      <c r="G8" s="244"/>
      <c r="H8" s="245"/>
    </row>
    <row r="9" spans="1:33" s="87" customFormat="1" ht="16.149999999999999" thickTop="1">
      <c r="A9" s="520" t="s">
        <v>192</v>
      </c>
      <c r="B9" s="521"/>
      <c r="C9" s="522"/>
      <c r="D9" s="204"/>
      <c r="E9" s="204"/>
      <c r="F9" s="204"/>
      <c r="G9" s="204"/>
      <c r="H9" s="205"/>
    </row>
    <row r="10" spans="1:33" s="87" customFormat="1" ht="15.6">
      <c r="A10" s="523" t="s">
        <v>304</v>
      </c>
      <c r="B10" s="524"/>
      <c r="C10" s="525"/>
      <c r="D10" s="163">
        <f>SUM(E10:H10)</f>
        <v>0</v>
      </c>
      <c r="E10" s="163">
        <f>'Sch 2 - Total Direct Expense'!E59</f>
        <v>0</v>
      </c>
      <c r="F10" s="163">
        <f>'Sch 2 - Total Direct Expense'!F59</f>
        <v>0</v>
      </c>
      <c r="G10" s="163">
        <f>'Sch 2 - Total Direct Expense'!G59</f>
        <v>0</v>
      </c>
      <c r="H10" s="178">
        <f>'Sch 2 - Total Direct Expense'!H59</f>
        <v>0</v>
      </c>
    </row>
    <row r="11" spans="1:33" ht="17.45">
      <c r="A11" s="529" t="s">
        <v>208</v>
      </c>
      <c r="B11" s="530"/>
      <c r="C11" s="531"/>
      <c r="D11" s="168">
        <f>SUM(D10:D10)</f>
        <v>0</v>
      </c>
      <c r="E11" s="168">
        <f>SUM(E10:E10)</f>
        <v>0</v>
      </c>
      <c r="F11" s="168">
        <f>SUM(F10:F10)</f>
        <v>0</v>
      </c>
      <c r="G11" s="168">
        <f>SUM(G10:G10)</f>
        <v>0</v>
      </c>
      <c r="H11" s="180">
        <f>SUM(H10:H10)</f>
        <v>0</v>
      </c>
      <c r="I11"/>
      <c r="J11"/>
      <c r="K11"/>
      <c r="L11"/>
      <c r="M11"/>
      <c r="N11"/>
      <c r="O11"/>
      <c r="P11"/>
      <c r="Q11"/>
      <c r="R11"/>
      <c r="S11"/>
      <c r="T11"/>
      <c r="U11"/>
      <c r="V11"/>
      <c r="W11"/>
      <c r="X11"/>
      <c r="Y11"/>
      <c r="Z11"/>
      <c r="AA11"/>
      <c r="AB11"/>
      <c r="AC11"/>
      <c r="AD11"/>
      <c r="AE11"/>
      <c r="AF11"/>
      <c r="AG11"/>
    </row>
    <row r="12" spans="1:33" ht="17.45">
      <c r="A12" s="532"/>
      <c r="B12" s="533"/>
      <c r="C12" s="534"/>
      <c r="D12" s="168"/>
      <c r="E12" s="168"/>
      <c r="F12" s="168"/>
      <c r="G12" s="168"/>
      <c r="H12" s="180"/>
      <c r="I12"/>
      <c r="J12"/>
      <c r="K12"/>
      <c r="L12"/>
      <c r="M12"/>
      <c r="N12"/>
      <c r="O12"/>
      <c r="P12"/>
      <c r="Q12"/>
      <c r="R12"/>
      <c r="S12"/>
      <c r="T12"/>
      <c r="U12"/>
      <c r="V12"/>
      <c r="W12"/>
      <c r="X12"/>
      <c r="Y12"/>
      <c r="Z12"/>
      <c r="AA12"/>
      <c r="AB12"/>
      <c r="AC12"/>
      <c r="AD12"/>
      <c r="AE12"/>
      <c r="AF12"/>
      <c r="AG12"/>
    </row>
    <row r="13" spans="1:33" s="87" customFormat="1" ht="15.6">
      <c r="A13" s="535" t="s">
        <v>305</v>
      </c>
      <c r="B13" s="536"/>
      <c r="C13" s="537"/>
      <c r="D13" s="164"/>
      <c r="E13" s="164"/>
      <c r="F13" s="164"/>
      <c r="G13" s="164"/>
      <c r="H13" s="179"/>
    </row>
    <row r="14" spans="1:33" s="87" customFormat="1" ht="15.6">
      <c r="A14" s="523" t="s">
        <v>306</v>
      </c>
      <c r="B14" s="524"/>
      <c r="C14" s="525"/>
      <c r="D14" s="163">
        <f>SUM(E14:H14)</f>
        <v>0</v>
      </c>
      <c r="E14" s="163">
        <f>'Sch 4 - Dispatch Expense'!E61</f>
        <v>0</v>
      </c>
      <c r="F14" s="163">
        <f>'Sch 4 - Dispatch Expense'!F61</f>
        <v>0</v>
      </c>
      <c r="G14" s="163">
        <f>'Sch 4 - Dispatch Expense'!G61</f>
        <v>0</v>
      </c>
      <c r="H14" s="178">
        <f>'Sch 4 - Dispatch Expense'!H61</f>
        <v>0</v>
      </c>
    </row>
    <row r="15" spans="1:33" s="87" customFormat="1" ht="15.6">
      <c r="A15" s="523" t="s">
        <v>307</v>
      </c>
      <c r="B15" s="524"/>
      <c r="C15" s="525"/>
      <c r="D15" s="164">
        <f>SUM(E15:H15)</f>
        <v>0</v>
      </c>
      <c r="E15" s="164">
        <f>'Sch 3 - Billing Expense'!E65</f>
        <v>0</v>
      </c>
      <c r="F15" s="164">
        <f>'Sch 3 - Billing Expense'!F65</f>
        <v>0</v>
      </c>
      <c r="G15" s="164">
        <f>'Sch 3 - Billing Expense'!G65</f>
        <v>0</v>
      </c>
      <c r="H15" s="179">
        <f>'Sch 3 - Billing Expense'!H65</f>
        <v>0</v>
      </c>
    </row>
    <row r="16" spans="1:33" s="87" customFormat="1" ht="15.6">
      <c r="A16" s="523" t="s">
        <v>308</v>
      </c>
      <c r="B16" s="524"/>
      <c r="C16" s="525"/>
      <c r="D16" s="164">
        <f>SUM(E16:H16)</f>
        <v>0</v>
      </c>
      <c r="E16" s="164">
        <f>'Sch 5 - Fleet Expense'!E67</f>
        <v>0</v>
      </c>
      <c r="F16" s="164">
        <f>'Sch 5 - Fleet Expense'!F67</f>
        <v>0</v>
      </c>
      <c r="G16" s="164">
        <f>'Sch 5 - Fleet Expense'!G67</f>
        <v>0</v>
      </c>
      <c r="H16" s="179">
        <f>'Sch 5 - Fleet Expense'!H67</f>
        <v>0</v>
      </c>
    </row>
    <row r="17" spans="1:33" s="87" customFormat="1" ht="15.6">
      <c r="A17" s="523" t="s">
        <v>309</v>
      </c>
      <c r="B17" s="524"/>
      <c r="C17" s="525"/>
      <c r="D17" s="164">
        <f>SUM(E17:H17)</f>
        <v>0</v>
      </c>
      <c r="E17" s="164">
        <f>'Sch 6 - Education &amp; Training'!$E$58</f>
        <v>0</v>
      </c>
      <c r="F17" s="164">
        <f>'Sch 6 - Education &amp; Training'!$E$58</f>
        <v>0</v>
      </c>
      <c r="G17" s="164">
        <f>'Sch 6 - Education &amp; Training'!$G$58</f>
        <v>0</v>
      </c>
      <c r="H17" s="179">
        <f>'Sch 6 - Education &amp; Training'!$H$58</f>
        <v>0</v>
      </c>
    </row>
    <row r="18" spans="1:33" ht="17.45">
      <c r="A18" s="529" t="s">
        <v>310</v>
      </c>
      <c r="B18" s="530"/>
      <c r="C18" s="531"/>
      <c r="D18" s="168">
        <f>SUM(D14:D17)</f>
        <v>0</v>
      </c>
      <c r="E18" s="168">
        <f>SUM(E14:E17)</f>
        <v>0</v>
      </c>
      <c r="F18" s="168">
        <f>SUM(F14:F17)</f>
        <v>0</v>
      </c>
      <c r="G18" s="168">
        <f>SUM(G14:G17)</f>
        <v>0</v>
      </c>
      <c r="H18" s="180">
        <f>SUM(H14:H17)</f>
        <v>0</v>
      </c>
      <c r="I18"/>
      <c r="J18"/>
      <c r="K18"/>
      <c r="L18"/>
      <c r="M18"/>
      <c r="N18"/>
      <c r="O18"/>
      <c r="P18"/>
      <c r="Q18"/>
      <c r="R18"/>
      <c r="S18"/>
      <c r="T18"/>
      <c r="U18"/>
      <c r="V18"/>
      <c r="W18"/>
      <c r="X18"/>
      <c r="Y18"/>
      <c r="Z18"/>
      <c r="AA18"/>
      <c r="AB18"/>
      <c r="AC18"/>
      <c r="AD18"/>
      <c r="AE18"/>
      <c r="AF18"/>
      <c r="AG18"/>
    </row>
    <row r="19" spans="1:33" ht="17.45">
      <c r="A19" s="538" t="s">
        <v>311</v>
      </c>
      <c r="B19" s="539"/>
      <c r="C19" s="540"/>
      <c r="D19" s="166">
        <f>D11+D18</f>
        <v>0</v>
      </c>
      <c r="E19" s="166">
        <f>E11+E18</f>
        <v>0</v>
      </c>
      <c r="F19" s="166">
        <f>F11+F18</f>
        <v>0</v>
      </c>
      <c r="G19" s="166">
        <f>G11+G18</f>
        <v>0</v>
      </c>
      <c r="H19" s="189">
        <f>H11+H18</f>
        <v>0</v>
      </c>
      <c r="I19"/>
      <c r="J19"/>
      <c r="K19"/>
      <c r="L19"/>
      <c r="M19"/>
      <c r="N19"/>
      <c r="O19"/>
      <c r="P19"/>
      <c r="Q19"/>
      <c r="R19"/>
      <c r="S19"/>
      <c r="T19"/>
      <c r="U19"/>
      <c r="V19"/>
      <c r="W19"/>
      <c r="X19"/>
      <c r="Y19"/>
      <c r="Z19"/>
      <c r="AA19"/>
      <c r="AB19"/>
      <c r="AC19"/>
      <c r="AD19"/>
      <c r="AE19"/>
      <c r="AF19"/>
      <c r="AG19"/>
    </row>
    <row r="20" spans="1:33" s="87" customFormat="1" ht="15">
      <c r="A20" s="532"/>
      <c r="B20" s="533"/>
      <c r="C20" s="534"/>
      <c r="D20" s="164"/>
      <c r="E20" s="164"/>
      <c r="F20" s="164"/>
      <c r="G20" s="164"/>
      <c r="H20" s="179"/>
    </row>
    <row r="21" spans="1:33" s="87" customFormat="1" ht="15.6">
      <c r="A21" s="535" t="s">
        <v>312</v>
      </c>
      <c r="B21" s="536"/>
      <c r="C21" s="537"/>
      <c r="D21" s="164"/>
      <c r="E21" s="164"/>
      <c r="F21" s="164"/>
      <c r="G21" s="164"/>
      <c r="H21" s="179"/>
    </row>
    <row r="22" spans="1:33" s="87" customFormat="1" ht="15.6">
      <c r="A22" s="523" t="s">
        <v>313</v>
      </c>
      <c r="B22" s="524"/>
      <c r="C22" s="525"/>
      <c r="D22" s="163">
        <f>SUM(E22:H22)</f>
        <v>0</v>
      </c>
      <c r="E22" s="163">
        <f>'Sch 7 - Administrative'!E69</f>
        <v>0</v>
      </c>
      <c r="F22" s="163">
        <f>'Sch 7 - Administrative'!F69</f>
        <v>0</v>
      </c>
      <c r="G22" s="163">
        <f>'Sch 7 - Administrative'!G69</f>
        <v>0</v>
      </c>
      <c r="H22" s="178">
        <f>'Sch 7 - Administrative'!H69</f>
        <v>0</v>
      </c>
    </row>
    <row r="23" spans="1:33" s="87" customFormat="1" ht="15.6" customHeight="1">
      <c r="A23" s="541" t="s">
        <v>314</v>
      </c>
      <c r="B23" s="542"/>
      <c r="C23" s="543"/>
      <c r="D23" s="168">
        <f>SUM(D22:D22)</f>
        <v>0</v>
      </c>
      <c r="E23" s="168">
        <f>SUM(E22:E22)</f>
        <v>0</v>
      </c>
      <c r="F23" s="168">
        <f>SUM(F22:F22)</f>
        <v>0</v>
      </c>
      <c r="G23" s="168">
        <f>SUM(G22:G22)</f>
        <v>0</v>
      </c>
      <c r="H23" s="180">
        <f>SUM(H22:H22)</f>
        <v>0</v>
      </c>
    </row>
    <row r="24" spans="1:33" s="87" customFormat="1" ht="15" customHeight="1">
      <c r="A24" s="532"/>
      <c r="B24" s="533"/>
      <c r="C24" s="534"/>
      <c r="D24" s="164"/>
      <c r="E24" s="164"/>
      <c r="F24" s="164"/>
      <c r="G24" s="164"/>
      <c r="H24" s="193"/>
    </row>
    <row r="25" spans="1:33" s="87" customFormat="1" ht="15" customHeight="1" thickBot="1">
      <c r="A25" s="544" t="s">
        <v>315</v>
      </c>
      <c r="B25" s="545"/>
      <c r="C25" s="546"/>
      <c r="D25" s="169">
        <f>D23+D19</f>
        <v>0</v>
      </c>
      <c r="E25" s="169">
        <f>E23+E19</f>
        <v>0</v>
      </c>
      <c r="F25" s="169">
        <f>F23+F19</f>
        <v>0</v>
      </c>
      <c r="G25" s="169">
        <f>G23+G19</f>
        <v>0</v>
      </c>
      <c r="H25" s="187">
        <f>H23+H19</f>
        <v>0</v>
      </c>
    </row>
    <row r="26" spans="1:33" s="87" customFormat="1" ht="16.149999999999999" thickBot="1">
      <c r="A26" s="526" t="s">
        <v>316</v>
      </c>
      <c r="B26" s="527"/>
      <c r="C26" s="528"/>
      <c r="D26" s="286" t="str">
        <f>IFERROR(D25/'Sch 3 - Billing Expense'!D12,"")</f>
        <v/>
      </c>
      <c r="E26" s="287" t="str">
        <f>IFERROR(E25/'Sch 3 - Billing Expense'!E12,"")</f>
        <v/>
      </c>
      <c r="F26" s="287" t="str">
        <f>IFERROR(F25/'Sch 3 - Billing Expense'!F12,"")</f>
        <v/>
      </c>
      <c r="G26" s="288" t="str">
        <f>IFERROR(G25/'Sch 3 - Billing Expense'!G12,"")</f>
        <v/>
      </c>
      <c r="H26" s="287" t="str">
        <f>IFERROR(H25/'Sch 3 - Billing Expense'!H12,"")</f>
        <v/>
      </c>
    </row>
    <row r="27" spans="1:33" s="87" customFormat="1">
      <c r="A27" s="132"/>
      <c r="B27" s="464"/>
      <c r="C27" s="464"/>
      <c r="D27" s="464"/>
      <c r="E27" s="464"/>
      <c r="F27" s="464"/>
      <c r="G27" s="464"/>
      <c r="H27" s="123"/>
    </row>
    <row r="28" spans="1:33" s="87" customFormat="1" ht="15.6">
      <c r="A28" s="132"/>
      <c r="B28" s="464"/>
      <c r="C28" s="464"/>
      <c r="D28" s="464"/>
      <c r="E28" s="464"/>
      <c r="F28" s="464"/>
      <c r="G28" s="464"/>
      <c r="H28" s="120"/>
    </row>
    <row r="29" spans="1:33" s="87" customFormat="1">
      <c r="B29" s="497"/>
      <c r="C29" s="497"/>
      <c r="D29" s="497"/>
      <c r="E29" s="497"/>
      <c r="F29" s="497"/>
      <c r="G29" s="497"/>
    </row>
    <row r="30" spans="1:33" s="87" customFormat="1">
      <c r="B30" s="497"/>
      <c r="C30" s="497"/>
      <c r="D30" s="497"/>
      <c r="E30" s="497"/>
      <c r="F30" s="497"/>
      <c r="G30" s="497"/>
    </row>
    <row r="31" spans="1:33" s="87" customFormat="1">
      <c r="B31" s="497"/>
      <c r="C31" s="497"/>
      <c r="D31" s="497"/>
      <c r="E31" s="497"/>
      <c r="F31" s="497"/>
      <c r="G31" s="497"/>
    </row>
    <row r="32" spans="1:33" s="87" customFormat="1">
      <c r="B32" s="497"/>
      <c r="C32" s="497"/>
      <c r="D32" s="497"/>
      <c r="E32" s="497"/>
      <c r="F32" s="497"/>
      <c r="G32" s="497"/>
    </row>
    <row r="33" s="87" customFormat="1"/>
    <row r="34" s="87" customFormat="1"/>
    <row r="35" s="87" customFormat="1"/>
    <row r="36" s="87" customFormat="1"/>
    <row r="37" s="87" customFormat="1"/>
    <row r="38" s="87" customFormat="1"/>
    <row r="39" s="87" customFormat="1"/>
    <row r="40" s="87" customFormat="1"/>
    <row r="41" s="87" customFormat="1"/>
    <row r="42" s="87" customFormat="1"/>
    <row r="43" s="87" customFormat="1"/>
    <row r="44" s="87" customFormat="1"/>
    <row r="45" s="87" customFormat="1"/>
    <row r="46" s="87" customFormat="1"/>
    <row r="47" s="87" customFormat="1"/>
    <row r="48" s="87" customFormat="1"/>
    <row r="49" s="87" customFormat="1"/>
    <row r="50" s="87" customFormat="1"/>
    <row r="51" s="87" customFormat="1"/>
    <row r="52" s="87" customFormat="1"/>
    <row r="53" s="87" customFormat="1"/>
    <row r="54" s="87" customFormat="1"/>
    <row r="55" s="87" customFormat="1"/>
    <row r="56" s="87" customFormat="1"/>
    <row r="57" s="87" customFormat="1"/>
    <row r="58" s="87" customFormat="1"/>
    <row r="59" s="87" customFormat="1"/>
    <row r="60" s="87" customFormat="1"/>
    <row r="61" s="87" customFormat="1"/>
    <row r="62" s="87" customFormat="1"/>
    <row r="63" s="87" customFormat="1"/>
    <row r="64" s="87" customFormat="1"/>
    <row r="65" s="87" customFormat="1"/>
    <row r="66" s="87" customFormat="1"/>
    <row r="67" s="87" customFormat="1"/>
  </sheetData>
  <mergeCells count="28">
    <mergeCell ref="A21:C21"/>
    <mergeCell ref="A22:C22"/>
    <mergeCell ref="A23:C23"/>
    <mergeCell ref="A24:C24"/>
    <mergeCell ref="A25:C25"/>
    <mergeCell ref="A16:C16"/>
    <mergeCell ref="A17:C17"/>
    <mergeCell ref="A18:C18"/>
    <mergeCell ref="A19:C19"/>
    <mergeCell ref="A20:C20"/>
    <mergeCell ref="A11:C11"/>
    <mergeCell ref="A12:C12"/>
    <mergeCell ref="A13:C13"/>
    <mergeCell ref="A14:C14"/>
    <mergeCell ref="A15:C15"/>
    <mergeCell ref="B27:G27"/>
    <mergeCell ref="B28:G28"/>
    <mergeCell ref="B29:G30"/>
    <mergeCell ref="B31:G32"/>
    <mergeCell ref="A26:C26"/>
    <mergeCell ref="A6:C7"/>
    <mergeCell ref="A9:C9"/>
    <mergeCell ref="A10:C10"/>
    <mergeCell ref="A1:H1"/>
    <mergeCell ref="A3:B3"/>
    <mergeCell ref="C3:D3"/>
    <mergeCell ref="A4:B4"/>
    <mergeCell ref="C4:D4"/>
  </mergeCells>
  <pageMargins left="0.25" right="0.25" top="1" bottom="0.5" header="0.25" footer="0.25"/>
  <pageSetup scale="64" fitToHeight="0" orientation="portrait" r:id="rId1"/>
  <headerFooter>
    <oddHeader>&amp;R&amp;9Healthcare and Family Services
Emergency Medical Transportation Cost Report</oddHeader>
    <oddFooter>&amp;C&amp;9&amp;A&amp;R&amp;9Page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83CC5-D971-4374-B443-44BF556C8DE4}">
  <sheetPr codeName="Sheet12">
    <tabColor rgb="FFFFFF00"/>
    <pageSetUpPr fitToPage="1"/>
  </sheetPr>
  <dimension ref="A1:AG146"/>
  <sheetViews>
    <sheetView view="pageBreakPreview" zoomScaleNormal="100" zoomScaleSheetLayoutView="100" workbookViewId="0">
      <pane xSplit="3" ySplit="8" topLeftCell="D9" activePane="bottomRight" state="frozen"/>
      <selection pane="bottomRight" activeCell="D9" sqref="D9"/>
      <selection pane="bottomLeft" activeCell="A9" sqref="A9"/>
      <selection pane="topRight" activeCell="D1" sqref="D1"/>
    </sheetView>
  </sheetViews>
  <sheetFormatPr defaultColWidth="8.85546875" defaultRowHeight="14.45"/>
  <cols>
    <col min="2" max="2" width="23.42578125" customWidth="1"/>
    <col min="3" max="3" width="40.42578125" customWidth="1"/>
    <col min="4" max="7" width="17.42578125" customWidth="1"/>
    <col min="8" max="8" width="18.28515625" bestFit="1" customWidth="1"/>
    <col min="9" max="10" width="8.85546875" style="87"/>
    <col min="11" max="11" width="30.7109375" style="87" customWidth="1"/>
    <col min="12" max="12" width="15.7109375" style="87" customWidth="1"/>
    <col min="13" max="33" width="8.85546875" style="87"/>
  </cols>
  <sheetData>
    <row r="1" spans="1:8" s="87" customFormat="1" ht="15.6">
      <c r="A1" s="479" t="s">
        <v>317</v>
      </c>
      <c r="B1" s="479"/>
      <c r="C1" s="479"/>
      <c r="D1" s="479"/>
      <c r="E1" s="479"/>
      <c r="F1" s="479"/>
      <c r="G1" s="479"/>
      <c r="H1" s="479"/>
    </row>
    <row r="2" spans="1:8" s="87" customFormat="1">
      <c r="A2" s="114"/>
      <c r="B2" s="114"/>
      <c r="C2" s="115"/>
      <c r="D2" s="116"/>
      <c r="E2" s="116"/>
      <c r="F2" s="116"/>
      <c r="G2" s="116"/>
      <c r="H2" s="116"/>
    </row>
    <row r="3" spans="1:8" s="87" customFormat="1">
      <c r="A3" s="480" t="s">
        <v>135</v>
      </c>
      <c r="B3" s="480"/>
      <c r="C3" s="481">
        <f>'General Information'!A5</f>
        <v>0</v>
      </c>
      <c r="D3" s="481"/>
      <c r="E3" s="117"/>
      <c r="F3" s="117"/>
      <c r="G3" s="118" t="s">
        <v>136</v>
      </c>
      <c r="H3" s="208" cm="1">
        <f t="array" ref="H3">'General Information'!C21:C21</f>
        <v>0</v>
      </c>
    </row>
    <row r="4" spans="1:8" s="87" customFormat="1">
      <c r="A4" s="480" t="s">
        <v>137</v>
      </c>
      <c r="B4" s="480"/>
      <c r="C4" s="482">
        <f>'General Information'!F5</f>
        <v>0</v>
      </c>
      <c r="D4" s="483"/>
      <c r="E4" s="117"/>
      <c r="F4" s="117"/>
      <c r="G4" s="207"/>
      <c r="H4" s="119"/>
    </row>
    <row r="5" spans="1:8" s="87" customFormat="1" ht="16.149999999999999" thickBot="1">
      <c r="A5" s="120"/>
      <c r="B5" s="120"/>
      <c r="C5" s="121"/>
      <c r="D5" s="122"/>
      <c r="E5" s="122"/>
      <c r="F5" s="122"/>
      <c r="G5" s="122"/>
      <c r="H5" s="123"/>
    </row>
    <row r="6" spans="1:8">
      <c r="A6" s="516" t="s">
        <v>139</v>
      </c>
      <c r="B6" s="517"/>
      <c r="C6" s="517"/>
      <c r="D6" s="248">
        <v>1</v>
      </c>
      <c r="E6" s="170">
        <v>2</v>
      </c>
      <c r="F6" s="170">
        <v>3</v>
      </c>
      <c r="G6" s="170">
        <v>4</v>
      </c>
      <c r="H6" s="171">
        <v>5</v>
      </c>
    </row>
    <row r="7" spans="1:8" ht="26.45">
      <c r="A7" s="518"/>
      <c r="B7" s="519"/>
      <c r="C7" s="519"/>
      <c r="D7" s="249" t="s">
        <v>140</v>
      </c>
      <c r="E7" s="173" t="s">
        <v>141</v>
      </c>
      <c r="F7" s="173" t="s">
        <v>142</v>
      </c>
      <c r="G7" s="173" t="s">
        <v>143</v>
      </c>
      <c r="H7" s="174" t="s">
        <v>144</v>
      </c>
    </row>
    <row r="8" spans="1:8" ht="15" thickBot="1">
      <c r="A8" s="246"/>
      <c r="B8" s="247"/>
      <c r="C8" s="311"/>
      <c r="D8" s="243"/>
      <c r="E8" s="244"/>
      <c r="F8" s="244"/>
      <c r="G8" s="244"/>
      <c r="H8" s="245"/>
    </row>
    <row r="9" spans="1:8" ht="16.149999999999999" thickTop="1">
      <c r="A9" s="520" t="s">
        <v>175</v>
      </c>
      <c r="B9" s="521"/>
      <c r="C9" s="522"/>
      <c r="D9" s="195"/>
      <c r="E9" s="195"/>
      <c r="F9" s="195"/>
      <c r="G9" s="195"/>
      <c r="H9" s="196"/>
    </row>
    <row r="10" spans="1:8" ht="15">
      <c r="A10" s="451" t="s">
        <v>176</v>
      </c>
      <c r="B10" s="452"/>
      <c r="C10" s="453"/>
      <c r="D10" s="200">
        <f>SUM(E10:H10)</f>
        <v>0</v>
      </c>
      <c r="E10" s="293" t="str">
        <f>IFERROR(('Sch 2 - Total Direct Expense'!E11+'Sch 3 - Billing Expense'!E15+'Sch 4 - Dispatch Expense'!E13+'Sch 5 - Fleet Expense'!E15+'Sch 6 - Education &amp; Training'!E10+'Sch 7 - Administrative'!E10),"")</f>
        <v/>
      </c>
      <c r="F10" s="293" t="str">
        <f>IFERROR(('Sch 2 - Total Direct Expense'!F11+'Sch 3 - Billing Expense'!F15+'Sch 4 - Dispatch Expense'!F13+'Sch 5 - Fleet Expense'!F15+'Sch 6 - Education &amp; Training'!F10+'Sch 7 - Administrative'!F10),"")</f>
        <v/>
      </c>
      <c r="G10" s="293" t="str">
        <f>IFERROR(('Sch 2 - Total Direct Expense'!G11+'Sch 3 - Billing Expense'!G15+'Sch 4 - Dispatch Expense'!G13+'Sch 5 - Fleet Expense'!G15+'Sch 6 - Education &amp; Training'!G10+'Sch 7 - Administrative'!G10),"")</f>
        <v/>
      </c>
      <c r="H10" s="294" t="str">
        <f>IFERROR(('Sch 2 - Total Direct Expense'!H11+'Sch 3 - Billing Expense'!H15+'Sch 4 - Dispatch Expense'!H13+'Sch 5 - Fleet Expense'!H15+'Sch 6 - Education &amp; Training'!H10+'Sch 7 - Administrative'!H10),"")</f>
        <v/>
      </c>
    </row>
    <row r="11" spans="1:8" s="87" customFormat="1" ht="15">
      <c r="A11" s="451" t="s">
        <v>177</v>
      </c>
      <c r="B11" s="452"/>
      <c r="C11" s="453"/>
      <c r="D11" s="201">
        <f t="shared" ref="D11:D19" si="0">SUM(E11:H11)</f>
        <v>0</v>
      </c>
      <c r="E11" s="293" t="str">
        <f>IFERROR(('Sch 2 - Total Direct Expense'!E12+'Sch 3 - Billing Expense'!E16+'Sch 4 - Dispatch Expense'!E14+'Sch 5 - Fleet Expense'!E16+'Sch 6 - Education &amp; Training'!E11+'Sch 7 - Administrative'!E11),"")</f>
        <v/>
      </c>
      <c r="F11" s="293" t="str">
        <f>IFERROR(('Sch 2 - Total Direct Expense'!F12+'Sch 3 - Billing Expense'!F16+'Sch 4 - Dispatch Expense'!F14+'Sch 5 - Fleet Expense'!F16+'Sch 6 - Education &amp; Training'!F11+'Sch 7 - Administrative'!F11),"")</f>
        <v/>
      </c>
      <c r="G11" s="293" t="str">
        <f>IFERROR(('Sch 2 - Total Direct Expense'!G12+'Sch 3 - Billing Expense'!G16+'Sch 4 - Dispatch Expense'!G14+'Sch 5 - Fleet Expense'!G16+'Sch 6 - Education &amp; Training'!G11+'Sch 7 - Administrative'!G11),"")</f>
        <v/>
      </c>
      <c r="H11" s="294" t="str">
        <f>IFERROR(('Sch 2 - Total Direct Expense'!H12+'Sch 3 - Billing Expense'!H16+'Sch 4 - Dispatch Expense'!H14+'Sch 5 - Fleet Expense'!H16+'Sch 6 - Education &amp; Training'!H11+'Sch 7 - Administrative'!H11),"")</f>
        <v/>
      </c>
    </row>
    <row r="12" spans="1:8" s="87" customFormat="1" ht="15">
      <c r="A12" s="451" t="s">
        <v>178</v>
      </c>
      <c r="B12" s="452"/>
      <c r="C12" s="453"/>
      <c r="D12" s="201">
        <f t="shared" si="0"/>
        <v>0</v>
      </c>
      <c r="E12" s="293" t="str">
        <f>IFERROR(('Sch 2 - Total Direct Expense'!E13+'Sch 3 - Billing Expense'!E17+'Sch 4 - Dispatch Expense'!E15+'Sch 5 - Fleet Expense'!E17+'Sch 6 - Education &amp; Training'!E12+'Sch 7 - Administrative'!E12),"")</f>
        <v/>
      </c>
      <c r="F12" s="293" t="str">
        <f>IFERROR(('Sch 2 - Total Direct Expense'!F13+'Sch 3 - Billing Expense'!F17+'Sch 4 - Dispatch Expense'!F15+'Sch 5 - Fleet Expense'!F17+'Sch 6 - Education &amp; Training'!F12+'Sch 7 - Administrative'!F12),"")</f>
        <v/>
      </c>
      <c r="G12" s="293" t="str">
        <f>IFERROR(('Sch 2 - Total Direct Expense'!G13+'Sch 3 - Billing Expense'!G17+'Sch 4 - Dispatch Expense'!G15+'Sch 5 - Fleet Expense'!G17+'Sch 6 - Education &amp; Training'!G12+'Sch 7 - Administrative'!G12),"")</f>
        <v/>
      </c>
      <c r="H12" s="294" t="str">
        <f>IFERROR(('Sch 2 - Total Direct Expense'!H13+'Sch 3 - Billing Expense'!H17+'Sch 4 - Dispatch Expense'!H15+'Sch 5 - Fleet Expense'!H17+'Sch 6 - Education &amp; Training'!H12+'Sch 7 - Administrative'!H12),"")</f>
        <v/>
      </c>
    </row>
    <row r="13" spans="1:8" s="87" customFormat="1" ht="15">
      <c r="A13" s="451" t="s">
        <v>179</v>
      </c>
      <c r="B13" s="452"/>
      <c r="C13" s="453"/>
      <c r="D13" s="201">
        <f t="shared" si="0"/>
        <v>0</v>
      </c>
      <c r="E13" s="293" t="str">
        <f>IFERROR(('Sch 2 - Total Direct Expense'!E14+'Sch 3 - Billing Expense'!E18+'Sch 4 - Dispatch Expense'!E16+'Sch 5 - Fleet Expense'!E18+'Sch 6 - Education &amp; Training'!E13+'Sch 7 - Administrative'!E13),"")</f>
        <v/>
      </c>
      <c r="F13" s="293" t="str">
        <f>IFERROR(('Sch 2 - Total Direct Expense'!F14+'Sch 3 - Billing Expense'!F18+'Sch 4 - Dispatch Expense'!F16+'Sch 5 - Fleet Expense'!F18+'Sch 6 - Education &amp; Training'!F13+'Sch 7 - Administrative'!F13),"")</f>
        <v/>
      </c>
      <c r="G13" s="293" t="str">
        <f>IFERROR(('Sch 2 - Total Direct Expense'!G14+'Sch 3 - Billing Expense'!G18+'Sch 4 - Dispatch Expense'!G16+'Sch 5 - Fleet Expense'!G18+'Sch 6 - Education &amp; Training'!G13+'Sch 7 - Administrative'!G13),"")</f>
        <v/>
      </c>
      <c r="H13" s="294" t="str">
        <f>IFERROR(('Sch 2 - Total Direct Expense'!H14+'Sch 3 - Billing Expense'!H18+'Sch 4 - Dispatch Expense'!H16+'Sch 5 - Fleet Expense'!H18+'Sch 6 - Education &amp; Training'!H13+'Sch 7 - Administrative'!H13),"")</f>
        <v/>
      </c>
    </row>
    <row r="14" spans="1:8" s="87" customFormat="1" ht="15">
      <c r="A14" s="451" t="s">
        <v>180</v>
      </c>
      <c r="B14" s="452"/>
      <c r="C14" s="453"/>
      <c r="D14" s="201">
        <f t="shared" si="0"/>
        <v>0</v>
      </c>
      <c r="E14" s="293" t="str">
        <f>IFERROR(('Sch 2 - Total Direct Expense'!E15+'Sch 3 - Billing Expense'!E19+'Sch 4 - Dispatch Expense'!E17+'Sch 5 - Fleet Expense'!E19+'Sch 6 - Education &amp; Training'!E14+'Sch 7 - Administrative'!E14),"")</f>
        <v/>
      </c>
      <c r="F14" s="293" t="str">
        <f>IFERROR(('Sch 2 - Total Direct Expense'!F15+'Sch 3 - Billing Expense'!F19+'Sch 4 - Dispatch Expense'!F17+'Sch 5 - Fleet Expense'!F19+'Sch 6 - Education &amp; Training'!F14+'Sch 7 - Administrative'!F14),"")</f>
        <v/>
      </c>
      <c r="G14" s="293" t="str">
        <f>IFERROR(('Sch 2 - Total Direct Expense'!G15+'Sch 3 - Billing Expense'!G19+'Sch 4 - Dispatch Expense'!G17+'Sch 5 - Fleet Expense'!G19+'Sch 6 - Education &amp; Training'!G14+'Sch 7 - Administrative'!G14),"")</f>
        <v/>
      </c>
      <c r="H14" s="294" t="str">
        <f>IFERROR(('Sch 2 - Total Direct Expense'!H15+'Sch 3 - Billing Expense'!H19+'Sch 4 - Dispatch Expense'!H17+'Sch 5 - Fleet Expense'!H19+'Sch 6 - Education &amp; Training'!H14+'Sch 7 - Administrative'!H14),"")</f>
        <v/>
      </c>
    </row>
    <row r="15" spans="1:8" s="87" customFormat="1" ht="15">
      <c r="A15" s="451" t="s">
        <v>181</v>
      </c>
      <c r="B15" s="452"/>
      <c r="C15" s="453"/>
      <c r="D15" s="201">
        <f>SUM(E15:H15)</f>
        <v>0</v>
      </c>
      <c r="E15" s="293" t="str">
        <f>IFERROR(('Sch 2 - Total Direct Expense'!E16+'Sch 3 - Billing Expense'!E20+'Sch 4 - Dispatch Expense'!E18+'Sch 5 - Fleet Expense'!E20+'Sch 6 - Education &amp; Training'!E15+'Sch 7 - Administrative'!E15),"")</f>
        <v/>
      </c>
      <c r="F15" s="293" t="str">
        <f>IFERROR(('Sch 2 - Total Direct Expense'!F16+'Sch 3 - Billing Expense'!F20+'Sch 4 - Dispatch Expense'!F18+'Sch 5 - Fleet Expense'!F20+'Sch 6 - Education &amp; Training'!F15+'Sch 7 - Administrative'!F15),"")</f>
        <v/>
      </c>
      <c r="G15" s="293" t="str">
        <f>IFERROR(('Sch 2 - Total Direct Expense'!G16+'Sch 3 - Billing Expense'!G20+'Sch 4 - Dispatch Expense'!G18+'Sch 5 - Fleet Expense'!G20+'Sch 6 - Education &amp; Training'!G15+'Sch 7 - Administrative'!G15),"")</f>
        <v/>
      </c>
      <c r="H15" s="294" t="str">
        <f>IFERROR(('Sch 2 - Total Direct Expense'!H16+'Sch 3 - Billing Expense'!H20+'Sch 4 - Dispatch Expense'!H18+'Sch 5 - Fleet Expense'!H20+'Sch 6 - Education &amp; Training'!H15+'Sch 7 - Administrative'!H15),"")</f>
        <v/>
      </c>
    </row>
    <row r="16" spans="1:8" s="87" customFormat="1" ht="15">
      <c r="A16" s="451" t="s">
        <v>182</v>
      </c>
      <c r="B16" s="452"/>
      <c r="C16" s="453"/>
      <c r="D16" s="201">
        <f t="shared" si="0"/>
        <v>0</v>
      </c>
      <c r="E16" s="293" t="str">
        <f>IFERROR(('Sch 2 - Total Direct Expense'!E17+'Sch 3 - Billing Expense'!E21+'Sch 4 - Dispatch Expense'!E19+'Sch 5 - Fleet Expense'!E21+'Sch 6 - Education &amp; Training'!E16+'Sch 7 - Administrative'!E16),"")</f>
        <v/>
      </c>
      <c r="F16" s="293" t="str">
        <f>IFERROR(('Sch 2 - Total Direct Expense'!F17+'Sch 3 - Billing Expense'!F21+'Sch 4 - Dispatch Expense'!F19+'Sch 5 - Fleet Expense'!F21+'Sch 6 - Education &amp; Training'!F16+'Sch 7 - Administrative'!F16),"")</f>
        <v/>
      </c>
      <c r="G16" s="293" t="str">
        <f>IFERROR(('Sch 2 - Total Direct Expense'!G17+'Sch 3 - Billing Expense'!G21+'Sch 4 - Dispatch Expense'!G19+'Sch 5 - Fleet Expense'!G21+'Sch 6 - Education &amp; Training'!G16+'Sch 7 - Administrative'!G16),"")</f>
        <v/>
      </c>
      <c r="H16" s="294" t="str">
        <f>IFERROR(('Sch 2 - Total Direct Expense'!H17+'Sch 3 - Billing Expense'!H21+'Sch 4 - Dispatch Expense'!H19+'Sch 5 - Fleet Expense'!H21+'Sch 6 - Education &amp; Training'!H16+'Sch 7 - Administrative'!H16),"")</f>
        <v/>
      </c>
    </row>
    <row r="17" spans="1:8" s="87" customFormat="1" ht="15">
      <c r="A17" s="451" t="s">
        <v>183</v>
      </c>
      <c r="B17" s="452"/>
      <c r="C17" s="453"/>
      <c r="D17" s="201">
        <f t="shared" si="0"/>
        <v>0</v>
      </c>
      <c r="E17" s="293" t="str">
        <f>IFERROR(('Sch 2 - Total Direct Expense'!E18+'Sch 3 - Billing Expense'!E22+'Sch 4 - Dispatch Expense'!E20+'Sch 5 - Fleet Expense'!E22+'Sch 6 - Education &amp; Training'!E17+'Sch 7 - Administrative'!E17),"")</f>
        <v/>
      </c>
      <c r="F17" s="293" t="str">
        <f>IFERROR(('Sch 2 - Total Direct Expense'!F18+'Sch 3 - Billing Expense'!F22+'Sch 4 - Dispatch Expense'!F20+'Sch 5 - Fleet Expense'!F22+'Sch 6 - Education &amp; Training'!F17+'Sch 7 - Administrative'!F17),"")</f>
        <v/>
      </c>
      <c r="G17" s="293" t="str">
        <f>IFERROR(('Sch 2 - Total Direct Expense'!G18+'Sch 3 - Billing Expense'!G22+'Sch 4 - Dispatch Expense'!G20+'Sch 5 - Fleet Expense'!G22+'Sch 6 - Education &amp; Training'!G17+'Sch 7 - Administrative'!G17),"")</f>
        <v/>
      </c>
      <c r="H17" s="294" t="str">
        <f>IFERROR(('Sch 2 - Total Direct Expense'!H18+'Sch 3 - Billing Expense'!H22+'Sch 4 - Dispatch Expense'!H20+'Sch 5 - Fleet Expense'!H22+'Sch 6 - Education &amp; Training'!H17+'Sch 7 - Administrative'!H17),"")</f>
        <v/>
      </c>
    </row>
    <row r="18" spans="1:8" s="87" customFormat="1" ht="15">
      <c r="A18" s="550" t="str">
        <f>T('Sch 2 - Total Direct Expense'!$B$19:$C$19)</f>
        <v>Other- (Specify)</v>
      </c>
      <c r="B18" s="551"/>
      <c r="C18" s="552"/>
      <c r="D18" s="164">
        <f t="shared" si="0"/>
        <v>0</v>
      </c>
      <c r="E18" s="293" t="str">
        <f>IFERROR(('Sch 2 - Total Direct Expense'!E19+'Sch 3 - Billing Expense'!E23+'Sch 4 - Dispatch Expense'!E21+'Sch 5 - Fleet Expense'!E23+'Sch 6 - Education &amp; Training'!E18+'Sch 7 - Administrative'!E18),"")</f>
        <v/>
      </c>
      <c r="F18" s="293" t="str">
        <f>IFERROR(('Sch 2 - Total Direct Expense'!F19+'Sch 3 - Billing Expense'!F23+'Sch 4 - Dispatch Expense'!F21+'Sch 5 - Fleet Expense'!F23+'Sch 6 - Education &amp; Training'!F18+'Sch 7 - Administrative'!F18),"")</f>
        <v/>
      </c>
      <c r="G18" s="293" t="str">
        <f>IFERROR(('Sch 2 - Total Direct Expense'!G19+'Sch 3 - Billing Expense'!G23+'Sch 4 - Dispatch Expense'!G21+'Sch 5 - Fleet Expense'!G23+'Sch 6 - Education &amp; Training'!G18+'Sch 7 - Administrative'!G18),"")</f>
        <v/>
      </c>
      <c r="H18" s="294" t="str">
        <f>IFERROR(('Sch 2 - Total Direct Expense'!H19+'Sch 3 - Billing Expense'!H23+'Sch 4 - Dispatch Expense'!H21+'Sch 5 - Fleet Expense'!H23+'Sch 6 - Education &amp; Training'!H18+'Sch 7 - Administrative'!H18),"")</f>
        <v/>
      </c>
    </row>
    <row r="19" spans="1:8" s="87" customFormat="1" ht="16.899999999999999">
      <c r="A19" s="550" t="str">
        <f>T('Sch 2 - Total Direct Expense'!$B$20:$C$20)</f>
        <v>Other- (Specify)</v>
      </c>
      <c r="B19" s="551"/>
      <c r="C19" s="552"/>
      <c r="D19" s="165">
        <f t="shared" si="0"/>
        <v>0</v>
      </c>
      <c r="E19" s="295" t="str">
        <f>IFERROR(('Sch 2 - Total Direct Expense'!E20+'Sch 3 - Billing Expense'!E24+'Sch 4 - Dispatch Expense'!E22+'Sch 5 - Fleet Expense'!E24+'Sch 6 - Education &amp; Training'!E19+'Sch 7 - Administrative'!E19),"")</f>
        <v/>
      </c>
      <c r="F19" s="295" t="str">
        <f>IFERROR(('Sch 2 - Total Direct Expense'!F20+'Sch 3 - Billing Expense'!F24+'Sch 4 - Dispatch Expense'!F22+'Sch 5 - Fleet Expense'!F24+'Sch 6 - Education &amp; Training'!F19+'Sch 7 - Administrative'!F19),"")</f>
        <v/>
      </c>
      <c r="G19" s="295" t="str">
        <f>IFERROR(('Sch 2 - Total Direct Expense'!G20+'Sch 3 - Billing Expense'!G24+'Sch 4 - Dispatch Expense'!G22+'Sch 5 - Fleet Expense'!G24+'Sch 6 - Education &amp; Training'!G19+'Sch 7 - Administrative'!G19),"")</f>
        <v/>
      </c>
      <c r="H19" s="296" t="str">
        <f>IFERROR(('Sch 2 - Total Direct Expense'!H20+'Sch 3 - Billing Expense'!H24+'Sch 4 - Dispatch Expense'!H22+'Sch 5 - Fleet Expense'!H24+'Sch 6 - Education &amp; Training'!H19+'Sch 7 - Administrative'!H19),"")</f>
        <v/>
      </c>
    </row>
    <row r="20" spans="1:8" s="87" customFormat="1" ht="17.45">
      <c r="A20" s="547" t="s">
        <v>318</v>
      </c>
      <c r="B20" s="548"/>
      <c r="C20" s="549"/>
      <c r="D20" s="202">
        <f>SUM(D10:D19)</f>
        <v>0</v>
      </c>
      <c r="E20" s="202">
        <f>SUM(E10:E19)</f>
        <v>0</v>
      </c>
      <c r="F20" s="202">
        <f>SUM(F10:F19)</f>
        <v>0</v>
      </c>
      <c r="G20" s="202">
        <f>SUM(G10:G19)</f>
        <v>0</v>
      </c>
      <c r="H20" s="203">
        <f>SUM(H10:H19)</f>
        <v>0</v>
      </c>
    </row>
    <row r="21" spans="1:8" s="87" customFormat="1">
      <c r="A21" s="132"/>
      <c r="B21" s="464"/>
      <c r="C21" s="464"/>
      <c r="D21" s="464"/>
      <c r="E21" s="464"/>
      <c r="F21" s="464"/>
      <c r="G21" s="464"/>
      <c r="H21" s="123"/>
    </row>
    <row r="22" spans="1:8" s="87" customFormat="1" ht="15.6">
      <c r="A22" s="132"/>
      <c r="B22" s="464"/>
      <c r="C22" s="464"/>
      <c r="D22" s="464"/>
      <c r="E22" s="464"/>
      <c r="F22" s="464"/>
      <c r="G22" s="464"/>
      <c r="H22" s="120"/>
    </row>
    <row r="23" spans="1:8" s="87" customFormat="1">
      <c r="B23" s="497"/>
      <c r="C23" s="497"/>
      <c r="D23" s="497"/>
      <c r="E23" s="497"/>
      <c r="F23" s="497"/>
      <c r="G23" s="497"/>
    </row>
    <row r="24" spans="1:8" s="87" customFormat="1">
      <c r="B24" s="497"/>
      <c r="C24" s="497"/>
      <c r="D24" s="497"/>
      <c r="E24" s="497"/>
      <c r="F24" s="497"/>
      <c r="G24" s="497"/>
    </row>
    <row r="25" spans="1:8" s="87" customFormat="1">
      <c r="B25" s="497"/>
      <c r="C25" s="497"/>
      <c r="D25" s="497"/>
      <c r="E25" s="497"/>
      <c r="F25" s="497"/>
      <c r="G25" s="497"/>
    </row>
    <row r="26" spans="1:8" s="87" customFormat="1">
      <c r="B26" s="497"/>
      <c r="C26" s="497"/>
      <c r="D26" s="497"/>
      <c r="E26" s="497"/>
      <c r="F26" s="497"/>
      <c r="G26" s="497"/>
    </row>
    <row r="27" spans="1:8" s="87" customFormat="1"/>
    <row r="28" spans="1:8" s="87" customFormat="1"/>
    <row r="29" spans="1:8" s="87" customFormat="1"/>
    <row r="30" spans="1:8" s="87" customFormat="1"/>
    <row r="31" spans="1:8" s="87" customFormat="1"/>
    <row r="32" spans="1:8" s="87" customFormat="1"/>
    <row r="33" s="87" customFormat="1"/>
    <row r="34" s="87" customFormat="1"/>
    <row r="35" s="87" customFormat="1"/>
    <row r="36" s="87" customFormat="1"/>
    <row r="37" s="87" customFormat="1"/>
    <row r="38" s="87" customFormat="1"/>
    <row r="39" s="87" customFormat="1"/>
    <row r="40" s="87" customFormat="1"/>
    <row r="41" s="87" customFormat="1"/>
    <row r="42" s="87" customFormat="1"/>
    <row r="43" s="87" customFormat="1"/>
    <row r="44" s="87" customFormat="1"/>
    <row r="45" s="87" customFormat="1"/>
    <row r="46" s="87" customFormat="1"/>
    <row r="47" s="87" customFormat="1"/>
    <row r="48" s="87" customFormat="1"/>
    <row r="49" s="87" customFormat="1"/>
    <row r="50" s="87" customFormat="1"/>
    <row r="51" s="87" customFormat="1"/>
    <row r="52" s="87" customFormat="1"/>
    <row r="53" s="87" customFormat="1"/>
    <row r="54" s="87" customFormat="1"/>
    <row r="55" s="87" customFormat="1"/>
    <row r="56" s="87" customFormat="1"/>
    <row r="57" s="87" customFormat="1"/>
    <row r="58" s="87" customFormat="1"/>
    <row r="59" s="87" customFormat="1"/>
    <row r="60" s="87" customFormat="1"/>
    <row r="61" s="87" customFormat="1"/>
    <row r="62" s="87" customFormat="1"/>
    <row r="63" s="87" customFormat="1"/>
    <row r="64" s="87" customFormat="1"/>
    <row r="65" s="87" customFormat="1"/>
    <row r="66" s="87" customFormat="1"/>
    <row r="67" s="87" customFormat="1"/>
    <row r="68" s="87" customFormat="1"/>
    <row r="69" s="87" customFormat="1"/>
    <row r="70" s="87" customFormat="1"/>
    <row r="71" s="87" customFormat="1"/>
    <row r="72" s="87" customFormat="1"/>
    <row r="73" s="87" customFormat="1"/>
    <row r="74" s="87" customFormat="1"/>
    <row r="75" s="87" customFormat="1"/>
    <row r="76" s="87" customFormat="1"/>
    <row r="77" s="87" customFormat="1"/>
    <row r="78" s="87" customFormat="1"/>
    <row r="79" s="87" customFormat="1"/>
    <row r="80" s="87" customFormat="1"/>
    <row r="81" s="87" customFormat="1"/>
    <row r="82" s="87" customFormat="1"/>
    <row r="83" s="87" customFormat="1"/>
    <row r="84" s="87" customFormat="1"/>
    <row r="85" s="87" customFormat="1"/>
    <row r="86" s="87" customFormat="1"/>
    <row r="87" s="87" customFormat="1"/>
    <row r="88" s="87" customFormat="1"/>
    <row r="89" s="87" customFormat="1"/>
    <row r="90" s="87" customFormat="1"/>
    <row r="91" s="87" customFormat="1"/>
    <row r="92" s="87" customFormat="1"/>
    <row r="93" s="87" customFormat="1"/>
    <row r="94" s="87" customFormat="1"/>
    <row r="95" s="87" customFormat="1"/>
    <row r="96" s="87" customFormat="1"/>
    <row r="97" s="87" customFormat="1"/>
    <row r="98" s="87" customFormat="1"/>
    <row r="99" s="87" customFormat="1"/>
    <row r="100" s="87" customFormat="1"/>
    <row r="101" s="87" customFormat="1"/>
    <row r="102" s="87" customFormat="1"/>
    <row r="103" s="87" customFormat="1"/>
    <row r="104" s="87" customFormat="1"/>
    <row r="105" s="87" customFormat="1"/>
    <row r="106" s="87" customFormat="1"/>
    <row r="107" s="87" customFormat="1"/>
    <row r="108" s="87" customFormat="1"/>
    <row r="109" s="87" customFormat="1"/>
    <row r="110" s="87" customFormat="1"/>
    <row r="111" s="87" customFormat="1"/>
    <row r="112" s="87" customFormat="1"/>
    <row r="113" s="87" customFormat="1"/>
    <row r="114" s="87" customFormat="1"/>
    <row r="115" s="87" customFormat="1"/>
    <row r="116" s="87" customFormat="1"/>
    <row r="117" s="87" customFormat="1"/>
    <row r="118" s="87" customFormat="1"/>
    <row r="119" s="87" customFormat="1"/>
    <row r="120" s="87" customFormat="1"/>
    <row r="121" s="87" customFormat="1"/>
    <row r="122" s="87" customFormat="1"/>
    <row r="123" s="87" customFormat="1"/>
    <row r="124" s="87" customFormat="1"/>
    <row r="125" s="87" customFormat="1"/>
    <row r="126" s="87" customFormat="1"/>
    <row r="127" s="87" customFormat="1"/>
    <row r="128" s="87" customFormat="1"/>
    <row r="129" s="87" customFormat="1"/>
    <row r="130" s="87" customFormat="1"/>
    <row r="131" s="87" customFormat="1"/>
    <row r="132" s="87" customFormat="1"/>
    <row r="133" s="87" customFormat="1"/>
    <row r="134" s="87" customFormat="1"/>
    <row r="135" s="87" customFormat="1"/>
    <row r="136" s="87" customFormat="1"/>
    <row r="137" s="87" customFormat="1"/>
    <row r="138" s="87" customFormat="1"/>
    <row r="139" s="87" customFormat="1"/>
    <row r="140" s="87" customFormat="1"/>
    <row r="141" s="87" customFormat="1"/>
    <row r="142" s="87" customFormat="1"/>
    <row r="143" s="87" customFormat="1"/>
    <row r="144" s="87" customFormat="1"/>
    <row r="145" s="87" customFormat="1"/>
    <row r="146" s="87" customFormat="1"/>
  </sheetData>
  <mergeCells count="22">
    <mergeCell ref="A20:C20"/>
    <mergeCell ref="A15:C15"/>
    <mergeCell ref="A16:C16"/>
    <mergeCell ref="A17:C17"/>
    <mergeCell ref="A18:C18"/>
    <mergeCell ref="A19:C19"/>
    <mergeCell ref="B23:G24"/>
    <mergeCell ref="B25:G26"/>
    <mergeCell ref="B21:G21"/>
    <mergeCell ref="B22:G22"/>
    <mergeCell ref="A1:H1"/>
    <mergeCell ref="A3:B3"/>
    <mergeCell ref="C3:D3"/>
    <mergeCell ref="A4:B4"/>
    <mergeCell ref="C4:D4"/>
    <mergeCell ref="A6:C7"/>
    <mergeCell ref="A9:C9"/>
    <mergeCell ref="A10:C10"/>
    <mergeCell ref="A11:C11"/>
    <mergeCell ref="A12:C12"/>
    <mergeCell ref="A13:C13"/>
    <mergeCell ref="A14:C14"/>
  </mergeCells>
  <pageMargins left="0.25" right="0.25" top="1" bottom="0.5" header="0.25" footer="0.25"/>
  <pageSetup scale="63" fitToHeight="0" orientation="portrait" r:id="rId1"/>
  <headerFooter>
    <oddHeader>&amp;R&amp;9Healthcare and Family Services
Emergency Medical Transportation Cost Report</oddHeader>
    <oddFooter>&amp;C&amp;9&amp;A&amp;R&amp;9Page &amp;P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81975-CCD4-F24C-953E-DEC6948D13BF}">
  <sheetPr codeName="Sheet13">
    <tabColor rgb="FFFF0000"/>
  </sheetPr>
  <dimension ref="A2:AP20"/>
  <sheetViews>
    <sheetView workbookViewId="0"/>
  </sheetViews>
  <sheetFormatPr defaultColWidth="11.42578125" defaultRowHeight="14.45"/>
  <cols>
    <col min="1" max="1" width="69.85546875" customWidth="1"/>
    <col min="2" max="13" width="26" customWidth="1"/>
    <col min="14" max="14" width="21.28515625" bestFit="1" customWidth="1"/>
    <col min="15" max="15" width="19.42578125" bestFit="1" customWidth="1"/>
    <col min="16" max="16" width="21.28515625" bestFit="1" customWidth="1"/>
    <col min="17" max="17" width="17.85546875" bestFit="1" customWidth="1"/>
    <col min="18" max="18" width="17" customWidth="1"/>
    <col min="19" max="19" width="19" bestFit="1" customWidth="1"/>
    <col min="20" max="20" width="15.140625" bestFit="1" customWidth="1"/>
    <col min="22" max="22" width="27.42578125" customWidth="1"/>
    <col min="23" max="23" width="11.140625" bestFit="1" customWidth="1"/>
    <col min="25" max="25" width="15.28515625" bestFit="1" customWidth="1"/>
    <col min="26" max="26" width="10.85546875" bestFit="1" customWidth="1"/>
    <col min="27" max="27" width="10.140625" bestFit="1" customWidth="1"/>
    <col min="28" max="28" width="11.42578125" bestFit="1" customWidth="1"/>
    <col min="36" max="36" width="12.28515625" bestFit="1" customWidth="1"/>
    <col min="37" max="37" width="11" bestFit="1" customWidth="1"/>
    <col min="38" max="38" width="12.28515625" bestFit="1" customWidth="1"/>
    <col min="39" max="40" width="11" bestFit="1" customWidth="1"/>
  </cols>
  <sheetData>
    <row r="2" spans="1:42" ht="25.9">
      <c r="A2" s="18" t="s">
        <v>319</v>
      </c>
    </row>
    <row r="3" spans="1:42" ht="25.9">
      <c r="A3" s="18"/>
    </row>
    <row r="4" spans="1:42" ht="25.9">
      <c r="A4" s="83" t="s">
        <v>320</v>
      </c>
    </row>
    <row r="5" spans="1:42" ht="25.9">
      <c r="A5" s="83"/>
    </row>
    <row r="6" spans="1:42" ht="69.95" customHeight="1">
      <c r="A6" s="111" t="s">
        <v>321</v>
      </c>
      <c r="B6" s="112" t="s">
        <v>322</v>
      </c>
      <c r="C6" s="112" t="s">
        <v>323</v>
      </c>
      <c r="D6" s="112" t="s">
        <v>324</v>
      </c>
      <c r="E6" s="112" t="s">
        <v>325</v>
      </c>
      <c r="F6" s="112" t="s">
        <v>326</v>
      </c>
      <c r="G6" s="112" t="s">
        <v>327</v>
      </c>
      <c r="H6" s="112" t="s">
        <v>328</v>
      </c>
      <c r="I6" s="112" t="s">
        <v>329</v>
      </c>
      <c r="J6" s="112" t="s">
        <v>330</v>
      </c>
      <c r="K6" s="112" t="s">
        <v>331</v>
      </c>
      <c r="L6" s="112" t="s">
        <v>332</v>
      </c>
      <c r="M6" s="112" t="s">
        <v>333</v>
      </c>
      <c r="N6" s="112" t="s">
        <v>334</v>
      </c>
      <c r="O6" s="112" t="s">
        <v>335</v>
      </c>
      <c r="P6" s="112" t="s">
        <v>336</v>
      </c>
      <c r="Q6" s="112" t="s">
        <v>337</v>
      </c>
      <c r="R6" s="112" t="s">
        <v>338</v>
      </c>
      <c r="S6" s="112" t="s">
        <v>164</v>
      </c>
      <c r="T6" s="112" t="s">
        <v>339</v>
      </c>
      <c r="V6" s="96"/>
      <c r="W6" s="96"/>
      <c r="X6" s="96"/>
      <c r="Y6" s="96"/>
      <c r="Z6" s="96"/>
      <c r="AA6" s="96"/>
      <c r="AB6" s="96"/>
      <c r="AC6" s="96"/>
      <c r="AD6" s="96"/>
      <c r="AE6" s="96"/>
      <c r="AF6" s="96"/>
      <c r="AG6" s="96"/>
      <c r="AH6" s="96"/>
      <c r="AI6" s="96"/>
      <c r="AJ6" s="96"/>
      <c r="AK6" s="96"/>
      <c r="AL6" s="96"/>
      <c r="AM6" s="96"/>
      <c r="AN6" s="96"/>
      <c r="AO6" s="96"/>
      <c r="AP6" s="96"/>
    </row>
    <row r="7" spans="1:42" ht="23.45">
      <c r="A7" s="108" t="s">
        <v>340</v>
      </c>
      <c r="B7" s="109"/>
      <c r="C7" s="110"/>
      <c r="D7" s="110"/>
      <c r="E7" s="110"/>
      <c r="F7" s="110"/>
      <c r="G7" s="110"/>
      <c r="H7" s="110"/>
      <c r="I7" s="110"/>
      <c r="J7" s="110"/>
      <c r="K7" s="110"/>
      <c r="L7" s="110"/>
      <c r="M7" s="110"/>
      <c r="N7" s="99">
        <f>SUM(C7:E7)</f>
        <v>0</v>
      </c>
      <c r="O7" s="99">
        <f>SUM(F7:M7)</f>
        <v>0</v>
      </c>
      <c r="P7" s="99">
        <f>SUM(N7:O7)</f>
        <v>0</v>
      </c>
      <c r="Q7" s="106"/>
      <c r="R7" s="107"/>
      <c r="S7" s="100">
        <f t="shared" ref="S7:S12" si="0">SUM(Q7:R7)</f>
        <v>0</v>
      </c>
      <c r="T7" s="101" t="str">
        <f>IF(S7=0,"",(P7/S7))</f>
        <v/>
      </c>
      <c r="W7" s="97"/>
      <c r="X7" s="97"/>
      <c r="Y7" s="97"/>
      <c r="Z7" s="97"/>
      <c r="AA7" s="97"/>
      <c r="AB7" s="97"/>
      <c r="AC7" s="97"/>
      <c r="AD7" s="97"/>
      <c r="AE7" s="97"/>
      <c r="AF7" s="97"/>
      <c r="AG7" s="97"/>
      <c r="AH7" s="97"/>
      <c r="AI7" s="97"/>
      <c r="AJ7" s="97"/>
      <c r="AK7" s="97"/>
      <c r="AL7" s="97"/>
      <c r="AM7" s="97"/>
      <c r="AN7" s="97"/>
      <c r="AO7" s="97"/>
      <c r="AP7" s="97"/>
    </row>
    <row r="8" spans="1:42" ht="23.45">
      <c r="A8" s="108" t="s">
        <v>341</v>
      </c>
      <c r="B8" s="109"/>
      <c r="C8" s="110"/>
      <c r="D8" s="110"/>
      <c r="E8" s="110"/>
      <c r="F8" s="110"/>
      <c r="G8" s="110"/>
      <c r="H8" s="110"/>
      <c r="I8" s="110"/>
      <c r="J8" s="110"/>
      <c r="K8" s="110"/>
      <c r="L8" s="110"/>
      <c r="M8" s="110"/>
      <c r="N8" s="99">
        <f>SUM(C8:E8)</f>
        <v>0</v>
      </c>
      <c r="O8" s="99">
        <f>SUM(F8:M8)</f>
        <v>0</v>
      </c>
      <c r="P8" s="99">
        <f>SUM(N8:O8)</f>
        <v>0</v>
      </c>
      <c r="Q8" s="106"/>
      <c r="R8" s="107"/>
      <c r="S8" s="100">
        <f t="shared" si="0"/>
        <v>0</v>
      </c>
      <c r="T8" s="101" t="str">
        <f t="shared" ref="T8" si="1">IF(S8=0,"",(P8/S8))</f>
        <v/>
      </c>
      <c r="W8" s="97"/>
      <c r="X8" s="97"/>
      <c r="Y8" s="97"/>
      <c r="Z8" s="97"/>
      <c r="AA8" s="97"/>
      <c r="AB8" s="97"/>
      <c r="AC8" s="97"/>
      <c r="AD8" s="97"/>
      <c r="AE8" s="97"/>
      <c r="AF8" s="97"/>
      <c r="AG8" s="97"/>
      <c r="AH8" s="97"/>
      <c r="AI8" s="97"/>
      <c r="AJ8" s="97"/>
      <c r="AK8" s="97"/>
      <c r="AL8" s="97"/>
      <c r="AM8" s="97"/>
      <c r="AN8" s="97"/>
      <c r="AO8" s="97"/>
      <c r="AP8" s="97"/>
    </row>
    <row r="9" spans="1:42" ht="24" customHeight="1">
      <c r="A9" s="108" t="s">
        <v>342</v>
      </c>
      <c r="B9" s="109"/>
      <c r="C9" s="110"/>
      <c r="D9" s="110"/>
      <c r="E9" s="110"/>
      <c r="F9" s="110"/>
      <c r="G9" s="110"/>
      <c r="H9" s="110"/>
      <c r="I9" s="110"/>
      <c r="J9" s="110"/>
      <c r="K9" s="110"/>
      <c r="L9" s="110"/>
      <c r="M9" s="110"/>
      <c r="N9" s="99">
        <f>SUM(C9:E9)</f>
        <v>0</v>
      </c>
      <c r="O9" s="99">
        <f>SUM(F9:M9)</f>
        <v>0</v>
      </c>
      <c r="P9" s="99">
        <f>SUM(N9:O9)</f>
        <v>0</v>
      </c>
      <c r="Q9" s="106"/>
      <c r="R9" s="107"/>
      <c r="S9" s="100">
        <f t="shared" si="0"/>
        <v>0</v>
      </c>
      <c r="T9" s="101" t="str">
        <f t="shared" ref="T9" si="2">IF(S9=0,"",(P9/S9))</f>
        <v/>
      </c>
      <c r="W9" s="98"/>
      <c r="X9" s="98"/>
      <c r="Y9" s="98"/>
      <c r="Z9" s="98"/>
      <c r="AA9" s="98"/>
      <c r="AB9" s="98"/>
      <c r="AC9" s="98"/>
      <c r="AD9" s="98"/>
      <c r="AE9" s="98"/>
      <c r="AF9" s="98"/>
      <c r="AG9" s="98"/>
      <c r="AH9" s="98"/>
      <c r="AI9" s="98"/>
      <c r="AJ9" s="98"/>
      <c r="AK9" s="98"/>
      <c r="AL9" s="98"/>
      <c r="AM9" s="98"/>
      <c r="AN9" s="98"/>
      <c r="AO9" s="98"/>
      <c r="AP9" s="98"/>
    </row>
    <row r="10" spans="1:42" ht="24" customHeight="1">
      <c r="A10" s="108" t="s">
        <v>343</v>
      </c>
      <c r="B10" s="109"/>
      <c r="C10" s="110"/>
      <c r="D10" s="110"/>
      <c r="E10" s="110"/>
      <c r="F10" s="110"/>
      <c r="G10" s="110"/>
      <c r="H10" s="110"/>
      <c r="I10" s="110"/>
      <c r="J10" s="110"/>
      <c r="K10" s="110"/>
      <c r="L10" s="110"/>
      <c r="M10" s="110"/>
      <c r="N10" s="99">
        <f>SUM(C10:E10)</f>
        <v>0</v>
      </c>
      <c r="O10" s="99">
        <f>SUM(F10:M10)</f>
        <v>0</v>
      </c>
      <c r="P10" s="99">
        <f>SUM(N10:O10)</f>
        <v>0</v>
      </c>
      <c r="Q10" s="106"/>
      <c r="R10" s="107"/>
      <c r="S10" s="100">
        <f t="shared" si="0"/>
        <v>0</v>
      </c>
      <c r="T10" s="101" t="str">
        <f t="shared" ref="T10" si="3">IF(S10=0,"",(P10/S10))</f>
        <v/>
      </c>
      <c r="W10" s="98"/>
      <c r="X10" s="98"/>
      <c r="Y10" s="98"/>
      <c r="Z10" s="98"/>
      <c r="AA10" s="98"/>
      <c r="AB10" s="98"/>
      <c r="AC10" s="98"/>
      <c r="AD10" s="98"/>
      <c r="AE10" s="98"/>
      <c r="AF10" s="98"/>
      <c r="AG10" s="98"/>
      <c r="AH10" s="98"/>
      <c r="AI10" s="98"/>
      <c r="AJ10" s="98"/>
      <c r="AK10" s="98"/>
      <c r="AL10" s="98"/>
      <c r="AM10" s="98"/>
      <c r="AN10" s="98"/>
      <c r="AO10" s="98"/>
      <c r="AP10" s="98"/>
    </row>
    <row r="11" spans="1:42" ht="24" customHeight="1">
      <c r="A11" s="108" t="s">
        <v>344</v>
      </c>
      <c r="B11" s="109"/>
      <c r="C11" s="110"/>
      <c r="D11" s="110"/>
      <c r="E11" s="110"/>
      <c r="F11" s="110"/>
      <c r="G11" s="110"/>
      <c r="H11" s="110"/>
      <c r="I11" s="110"/>
      <c r="J11" s="110"/>
      <c r="K11" s="110"/>
      <c r="L11" s="110"/>
      <c r="M11" s="110"/>
      <c r="N11" s="99">
        <f>SUM(C11:E11)</f>
        <v>0</v>
      </c>
      <c r="O11" s="99">
        <f>SUM(F11:M11)</f>
        <v>0</v>
      </c>
      <c r="P11" s="99">
        <f>SUM(N11:O11)</f>
        <v>0</v>
      </c>
      <c r="Q11" s="106"/>
      <c r="R11" s="107"/>
      <c r="S11" s="100">
        <f t="shared" si="0"/>
        <v>0</v>
      </c>
      <c r="T11" s="101" t="str">
        <f t="shared" ref="T11" si="4">IF(S11=0,"",(P11/S11))</f>
        <v/>
      </c>
      <c r="W11" s="98"/>
      <c r="X11" s="98"/>
      <c r="Y11" s="98"/>
      <c r="Z11" s="98"/>
      <c r="AA11" s="98"/>
      <c r="AB11" s="98"/>
      <c r="AC11" s="98"/>
      <c r="AD11" s="98"/>
      <c r="AE11" s="98"/>
      <c r="AF11" s="98"/>
      <c r="AG11" s="98"/>
      <c r="AH11" s="98"/>
      <c r="AI11" s="98"/>
      <c r="AJ11" s="98"/>
      <c r="AK11" s="98"/>
      <c r="AL11" s="98"/>
      <c r="AM11" s="98"/>
      <c r="AN11" s="98"/>
      <c r="AO11" s="98"/>
      <c r="AP11" s="98"/>
    </row>
    <row r="12" spans="1:42" ht="23.45">
      <c r="A12" s="105" t="s">
        <v>345</v>
      </c>
      <c r="B12" s="553"/>
      <c r="C12" s="554"/>
      <c r="D12" s="554"/>
      <c r="E12" s="554"/>
      <c r="F12" s="554"/>
      <c r="G12" s="554"/>
      <c r="H12" s="554"/>
      <c r="I12" s="554"/>
      <c r="J12" s="554"/>
      <c r="K12" s="554"/>
      <c r="L12" s="554"/>
      <c r="M12" s="555"/>
      <c r="N12" s="102">
        <f>SUM(N7:N11)</f>
        <v>0</v>
      </c>
      <c r="O12" s="102">
        <f t="shared" ref="O12:R12" si="5">SUM(O7:O11)</f>
        <v>0</v>
      </c>
      <c r="P12" s="102">
        <f t="shared" si="5"/>
        <v>0</v>
      </c>
      <c r="Q12" s="102">
        <f t="shared" si="5"/>
        <v>0</v>
      </c>
      <c r="R12" s="102">
        <f t="shared" si="5"/>
        <v>0</v>
      </c>
      <c r="S12" s="103">
        <f t="shared" si="0"/>
        <v>0</v>
      </c>
      <c r="T12" s="104" t="str">
        <f t="shared" ref="T12" si="6">IF(S12=0,"",(P12/S12))</f>
        <v/>
      </c>
    </row>
    <row r="16" spans="1:42" ht="23.45">
      <c r="A16" s="97" t="s">
        <v>346</v>
      </c>
    </row>
    <row r="17" spans="1:1" ht="23.45">
      <c r="A17" s="97" t="s">
        <v>347</v>
      </c>
    </row>
    <row r="18" spans="1:1" ht="23.45">
      <c r="A18" s="97" t="s">
        <v>348</v>
      </c>
    </row>
    <row r="19" spans="1:1" ht="23.45">
      <c r="A19" s="97" t="s">
        <v>349</v>
      </c>
    </row>
    <row r="20" spans="1:1" ht="23.45">
      <c r="A20" s="97" t="s">
        <v>350</v>
      </c>
    </row>
  </sheetData>
  <mergeCells count="1">
    <mergeCell ref="B12:M12"/>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701BA-F26D-EF4D-92EC-62D07A7C38AE}">
  <sheetPr codeName="Sheet14">
    <tabColor rgb="FF00B050"/>
  </sheetPr>
  <dimension ref="A1:EX143"/>
  <sheetViews>
    <sheetView workbookViewId="0"/>
  </sheetViews>
  <sheetFormatPr defaultColWidth="11.42578125" defaultRowHeight="14.45"/>
  <cols>
    <col min="2" max="2" width="13.85546875" customWidth="1"/>
    <col min="3" max="3" width="20" bestFit="1" customWidth="1"/>
    <col min="4" max="5" width="17.28515625" customWidth="1"/>
    <col min="6" max="6" width="15.28515625" bestFit="1" customWidth="1"/>
    <col min="8" max="8" width="27.42578125" bestFit="1" customWidth="1"/>
    <col min="9" max="9" width="14.42578125" customWidth="1"/>
    <col min="11" max="11" width="17.85546875" customWidth="1"/>
    <col min="58" max="58" width="12.28515625" bestFit="1" customWidth="1"/>
    <col min="67" max="104" width="10.85546875" hidden="1" customWidth="1"/>
    <col min="105" max="105" width="19.28515625" hidden="1" customWidth="1"/>
    <col min="106" max="109" width="10.85546875" hidden="1" customWidth="1"/>
    <col min="110" max="110" width="19.28515625" hidden="1" customWidth="1"/>
    <col min="111" max="114" width="10.85546875" hidden="1" customWidth="1"/>
    <col min="115" max="115" width="22" hidden="1" customWidth="1"/>
    <col min="116" max="118" width="10.85546875" hidden="1" customWidth="1"/>
    <col min="119" max="120" width="0" hidden="1" customWidth="1"/>
  </cols>
  <sheetData>
    <row r="1" spans="1:17" ht="33.6">
      <c r="A1" s="78" t="s">
        <v>351</v>
      </c>
      <c r="B1" s="79"/>
      <c r="C1" s="79"/>
    </row>
    <row r="3" spans="1:17" hidden="1">
      <c r="A3" s="21" t="s">
        <v>352</v>
      </c>
      <c r="G3" s="21" t="s">
        <v>353</v>
      </c>
      <c r="M3" s="21" t="s">
        <v>354</v>
      </c>
    </row>
    <row r="4" spans="1:17" ht="21" hidden="1">
      <c r="B4" s="2" t="e">
        <f>#REF!</f>
        <v>#REF!</v>
      </c>
      <c r="C4" s="2" t="e">
        <f>#REF!</f>
        <v>#REF!</v>
      </c>
      <c r="D4" s="2" t="s">
        <v>355</v>
      </c>
      <c r="E4" s="2" t="s">
        <v>345</v>
      </c>
      <c r="H4" s="2" t="s">
        <v>356</v>
      </c>
      <c r="I4" s="2" t="s">
        <v>357</v>
      </c>
      <c r="J4" s="2" t="s">
        <v>358</v>
      </c>
      <c r="K4" s="2" t="s">
        <v>359</v>
      </c>
      <c r="N4" s="80" t="s">
        <v>360</v>
      </c>
      <c r="O4" s="76"/>
      <c r="P4" s="76"/>
      <c r="Q4" s="76"/>
    </row>
    <row r="5" spans="1:17" ht="52.9" hidden="1">
      <c r="B5" s="8" t="e">
        <f>#REF!</f>
        <v>#REF!</v>
      </c>
      <c r="C5" s="8" t="e">
        <f>#REF!</f>
        <v>#REF!</v>
      </c>
      <c r="D5" s="30">
        <v>0.01</v>
      </c>
      <c r="E5" s="32" t="e">
        <f>IF(C5=0,"",D5)</f>
        <v>#REF!</v>
      </c>
      <c r="H5" s="20" t="s">
        <v>361</v>
      </c>
      <c r="I5" s="24" t="e">
        <f>K12+K13</f>
        <v>#REF!</v>
      </c>
      <c r="J5" s="25" t="e">
        <f>J12</f>
        <v>#REF!</v>
      </c>
      <c r="K5" s="8" t="e">
        <f>I5*J5</f>
        <v>#REF!</v>
      </c>
      <c r="N5" s="49" t="s">
        <v>362</v>
      </c>
      <c r="O5" s="49" t="s">
        <v>363</v>
      </c>
      <c r="P5" s="49" t="s">
        <v>364</v>
      </c>
      <c r="Q5" s="49" t="s">
        <v>365</v>
      </c>
    </row>
    <row r="6" spans="1:17" hidden="1">
      <c r="B6" s="8" t="e">
        <f>#REF!</f>
        <v>#REF!</v>
      </c>
      <c r="C6" s="8" t="e">
        <f>#REF!</f>
        <v>#REF!</v>
      </c>
      <c r="D6" s="31">
        <f>$D$5</f>
        <v>0.01</v>
      </c>
      <c r="E6" s="32" t="e">
        <f t="shared" ref="E6:E16" si="0">IF(C6=0,"",D6)</f>
        <v>#REF!</v>
      </c>
      <c r="H6" s="20" t="s">
        <v>366</v>
      </c>
      <c r="I6" s="24" t="e">
        <f>K13+K13</f>
        <v>#REF!</v>
      </c>
      <c r="J6" s="25" t="e">
        <f>J13-J12</f>
        <v>#REF!</v>
      </c>
      <c r="K6" s="24" t="e">
        <f t="shared" ref="K6:K7" si="1">I6*J6</f>
        <v>#REF!</v>
      </c>
      <c r="N6" s="65" t="s">
        <v>367</v>
      </c>
      <c r="O6" s="26" t="e">
        <f>SUM(#REF!,#REF!,#REF!)</f>
        <v>#REF!</v>
      </c>
      <c r="P6" s="26" t="e">
        <f>SUM(#REF!,#REF!,#REF!)</f>
        <v>#REF!</v>
      </c>
      <c r="Q6" s="26" t="e">
        <f>SUM(#REF!,#REF!,#REF!)</f>
        <v>#REF!</v>
      </c>
    </row>
    <row r="7" spans="1:17" hidden="1">
      <c r="B7" s="8" t="e">
        <f>#REF!</f>
        <v>#REF!</v>
      </c>
      <c r="C7" s="8" t="e">
        <f>#REF!</f>
        <v>#REF!</v>
      </c>
      <c r="D7" s="31">
        <f t="shared" ref="D7:D16" si="2">$D$5</f>
        <v>0.01</v>
      </c>
      <c r="E7" s="32" t="e">
        <f t="shared" si="0"/>
        <v>#REF!</v>
      </c>
      <c r="H7" s="20" t="s">
        <v>368</v>
      </c>
      <c r="I7" s="24" t="e">
        <f>K14</f>
        <v>#REF!</v>
      </c>
      <c r="J7" s="25" t="e">
        <f>J14</f>
        <v>#REF!</v>
      </c>
      <c r="K7" s="24" t="e">
        <f t="shared" si="1"/>
        <v>#REF!</v>
      </c>
      <c r="N7" s="65" t="s">
        <v>369</v>
      </c>
      <c r="O7" s="26" t="e">
        <f>SUM(#REF!,#REF!,#REF!)</f>
        <v>#REF!</v>
      </c>
      <c r="P7" s="26" t="e">
        <f>SUM(#REF!,#REF!,#REF!)</f>
        <v>#REF!</v>
      </c>
      <c r="Q7" s="26" t="e">
        <f>SUM(#REF!,#REF!,#REF!)</f>
        <v>#REF!</v>
      </c>
    </row>
    <row r="8" spans="1:17" hidden="1">
      <c r="B8" s="8" t="e">
        <f>#REF!</f>
        <v>#REF!</v>
      </c>
      <c r="C8" s="8" t="e">
        <f>#REF!</f>
        <v>#REF!</v>
      </c>
      <c r="D8" s="31">
        <f t="shared" si="2"/>
        <v>0.01</v>
      </c>
      <c r="E8" s="32" t="e">
        <f t="shared" si="0"/>
        <v>#REF!</v>
      </c>
      <c r="H8" s="89" t="s">
        <v>370</v>
      </c>
      <c r="N8" s="65" t="s">
        <v>371</v>
      </c>
      <c r="O8" s="26" t="e">
        <f>SUM(#REF!,#REF!,#REF!)</f>
        <v>#REF!</v>
      </c>
      <c r="P8" s="26" t="e">
        <f>SUM(#REF!,#REF!,#REF!)</f>
        <v>#REF!</v>
      </c>
      <c r="Q8" s="26" t="e">
        <f>SUM(#REF!,#REF!,#REF!)</f>
        <v>#REF!</v>
      </c>
    </row>
    <row r="9" spans="1:17" hidden="1">
      <c r="B9" s="8" t="e">
        <f>#REF!</f>
        <v>#REF!</v>
      </c>
      <c r="C9" s="8" t="e">
        <f>#REF!</f>
        <v>#REF!</v>
      </c>
      <c r="D9" s="31">
        <f t="shared" si="2"/>
        <v>0.01</v>
      </c>
      <c r="E9" s="32" t="e">
        <f t="shared" si="0"/>
        <v>#REF!</v>
      </c>
      <c r="N9" s="65" t="s">
        <v>372</v>
      </c>
      <c r="O9" s="26" t="e">
        <f>SUM(#REF!,#REF!,#REF!)</f>
        <v>#REF!</v>
      </c>
      <c r="P9" s="26" t="e">
        <f>SUM(#REF!,#REF!,#REF!)</f>
        <v>#REF!</v>
      </c>
      <c r="Q9" s="26" t="e">
        <f>SUM(#REF!,#REF!,#REF!)</f>
        <v>#REF!</v>
      </c>
    </row>
    <row r="10" spans="1:17" ht="21" hidden="1">
      <c r="B10" s="8" t="e">
        <f>#REF!</f>
        <v>#REF!</v>
      </c>
      <c r="C10" s="8" t="e">
        <f>#REF!</f>
        <v>#REF!</v>
      </c>
      <c r="D10" s="31">
        <f t="shared" si="2"/>
        <v>0.01</v>
      </c>
      <c r="E10" s="32" t="e">
        <f t="shared" si="0"/>
        <v>#REF!</v>
      </c>
      <c r="G10" s="21" t="s">
        <v>373</v>
      </c>
      <c r="N10" s="81" t="s">
        <v>368</v>
      </c>
      <c r="O10" s="77"/>
      <c r="P10" s="77"/>
      <c r="Q10" s="77"/>
    </row>
    <row r="11" spans="1:17" ht="52.9" hidden="1">
      <c r="B11" s="8" t="e">
        <f>#REF!</f>
        <v>#REF!</v>
      </c>
      <c r="C11" s="8" t="e">
        <f>#REF!</f>
        <v>#REF!</v>
      </c>
      <c r="D11" s="31">
        <f t="shared" si="2"/>
        <v>0.01</v>
      </c>
      <c r="E11" s="32" t="e">
        <f t="shared" si="0"/>
        <v>#REF!</v>
      </c>
      <c r="H11" s="2" t="s">
        <v>374</v>
      </c>
      <c r="I11" s="2" t="e">
        <f>#REF!</f>
        <v>#REF!</v>
      </c>
      <c r="J11" s="2" t="e">
        <f>#REF!</f>
        <v>#REF!</v>
      </c>
      <c r="K11" s="2" t="s">
        <v>375</v>
      </c>
      <c r="N11" s="49" t="s">
        <v>362</v>
      </c>
      <c r="O11" s="49" t="s">
        <v>363</v>
      </c>
      <c r="P11" s="49" t="s">
        <v>364</v>
      </c>
      <c r="Q11" s="49" t="s">
        <v>365</v>
      </c>
    </row>
    <row r="12" spans="1:17" hidden="1">
      <c r="B12" s="8" t="e">
        <f>#REF!</f>
        <v>#REF!</v>
      </c>
      <c r="C12" s="8" t="e">
        <f>#REF!</f>
        <v>#REF!</v>
      </c>
      <c r="D12" s="31">
        <f t="shared" si="2"/>
        <v>0.01</v>
      </c>
      <c r="E12" s="32" t="e">
        <f t="shared" si="0"/>
        <v>#REF!</v>
      </c>
      <c r="H12" s="20" t="s">
        <v>376</v>
      </c>
      <c r="I12" s="23" t="e">
        <f>SUM(#REF!)</f>
        <v>#REF!</v>
      </c>
      <c r="J12" s="22" t="e">
        <f>SUM(#REF!)</f>
        <v>#REF!</v>
      </c>
      <c r="K12" s="23" t="e">
        <f>I12/J12</f>
        <v>#REF!</v>
      </c>
      <c r="N12" s="65" t="s">
        <v>367</v>
      </c>
      <c r="O12" s="26" t="e">
        <f>SUM(#REF!,#REF!,#REF!)</f>
        <v>#REF!</v>
      </c>
      <c r="P12" s="26" t="e">
        <f>SUM(#REF!,#REF!,#REF!)</f>
        <v>#REF!</v>
      </c>
      <c r="Q12" s="26" t="e">
        <f>SUM(#REF!,#REF!,#REF!)</f>
        <v>#REF!</v>
      </c>
    </row>
    <row r="13" spans="1:17" hidden="1">
      <c r="B13" s="8" t="e">
        <f>#REF!</f>
        <v>#REF!</v>
      </c>
      <c r="C13" s="8" t="e">
        <f>#REF!</f>
        <v>#REF!</v>
      </c>
      <c r="D13" s="31">
        <f t="shared" si="2"/>
        <v>0.01</v>
      </c>
      <c r="E13" s="32" t="e">
        <f t="shared" si="0"/>
        <v>#REF!</v>
      </c>
      <c r="H13" s="20" t="s">
        <v>377</v>
      </c>
      <c r="I13" s="23" t="e">
        <f>SUM(#REF!)</f>
        <v>#REF!</v>
      </c>
      <c r="J13" s="22" t="e">
        <f>SUM(#REF!)</f>
        <v>#REF!</v>
      </c>
      <c r="K13" s="23" t="e">
        <f t="shared" ref="K13:K14" si="3">I13/J13</f>
        <v>#REF!</v>
      </c>
      <c r="N13" s="65" t="s">
        <v>369</v>
      </c>
      <c r="O13" s="26" t="e">
        <f>SUM(#REF!,#REF!,#REF!)</f>
        <v>#REF!</v>
      </c>
      <c r="P13" s="26" t="e">
        <f>SUM(#REF!,#REF!,#REF!)</f>
        <v>#REF!</v>
      </c>
      <c r="Q13" s="26" t="e">
        <f>SUM(#REF!,#REF!,#REF!)</f>
        <v>#REF!</v>
      </c>
    </row>
    <row r="14" spans="1:17" hidden="1">
      <c r="B14" s="8" t="e">
        <f>#REF!</f>
        <v>#REF!</v>
      </c>
      <c r="C14" s="8" t="e">
        <f>#REF!</f>
        <v>#REF!</v>
      </c>
      <c r="D14" s="31">
        <f t="shared" si="2"/>
        <v>0.01</v>
      </c>
      <c r="E14" s="32" t="e">
        <f t="shared" si="0"/>
        <v>#REF!</v>
      </c>
      <c r="H14" s="20" t="s">
        <v>378</v>
      </c>
      <c r="I14" s="23" t="e">
        <f>SUM(#REF!)</f>
        <v>#REF!</v>
      </c>
      <c r="J14" s="22" t="e">
        <f>SUM(#REF!)</f>
        <v>#REF!</v>
      </c>
      <c r="K14" s="23" t="e">
        <f t="shared" si="3"/>
        <v>#REF!</v>
      </c>
      <c r="N14" s="65" t="s">
        <v>371</v>
      </c>
      <c r="O14" s="26" t="e">
        <f>SUM(#REF!,#REF!,#REF!)</f>
        <v>#REF!</v>
      </c>
      <c r="P14" s="26" t="e">
        <f>SUM(#REF!,#REF!,#REF!)</f>
        <v>#REF!</v>
      </c>
      <c r="Q14" s="26" t="e">
        <f>SUM(#REF!,#REF!,#REF!)</f>
        <v>#REF!</v>
      </c>
    </row>
    <row r="15" spans="1:17" hidden="1">
      <c r="B15" s="8" t="e">
        <f>#REF!</f>
        <v>#REF!</v>
      </c>
      <c r="C15" s="8" t="e">
        <f>#REF!</f>
        <v>#REF!</v>
      </c>
      <c r="D15" s="31">
        <f t="shared" si="2"/>
        <v>0.01</v>
      </c>
      <c r="E15" s="32" t="e">
        <f t="shared" si="0"/>
        <v>#REF!</v>
      </c>
      <c r="N15" s="65" t="s">
        <v>372</v>
      </c>
      <c r="O15" s="26" t="e">
        <f>SUM(#REF!,#REF!,#REF!)</f>
        <v>#REF!</v>
      </c>
      <c r="P15" s="26" t="e">
        <f>SUM(#REF!,#REF!,#REF!)</f>
        <v>#REF!</v>
      </c>
      <c r="Q15" s="26" t="e">
        <f>SUM(#REF!,#REF!,#REF!)</f>
        <v>#REF!</v>
      </c>
    </row>
    <row r="16" spans="1:17" hidden="1">
      <c r="B16" s="8" t="e">
        <f>#REF!</f>
        <v>#REF!</v>
      </c>
      <c r="C16" s="8" t="e">
        <f>#REF!</f>
        <v>#REF!</v>
      </c>
      <c r="D16" s="31">
        <f t="shared" si="2"/>
        <v>0.01</v>
      </c>
      <c r="E16" s="32" t="e">
        <f t="shared" si="0"/>
        <v>#REF!</v>
      </c>
    </row>
    <row r="17" spans="1:154" hidden="1">
      <c r="B17" s="20" t="s">
        <v>355</v>
      </c>
      <c r="C17" s="33"/>
      <c r="D17" s="34"/>
      <c r="E17" s="32" t="e">
        <f>SUM(E5:E16)</f>
        <v>#REF!</v>
      </c>
    </row>
    <row r="18" spans="1:154" hidden="1"/>
    <row r="19" spans="1:154" ht="15" thickBot="1"/>
    <row r="20" spans="1:154" ht="72.95" customHeight="1">
      <c r="A20" s="39" t="s">
        <v>379</v>
      </c>
      <c r="B20" s="40"/>
      <c r="C20" s="40"/>
      <c r="D20" s="40"/>
      <c r="E20" s="40"/>
      <c r="F20" s="40"/>
      <c r="G20" s="40"/>
      <c r="H20" s="40"/>
      <c r="I20" s="40"/>
      <c r="J20" s="40"/>
      <c r="K20" s="40"/>
      <c r="L20" s="41" t="s">
        <v>363</v>
      </c>
      <c r="M20" s="41" t="s">
        <v>364</v>
      </c>
      <c r="N20" s="41" t="s">
        <v>365</v>
      </c>
      <c r="O20" s="41" t="s">
        <v>380</v>
      </c>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V20" s="40"/>
      <c r="AW20" s="40"/>
      <c r="AX20" s="40"/>
      <c r="AY20" s="40"/>
      <c r="AZ20" s="40"/>
      <c r="BA20" s="40"/>
      <c r="BB20" s="40"/>
      <c r="BC20" s="40"/>
      <c r="BD20" s="40"/>
      <c r="BE20" s="40"/>
      <c r="BF20" s="40"/>
      <c r="BG20" s="40"/>
      <c r="BH20" s="40"/>
      <c r="BI20" s="40"/>
      <c r="BJ20" s="40"/>
      <c r="BK20" s="40"/>
      <c r="BL20" s="42"/>
    </row>
    <row r="21" spans="1:154">
      <c r="A21" s="43"/>
      <c r="K21" t="s">
        <v>381</v>
      </c>
      <c r="L21" s="19">
        <v>0.3</v>
      </c>
      <c r="M21" s="19">
        <v>0.3</v>
      </c>
      <c r="N21" s="16"/>
      <c r="O21" s="16"/>
      <c r="BL21" s="44"/>
      <c r="EX21" s="69"/>
    </row>
    <row r="22" spans="1:154">
      <c r="A22" s="43"/>
      <c r="K22" t="s">
        <v>382</v>
      </c>
      <c r="L22" s="19">
        <v>0.7</v>
      </c>
      <c r="M22" s="19">
        <v>0.7</v>
      </c>
      <c r="N22" s="16"/>
      <c r="O22" s="16"/>
      <c r="BL22" s="44"/>
    </row>
    <row r="23" spans="1:154">
      <c r="A23" s="43"/>
      <c r="K23" t="s">
        <v>383</v>
      </c>
      <c r="L23" s="19">
        <v>1.02</v>
      </c>
      <c r="M23" s="19">
        <v>1.03</v>
      </c>
      <c r="N23" s="16"/>
      <c r="O23" s="16"/>
      <c r="BL23" s="44"/>
    </row>
    <row r="24" spans="1:154" ht="52.9">
      <c r="A24" s="43"/>
      <c r="K24" t="s">
        <v>384</v>
      </c>
      <c r="L24" s="16"/>
      <c r="M24" s="16"/>
      <c r="N24" s="19">
        <v>0.22600000000000001</v>
      </c>
      <c r="O24" s="16"/>
      <c r="AL24" t="s">
        <v>385</v>
      </c>
      <c r="AQ24" s="49" t="s">
        <v>363</v>
      </c>
      <c r="AR24" s="49" t="s">
        <v>364</v>
      </c>
      <c r="AS24" s="49" t="s">
        <v>365</v>
      </c>
      <c r="BL24" s="44"/>
      <c r="CM24" t="s">
        <v>386</v>
      </c>
    </row>
    <row r="25" spans="1:154">
      <c r="A25" s="43"/>
      <c r="K25" t="s">
        <v>387</v>
      </c>
      <c r="L25" s="16"/>
      <c r="M25" s="16"/>
      <c r="N25" s="16"/>
      <c r="O25" s="19">
        <v>1.5</v>
      </c>
      <c r="AP25" t="s">
        <v>388</v>
      </c>
      <c r="AQ25" s="90">
        <v>5</v>
      </c>
      <c r="AR25" s="90">
        <v>10</v>
      </c>
      <c r="AS25" s="90">
        <v>15</v>
      </c>
      <c r="BL25" s="44"/>
      <c r="BX25" s="321" t="s">
        <v>389</v>
      </c>
      <c r="BY25" s="321"/>
      <c r="BZ25" s="321"/>
      <c r="CA25" s="321"/>
    </row>
    <row r="26" spans="1:154">
      <c r="A26" s="43"/>
      <c r="K26" t="s">
        <v>390</v>
      </c>
      <c r="L26" s="29">
        <v>0</v>
      </c>
      <c r="M26" s="29">
        <v>0.05</v>
      </c>
      <c r="N26" s="29">
        <v>0.1</v>
      </c>
      <c r="O26" s="16"/>
      <c r="BL26" s="44"/>
      <c r="BX26" s="67">
        <v>0.35</v>
      </c>
      <c r="BY26" s="68">
        <f t="shared" ref="BY26:CA27" si="4">BX26</f>
        <v>0.35</v>
      </c>
      <c r="BZ26" s="68">
        <f t="shared" si="4"/>
        <v>0.35</v>
      </c>
      <c r="CA26" s="68">
        <f t="shared" si="4"/>
        <v>0.35</v>
      </c>
      <c r="CR26" s="321" t="s">
        <v>391</v>
      </c>
      <c r="CS26" s="321"/>
      <c r="CT26" s="321"/>
    </row>
    <row r="27" spans="1:154">
      <c r="A27" s="62" t="s">
        <v>392</v>
      </c>
      <c r="W27" s="556" t="s">
        <v>393</v>
      </c>
      <c r="X27" s="556"/>
      <c r="Y27" s="556"/>
      <c r="AA27" s="556" t="s">
        <v>394</v>
      </c>
      <c r="AB27" s="556"/>
      <c r="AC27" s="556"/>
      <c r="AE27" s="556" t="s">
        <v>395</v>
      </c>
      <c r="AF27" s="556"/>
      <c r="AG27" s="556"/>
      <c r="AI27" s="556" t="s">
        <v>396</v>
      </c>
      <c r="AJ27" s="556"/>
      <c r="AK27" s="556"/>
      <c r="AM27" s="556" t="s">
        <v>397</v>
      </c>
      <c r="AN27" s="556"/>
      <c r="AO27" s="556"/>
      <c r="AQ27" s="556" t="s">
        <v>398</v>
      </c>
      <c r="AR27" s="556"/>
      <c r="AS27" s="556"/>
      <c r="AV27" s="556" t="s">
        <v>399</v>
      </c>
      <c r="AW27" s="556"/>
      <c r="AX27" s="556"/>
      <c r="BA27" s="556" t="s">
        <v>400</v>
      </c>
      <c r="BB27" s="556"/>
      <c r="BC27" s="556"/>
      <c r="BF27" s="556" t="s">
        <v>401</v>
      </c>
      <c r="BG27" s="556"/>
      <c r="BH27" s="556"/>
      <c r="BL27" s="44"/>
      <c r="BO27" s="321" t="s">
        <v>402</v>
      </c>
      <c r="BP27" s="321"/>
      <c r="BQ27" s="321"/>
      <c r="BR27" s="321"/>
      <c r="BT27" s="321"/>
      <c r="BU27" s="321"/>
      <c r="BV27" s="321"/>
      <c r="BX27" s="67">
        <v>0.03</v>
      </c>
      <c r="BY27" s="68">
        <f t="shared" si="4"/>
        <v>0.03</v>
      </c>
      <c r="BZ27" s="68">
        <f t="shared" si="4"/>
        <v>0.03</v>
      </c>
      <c r="CA27" s="68">
        <f t="shared" si="4"/>
        <v>0.03</v>
      </c>
      <c r="CC27" s="321" t="s">
        <v>389</v>
      </c>
      <c r="CD27" s="321"/>
      <c r="CE27" s="321"/>
      <c r="CF27" s="321"/>
      <c r="CH27" s="321" t="s">
        <v>403</v>
      </c>
      <c r="CI27" s="321"/>
      <c r="CJ27" s="321"/>
      <c r="CK27" s="321"/>
      <c r="CM27" s="321" t="s">
        <v>404</v>
      </c>
      <c r="CN27" s="321"/>
      <c r="CO27" s="321"/>
      <c r="CP27" s="321"/>
      <c r="CR27" s="75">
        <v>0.8</v>
      </c>
      <c r="CS27" s="1">
        <f>CR27</f>
        <v>0.8</v>
      </c>
      <c r="CT27" s="1">
        <f>CS27</f>
        <v>0.8</v>
      </c>
      <c r="CZ27" s="321" t="s">
        <v>405</v>
      </c>
      <c r="DA27" s="321"/>
      <c r="DB27" s="321"/>
      <c r="DD27" s="321" t="s">
        <v>406</v>
      </c>
      <c r="DE27" s="321"/>
      <c r="DF27" s="321"/>
      <c r="DH27" s="321" t="s">
        <v>407</v>
      </c>
      <c r="DI27" s="321"/>
      <c r="DJ27" s="321"/>
      <c r="DL27" s="321" t="s">
        <v>408</v>
      </c>
      <c r="DM27" s="321"/>
      <c r="DN27" s="321"/>
    </row>
    <row r="28" spans="1:154" ht="66">
      <c r="A28" s="45" t="s">
        <v>409</v>
      </c>
      <c r="B28" s="46" t="s">
        <v>410</v>
      </c>
      <c r="C28" s="46" t="s">
        <v>411</v>
      </c>
      <c r="D28" s="46" t="s">
        <v>412</v>
      </c>
      <c r="E28" s="46" t="s">
        <v>413</v>
      </c>
      <c r="F28" s="47" t="s">
        <v>414</v>
      </c>
      <c r="G28" s="48" t="s">
        <v>415</v>
      </c>
      <c r="H28" s="49" t="s">
        <v>416</v>
      </c>
      <c r="I28" s="49" t="s">
        <v>363</v>
      </c>
      <c r="J28" s="49" t="s">
        <v>364</v>
      </c>
      <c r="K28" s="49" t="s">
        <v>365</v>
      </c>
      <c r="L28" s="49" t="s">
        <v>380</v>
      </c>
      <c r="M28" s="50"/>
      <c r="N28" s="49" t="s">
        <v>363</v>
      </c>
      <c r="O28" s="49" t="s">
        <v>364</v>
      </c>
      <c r="P28" s="49" t="s">
        <v>365</v>
      </c>
      <c r="Q28" s="49" t="s">
        <v>380</v>
      </c>
      <c r="R28" s="49" t="s">
        <v>363</v>
      </c>
      <c r="S28" s="49" t="s">
        <v>364</v>
      </c>
      <c r="T28" s="49" t="s">
        <v>365</v>
      </c>
      <c r="U28" s="49" t="s">
        <v>380</v>
      </c>
      <c r="W28" s="49" t="s">
        <v>363</v>
      </c>
      <c r="X28" s="49" t="s">
        <v>364</v>
      </c>
      <c r="Y28" s="49" t="s">
        <v>365</v>
      </c>
      <c r="AA28" s="49" t="s">
        <v>363</v>
      </c>
      <c r="AB28" s="49" t="s">
        <v>364</v>
      </c>
      <c r="AC28" s="49" t="s">
        <v>365</v>
      </c>
      <c r="AE28" s="49" t="s">
        <v>363</v>
      </c>
      <c r="AF28" s="49" t="s">
        <v>364</v>
      </c>
      <c r="AG28" s="49" t="s">
        <v>365</v>
      </c>
      <c r="AI28" s="49" t="s">
        <v>363</v>
      </c>
      <c r="AJ28" s="49" t="s">
        <v>364</v>
      </c>
      <c r="AK28" s="49" t="s">
        <v>365</v>
      </c>
      <c r="AM28" s="49" t="s">
        <v>363</v>
      </c>
      <c r="AN28" s="49" t="s">
        <v>364</v>
      </c>
      <c r="AO28" s="49" t="s">
        <v>365</v>
      </c>
      <c r="AQ28" s="49" t="s">
        <v>363</v>
      </c>
      <c r="AR28" s="49" t="s">
        <v>364</v>
      </c>
      <c r="AS28" s="49" t="s">
        <v>365</v>
      </c>
      <c r="AU28" s="49" t="s">
        <v>417</v>
      </c>
      <c r="AV28" s="49" t="s">
        <v>363</v>
      </c>
      <c r="AW28" s="49" t="s">
        <v>364</v>
      </c>
      <c r="AX28" s="49" t="s">
        <v>365</v>
      </c>
      <c r="AZ28" s="49" t="s">
        <v>417</v>
      </c>
      <c r="BA28" s="49" t="s">
        <v>363</v>
      </c>
      <c r="BB28" s="49" t="s">
        <v>364</v>
      </c>
      <c r="BC28" s="49" t="s">
        <v>365</v>
      </c>
      <c r="BE28" s="49" t="s">
        <v>417</v>
      </c>
      <c r="BF28" s="49" t="s">
        <v>363</v>
      </c>
      <c r="BG28" s="49" t="s">
        <v>364</v>
      </c>
      <c r="BH28" s="49" t="s">
        <v>365</v>
      </c>
      <c r="BL28" s="44"/>
      <c r="BO28" s="49" t="s">
        <v>418</v>
      </c>
      <c r="BP28" s="49" t="s">
        <v>363</v>
      </c>
      <c r="BQ28" s="49" t="s">
        <v>364</v>
      </c>
      <c r="BR28" s="49" t="s">
        <v>365</v>
      </c>
      <c r="BT28" s="49" t="s">
        <v>363</v>
      </c>
      <c r="BU28" s="49" t="s">
        <v>364</v>
      </c>
      <c r="BV28" s="49" t="s">
        <v>365</v>
      </c>
      <c r="BX28" s="49" t="s">
        <v>416</v>
      </c>
      <c r="BY28" s="49" t="s">
        <v>363</v>
      </c>
      <c r="BZ28" s="49" t="s">
        <v>364</v>
      </c>
      <c r="CA28" s="49" t="s">
        <v>365</v>
      </c>
      <c r="CC28" s="49" t="s">
        <v>416</v>
      </c>
      <c r="CD28" s="49" t="s">
        <v>363</v>
      </c>
      <c r="CE28" s="49" t="s">
        <v>364</v>
      </c>
      <c r="CF28" s="49" t="s">
        <v>365</v>
      </c>
      <c r="CH28" s="49" t="s">
        <v>416</v>
      </c>
      <c r="CI28" s="49" t="s">
        <v>363</v>
      </c>
      <c r="CJ28" s="49" t="s">
        <v>364</v>
      </c>
      <c r="CK28" s="49" t="s">
        <v>365</v>
      </c>
      <c r="CM28" s="49" t="s">
        <v>416</v>
      </c>
      <c r="CN28" s="49" t="s">
        <v>363</v>
      </c>
      <c r="CO28" s="49" t="s">
        <v>364</v>
      </c>
      <c r="CP28" s="49" t="s">
        <v>365</v>
      </c>
      <c r="CR28" s="49" t="s">
        <v>363</v>
      </c>
      <c r="CS28" s="49" t="s">
        <v>364</v>
      </c>
      <c r="CT28" s="49" t="s">
        <v>365</v>
      </c>
      <c r="CZ28" s="49" t="s">
        <v>363</v>
      </c>
      <c r="DA28" s="49" t="s">
        <v>364</v>
      </c>
      <c r="DB28" s="49" t="s">
        <v>365</v>
      </c>
      <c r="DD28" s="49" t="s">
        <v>363</v>
      </c>
      <c r="DE28" s="49" t="s">
        <v>364</v>
      </c>
      <c r="DF28" s="49" t="s">
        <v>365</v>
      </c>
      <c r="DH28" s="49" t="s">
        <v>363</v>
      </c>
      <c r="DI28" s="49" t="s">
        <v>364</v>
      </c>
      <c r="DJ28" s="49" t="s">
        <v>365</v>
      </c>
      <c r="DL28" s="49" t="s">
        <v>363</v>
      </c>
      <c r="DM28" s="49" t="s">
        <v>364</v>
      </c>
      <c r="DN28" s="49" t="s">
        <v>365</v>
      </c>
    </row>
    <row r="29" spans="1:154">
      <c r="A29" s="51" t="s">
        <v>419</v>
      </c>
      <c r="B29" s="20" t="s">
        <v>420</v>
      </c>
      <c r="C29" s="35"/>
      <c r="D29" s="10" t="s">
        <v>421</v>
      </c>
      <c r="E29" s="10" t="s">
        <v>422</v>
      </c>
      <c r="F29" s="11">
        <v>1</v>
      </c>
      <c r="G29" s="12">
        <v>0.91800000000000004</v>
      </c>
      <c r="H29" s="13">
        <v>8.76</v>
      </c>
      <c r="I29" s="13">
        <v>8.94</v>
      </c>
      <c r="J29" s="13">
        <v>9.02</v>
      </c>
      <c r="K29" s="13" t="s">
        <v>423</v>
      </c>
      <c r="L29" s="13">
        <v>13.53</v>
      </c>
      <c r="M29" s="16"/>
      <c r="N29" s="15">
        <f>H29*L23</f>
        <v>8.9352</v>
      </c>
      <c r="O29" s="15">
        <f>H29*M23</f>
        <v>9.0228000000000002</v>
      </c>
      <c r="P29" s="15"/>
      <c r="Q29" s="15">
        <f>J29*O25</f>
        <v>13.53</v>
      </c>
      <c r="R29" s="36">
        <f>'DO NOT TOUCH_Conversion Sheet'!N29/'DO NOT TOUCH_Conversion Sheet'!H29-1</f>
        <v>2.0000000000000018E-2</v>
      </c>
      <c r="S29" s="36">
        <f>'DO NOT TOUCH_Conversion Sheet'!O29/'DO NOT TOUCH_Conversion Sheet'!H29-1</f>
        <v>3.0000000000000027E-2</v>
      </c>
      <c r="T29" s="14"/>
      <c r="U29" s="36">
        <f>'DO NOT TOUCH_Conversion Sheet'!Q29/'DO NOT TOUCH_Conversion Sheet'!H29-1</f>
        <v>0.54452054794520555</v>
      </c>
      <c r="AM29" s="73">
        <f t="shared" ref="AM29:AM60" si="5">N64</f>
        <v>7.9968000000000004</v>
      </c>
      <c r="AN29" s="73">
        <f t="shared" ref="AN29:AN60" si="6">O64</f>
        <v>8.0752000000000006</v>
      </c>
      <c r="AO29" s="73">
        <f>Q64</f>
        <v>13.53</v>
      </c>
      <c r="BL29" s="44"/>
      <c r="BO29" s="14"/>
      <c r="BP29" s="14"/>
      <c r="BQ29" s="14"/>
      <c r="BR29" s="14"/>
      <c r="BT29" s="8"/>
      <c r="BU29" s="8"/>
      <c r="BV29" s="8"/>
      <c r="BX29" s="8"/>
      <c r="BY29" s="8"/>
      <c r="BZ29" s="8"/>
      <c r="CA29" s="8"/>
      <c r="CC29" s="8"/>
      <c r="CD29" s="8"/>
      <c r="CE29" s="8"/>
      <c r="CF29" s="8"/>
      <c r="CH29" s="8"/>
      <c r="CI29" s="8"/>
      <c r="CJ29" s="8"/>
      <c r="CK29" s="8"/>
      <c r="CM29" s="8"/>
      <c r="CN29" s="8"/>
      <c r="CO29" s="8"/>
      <c r="CP29" s="8"/>
      <c r="CZ29" s="8"/>
      <c r="DA29" s="8"/>
      <c r="DB29" s="8"/>
      <c r="DD29" s="8"/>
      <c r="DE29" s="8"/>
      <c r="DF29" s="8"/>
      <c r="DH29" s="8"/>
      <c r="DI29" s="8"/>
      <c r="DJ29" s="8"/>
      <c r="DL29" s="8"/>
      <c r="DM29" s="8"/>
      <c r="DN29" s="8"/>
    </row>
    <row r="30" spans="1:154">
      <c r="A30" s="51" t="s">
        <v>419</v>
      </c>
      <c r="B30" s="20" t="s">
        <v>424</v>
      </c>
      <c r="C30" s="20" t="s">
        <v>361</v>
      </c>
      <c r="D30" s="10" t="s">
        <v>421</v>
      </c>
      <c r="E30" s="10" t="s">
        <v>425</v>
      </c>
      <c r="F30" s="11">
        <v>1.2</v>
      </c>
      <c r="G30" s="12">
        <v>0.91800000000000004</v>
      </c>
      <c r="H30" s="13">
        <v>272.44</v>
      </c>
      <c r="I30" s="13">
        <v>314.33</v>
      </c>
      <c r="J30" s="13">
        <v>317.41000000000003</v>
      </c>
      <c r="K30" s="13">
        <v>389.14</v>
      </c>
      <c r="L30" s="13" t="s">
        <v>423</v>
      </c>
      <c r="M30" s="16"/>
      <c r="N30" s="15">
        <f>(F30*(L21+(L22*G30)))*H30*L23</f>
        <v>314.32557945599996</v>
      </c>
      <c r="O30" s="15">
        <f>(F30*(M21+(M22*G30)))*H30*M23</f>
        <v>317.40720278399994</v>
      </c>
      <c r="P30" s="15">
        <f>J30*N24+J30</f>
        <v>389.14466000000004</v>
      </c>
      <c r="Q30" s="13" t="s">
        <v>423</v>
      </c>
      <c r="R30" s="36">
        <f>'DO NOT TOUCH_Conversion Sheet'!N30/'DO NOT TOUCH_Conversion Sheet'!H30-1</f>
        <v>0.15374239999999983</v>
      </c>
      <c r="S30" s="36">
        <f>'DO NOT TOUCH_Conversion Sheet'!O30/'DO NOT TOUCH_Conversion Sheet'!H30-1</f>
        <v>0.1650535999999998</v>
      </c>
      <c r="T30" s="36">
        <f>'DO NOT TOUCH_Conversion Sheet'!P30/'DO NOT TOUCH_Conversion Sheet'!H30-1</f>
        <v>0.4283683012773456</v>
      </c>
      <c r="U30" s="36"/>
      <c r="W30" s="23" t="e">
        <f>VLOOKUP(C30,#REF!,6,FALSE)</f>
        <v>#REF!</v>
      </c>
      <c r="X30" s="23" t="e">
        <f>VLOOKUP(C30,#REF!,6,FALSE)</f>
        <v>#REF!</v>
      </c>
      <c r="Y30" s="23" t="e">
        <f>VLOOKUP(C30,#REF!,6,FALSE)</f>
        <v>#REF!</v>
      </c>
      <c r="AA30" s="23" t="e">
        <f t="shared" ref="AA30:AC36" si="7">W30*R30+W30</f>
        <v>#REF!</v>
      </c>
      <c r="AB30" s="23" t="e">
        <f t="shared" si="7"/>
        <v>#REF!</v>
      </c>
      <c r="AC30" s="23" t="e">
        <f t="shared" si="7"/>
        <v>#REF!</v>
      </c>
      <c r="AE30" s="23" t="e">
        <f>+AA30*$O$6+AA30</f>
        <v>#REF!</v>
      </c>
      <c r="AF30" s="23" t="e">
        <f>+AB30*$P$6+AB30</f>
        <v>#REF!</v>
      </c>
      <c r="AG30" s="23" t="e">
        <f>+AC30*$Q$6+AC30</f>
        <v>#REF!</v>
      </c>
      <c r="AI30" s="91" t="e">
        <f>SUM(#REF!)</f>
        <v>#REF!</v>
      </c>
      <c r="AJ30" s="91" t="e">
        <f>SUM(#REF!)</f>
        <v>#REF!</v>
      </c>
      <c r="AK30" s="91" t="e">
        <f>SUM(#REF!)</f>
        <v>#REF!</v>
      </c>
      <c r="AM30" s="73">
        <f t="shared" si="5"/>
        <v>623.84005310400005</v>
      </c>
      <c r="AN30" s="73">
        <f t="shared" si="6"/>
        <v>629.956132056</v>
      </c>
      <c r="AO30" s="73">
        <f t="shared" ref="AO30:AO36" si="8">P65</f>
        <v>389.14466000000004</v>
      </c>
      <c r="AQ30" s="73">
        <f t="shared" ref="AQ30:AQ36" si="9">AM30+($AM$29*$AQ$25)</f>
        <v>663.82405310400009</v>
      </c>
      <c r="AR30" s="73">
        <f t="shared" ref="AR30:AR36" si="10">AN30+($AN$29*$AR$25)</f>
        <v>710.70813205600007</v>
      </c>
      <c r="AS30" s="73">
        <f t="shared" ref="AS30:AS36" si="11">AO30+($AO$29*$AS$25)</f>
        <v>592.09465999999998</v>
      </c>
      <c r="AU30" s="8" t="str">
        <f>BE30</f>
        <v>A0426</v>
      </c>
      <c r="AV30" s="93" t="e">
        <f t="shared" ref="AV30:AX36" si="12">AQ30*AI30</f>
        <v>#REF!</v>
      </c>
      <c r="AW30" s="93" t="e">
        <f t="shared" si="12"/>
        <v>#REF!</v>
      </c>
      <c r="AX30" s="93" t="e">
        <f t="shared" si="12"/>
        <v>#REF!</v>
      </c>
      <c r="AZ30" s="8" t="str">
        <f>BE30</f>
        <v>A0426</v>
      </c>
      <c r="BA30" s="88" t="e">
        <f>IF(AI30=0,"",AE30*AI30)</f>
        <v>#REF!</v>
      </c>
      <c r="BB30" s="88" t="e">
        <f t="shared" ref="BB30:BC30" si="13">IF(AJ30=0,"",AF30*AJ30)</f>
        <v>#REF!</v>
      </c>
      <c r="BC30" s="88" t="e">
        <f t="shared" si="13"/>
        <v>#REF!</v>
      </c>
      <c r="BE30" s="8" t="str">
        <f t="shared" ref="BE30:BE35" si="14">E65</f>
        <v>A0426</v>
      </c>
      <c r="BF30" s="86" t="e">
        <f>IF(BA30="","",AV30-BA30)</f>
        <v>#REF!</v>
      </c>
      <c r="BG30" s="86" t="e">
        <f>IF(BB30="","",AW30-BB30)</f>
        <v>#REF!</v>
      </c>
      <c r="BH30" s="86" t="e">
        <f>IF(BC30="","",AX30-BC30)</f>
        <v>#REF!</v>
      </c>
      <c r="BL30" s="44"/>
      <c r="BO30" s="63" t="e">
        <f t="shared" ref="BO30:BO36" si="15">VLOOKUP(C30,$H$5:$I$7,2,FALSE)</f>
        <v>#REF!</v>
      </c>
      <c r="BP30" s="14" t="e">
        <f t="shared" ref="BP30:BP36" si="16">R30*BO30+BO30</f>
        <v>#REF!</v>
      </c>
      <c r="BQ30" s="64" t="e">
        <f t="shared" ref="BQ30:BQ36" si="17">S30*BO30+BO30</f>
        <v>#REF!</v>
      </c>
      <c r="BR30" s="64" t="e">
        <f t="shared" ref="BR30:BR36" si="18">T30*BO30+BO30</f>
        <v>#REF!</v>
      </c>
      <c r="BT30" s="71" t="e">
        <f>O6</f>
        <v>#REF!</v>
      </c>
      <c r="BU30" s="71" t="e">
        <f>P6</f>
        <v>#REF!</v>
      </c>
      <c r="BV30" s="71" t="e">
        <f>Q6</f>
        <v>#REF!</v>
      </c>
      <c r="BY30" s="71" t="e">
        <f t="shared" ref="BY30:BY36" si="19">IF(BT30&gt;=$BY$26,$BY$27,0)</f>
        <v>#REF!</v>
      </c>
      <c r="BZ30" s="71" t="e">
        <f t="shared" ref="BZ30:BZ36" si="20">IF(BU30&gt;=$BZ$26,$BZ$27,0)</f>
        <v>#REF!</v>
      </c>
      <c r="CA30" s="71" t="e">
        <f t="shared" ref="CA30:CA36" si="21">IF(BV30&gt;=$CA$26,$CA$27,0)</f>
        <v>#REF!</v>
      </c>
      <c r="CC30" s="71" t="e">
        <f>$E$17</f>
        <v>#REF!</v>
      </c>
      <c r="CD30" s="71" t="e">
        <f t="shared" ref="CD30:CF44" si="22">$E$17</f>
        <v>#REF!</v>
      </c>
      <c r="CE30" s="71" t="e">
        <f t="shared" si="22"/>
        <v>#REF!</v>
      </c>
      <c r="CF30" s="71" t="e">
        <f t="shared" si="22"/>
        <v>#REF!</v>
      </c>
      <c r="CH30" s="71" t="e">
        <f t="shared" ref="CH30:CK36" si="23">BX30+CC30</f>
        <v>#REF!</v>
      </c>
      <c r="CI30" s="71" t="e">
        <f t="shared" si="23"/>
        <v>#REF!</v>
      </c>
      <c r="CJ30" s="71" t="e">
        <f t="shared" si="23"/>
        <v>#REF!</v>
      </c>
      <c r="CK30" s="71" t="e">
        <f t="shared" si="23"/>
        <v>#REF!</v>
      </c>
      <c r="CM30" s="14" t="e">
        <f t="shared" ref="CM30:CP36" si="24">BO30*CH30+BO30</f>
        <v>#REF!</v>
      </c>
      <c r="CN30" s="64" t="e">
        <f t="shared" si="24"/>
        <v>#REF!</v>
      </c>
      <c r="CO30" s="64" t="e">
        <f t="shared" si="24"/>
        <v>#REF!</v>
      </c>
      <c r="CP30" s="64" t="e">
        <f t="shared" si="24"/>
        <v>#REF!</v>
      </c>
      <c r="CR30" t="e">
        <f t="shared" ref="CR30:CR36" si="25">CN30*$CR$27</f>
        <v>#REF!</v>
      </c>
      <c r="CS30" s="69" t="e">
        <f t="shared" ref="CS30:CS36" si="26">CO30*$CS$27</f>
        <v>#REF!</v>
      </c>
      <c r="CT30" s="69" t="e">
        <f t="shared" ref="CT30:CT36" si="27">CP30*$CT$27</f>
        <v>#REF!</v>
      </c>
      <c r="CZ30" s="14" t="e">
        <f t="shared" ref="CZ30:DB36" si="28">(CN30+CR30)*AI30</f>
        <v>#REF!</v>
      </c>
      <c r="DA30" s="64" t="e">
        <f t="shared" si="28"/>
        <v>#REF!</v>
      </c>
      <c r="DB30" s="64" t="e">
        <f t="shared" si="28"/>
        <v>#REF!</v>
      </c>
      <c r="DD30" s="74" t="e">
        <f t="shared" ref="DD30:DF36" si="29">N65*AI30</f>
        <v>#REF!</v>
      </c>
      <c r="DE30" s="74" t="e">
        <f t="shared" si="29"/>
        <v>#REF!</v>
      </c>
      <c r="DF30" s="74" t="e">
        <f t="shared" si="29"/>
        <v>#REF!</v>
      </c>
      <c r="DH30" s="74" t="e">
        <f t="shared" ref="DH30:DJ36" si="30">DD30-CZ30</f>
        <v>#REF!</v>
      </c>
      <c r="DI30" s="74" t="e">
        <f t="shared" si="30"/>
        <v>#REF!</v>
      </c>
      <c r="DJ30" s="74" t="e">
        <f t="shared" si="30"/>
        <v>#REF!</v>
      </c>
      <c r="DL30" s="72" t="e">
        <f t="shared" ref="DL30:DN36" si="31">DH30/CZ30</f>
        <v>#REF!</v>
      </c>
      <c r="DM30" s="72" t="e">
        <f t="shared" si="31"/>
        <v>#REF!</v>
      </c>
      <c r="DN30" s="72" t="e">
        <f t="shared" si="31"/>
        <v>#REF!</v>
      </c>
    </row>
    <row r="31" spans="1:154">
      <c r="A31" s="51" t="s">
        <v>419</v>
      </c>
      <c r="B31" s="20" t="s">
        <v>426</v>
      </c>
      <c r="C31" s="20" t="s">
        <v>361</v>
      </c>
      <c r="D31" s="10" t="s">
        <v>421</v>
      </c>
      <c r="E31" s="10" t="s">
        <v>427</v>
      </c>
      <c r="F31" s="11">
        <v>1.9</v>
      </c>
      <c r="G31" s="12">
        <v>0.91800000000000004</v>
      </c>
      <c r="H31" s="13">
        <v>272.44</v>
      </c>
      <c r="I31" s="13">
        <v>497.68</v>
      </c>
      <c r="J31" s="13">
        <v>502.56</v>
      </c>
      <c r="K31" s="13">
        <v>616.14</v>
      </c>
      <c r="L31" s="13" t="s">
        <v>423</v>
      </c>
      <c r="M31" s="16"/>
      <c r="N31" s="15">
        <f>(F31*(L21+(L22*G31)))*H31*L23</f>
        <v>497.68216747199995</v>
      </c>
      <c r="O31" s="15">
        <f>(F31*(M21+(M22*G31)))*H31*M23</f>
        <v>502.56140440799993</v>
      </c>
      <c r="P31" s="15">
        <f>J31*N24+J31</f>
        <v>616.13855999999998</v>
      </c>
      <c r="Q31" s="13" t="s">
        <v>423</v>
      </c>
      <c r="R31" s="36">
        <f>'DO NOT TOUCH_Conversion Sheet'!N31/'DO NOT TOUCH_Conversion Sheet'!H31-1</f>
        <v>0.8267587999999999</v>
      </c>
      <c r="S31" s="36">
        <f>'DO NOT TOUCH_Conversion Sheet'!O31/'DO NOT TOUCH_Conversion Sheet'!H31-1</f>
        <v>0.84466819999999987</v>
      </c>
      <c r="T31" s="36">
        <f>'DO NOT TOUCH_Conversion Sheet'!P31/'DO NOT TOUCH_Conversion Sheet'!H31-1</f>
        <v>1.2615568932609014</v>
      </c>
      <c r="U31" s="14"/>
      <c r="W31" s="23" t="e">
        <f>VLOOKUP(C31,#REF!,6,FALSE)</f>
        <v>#REF!</v>
      </c>
      <c r="X31" s="23" t="e">
        <f>VLOOKUP(C31,#REF!,6,FALSE)</f>
        <v>#REF!</v>
      </c>
      <c r="Y31" s="23" t="e">
        <f>VLOOKUP(C31,#REF!,6,FALSE)</f>
        <v>#REF!</v>
      </c>
      <c r="AA31" s="23" t="e">
        <f t="shared" si="7"/>
        <v>#REF!</v>
      </c>
      <c r="AB31" s="23" t="e">
        <f t="shared" si="7"/>
        <v>#REF!</v>
      </c>
      <c r="AC31" s="23" t="e">
        <f t="shared" si="7"/>
        <v>#REF!</v>
      </c>
      <c r="AE31" s="23" t="e">
        <f t="shared" ref="AE31:AE35" si="32">+AA31*$O$6+AA31</f>
        <v>#REF!</v>
      </c>
      <c r="AF31" s="23" t="e">
        <f t="shared" ref="AF31:AF35" si="33">+AB31*$P$6+AB31</f>
        <v>#REF!</v>
      </c>
      <c r="AG31" s="23" t="e">
        <f t="shared" ref="AG31:AG35" si="34">+AC31*$Q$6+AC31</f>
        <v>#REF!</v>
      </c>
      <c r="AI31" s="91" t="e">
        <f>SUM(#REF!)</f>
        <v>#REF!</v>
      </c>
      <c r="AJ31" s="91" t="e">
        <f>SUM(#REF!)</f>
        <v>#REF!</v>
      </c>
      <c r="AK31" s="91" t="e">
        <f>SUM(#REF!)</f>
        <v>#REF!</v>
      </c>
      <c r="AM31" s="73">
        <f t="shared" si="5"/>
        <v>623.83813020000002</v>
      </c>
      <c r="AN31" s="73">
        <f t="shared" si="6"/>
        <v>629.95419029999994</v>
      </c>
      <c r="AO31" s="73">
        <f t="shared" si="8"/>
        <v>616.13855999999998</v>
      </c>
      <c r="AQ31" s="73">
        <f t="shared" si="9"/>
        <v>663.82213020000006</v>
      </c>
      <c r="AR31" s="73">
        <f t="shared" si="10"/>
        <v>710.70619029999989</v>
      </c>
      <c r="AS31" s="73">
        <f t="shared" si="11"/>
        <v>819.08855999999992</v>
      </c>
      <c r="AU31" s="8" t="str">
        <f t="shared" ref="AU31:AU60" si="35">BE31</f>
        <v>A0427</v>
      </c>
      <c r="AV31" s="93" t="e">
        <f t="shared" si="12"/>
        <v>#REF!</v>
      </c>
      <c r="AW31" s="93" t="e">
        <f t="shared" si="12"/>
        <v>#REF!</v>
      </c>
      <c r="AX31" s="93" t="e">
        <f t="shared" si="12"/>
        <v>#REF!</v>
      </c>
      <c r="AZ31" s="8" t="str">
        <f t="shared" ref="AZ31:AZ60" si="36">BE31</f>
        <v>A0427</v>
      </c>
      <c r="BA31" s="88" t="e">
        <f t="shared" ref="BA31:BA36" si="37">IF(AI31=0,"",AE31*AI31)</f>
        <v>#REF!</v>
      </c>
      <c r="BB31" s="88" t="e">
        <f t="shared" ref="BB31:BB36" si="38">IF(AJ31=0,"",AF31*AJ31)</f>
        <v>#REF!</v>
      </c>
      <c r="BC31" s="88" t="e">
        <f t="shared" ref="BC31:BC36" si="39">IF(AK31=0,"",AG31*AK31)</f>
        <v>#REF!</v>
      </c>
      <c r="BE31" s="8" t="str">
        <f t="shared" si="14"/>
        <v>A0427</v>
      </c>
      <c r="BF31" s="86" t="e">
        <f t="shared" ref="BF31:BF36" si="40">IF(BA31="","",AV31-BA31)</f>
        <v>#REF!</v>
      </c>
      <c r="BG31" s="86" t="e">
        <f t="shared" ref="BG31:BG36" si="41">IF(BB31="","",AW31-BB31)</f>
        <v>#REF!</v>
      </c>
      <c r="BH31" s="86" t="e">
        <f t="shared" ref="BH31:BH36" si="42">IF(BC31="","",AX31-BC31)</f>
        <v>#REF!</v>
      </c>
      <c r="BL31" s="44"/>
      <c r="BO31" s="63" t="e">
        <f t="shared" si="15"/>
        <v>#REF!</v>
      </c>
      <c r="BP31" s="64" t="e">
        <f t="shared" si="16"/>
        <v>#REF!</v>
      </c>
      <c r="BQ31" s="64" t="e">
        <f t="shared" si="17"/>
        <v>#REF!</v>
      </c>
      <c r="BR31" s="64" t="e">
        <f t="shared" si="18"/>
        <v>#REF!</v>
      </c>
      <c r="BT31" s="71" t="e">
        <f t="shared" ref="BT31:BV35" si="43">BT30</f>
        <v>#REF!</v>
      </c>
      <c r="BU31" s="71" t="e">
        <f t="shared" si="43"/>
        <v>#REF!</v>
      </c>
      <c r="BV31" s="71" t="e">
        <f t="shared" si="43"/>
        <v>#REF!</v>
      </c>
      <c r="BY31" s="71" t="e">
        <f t="shared" si="19"/>
        <v>#REF!</v>
      </c>
      <c r="BZ31" s="71" t="e">
        <f t="shared" si="20"/>
        <v>#REF!</v>
      </c>
      <c r="CA31" s="71" t="e">
        <f t="shared" si="21"/>
        <v>#REF!</v>
      </c>
      <c r="CC31" s="71" t="e">
        <f t="shared" ref="CC31:CF60" si="44">$E$17</f>
        <v>#REF!</v>
      </c>
      <c r="CD31" s="71" t="e">
        <f t="shared" si="22"/>
        <v>#REF!</v>
      </c>
      <c r="CE31" s="71" t="e">
        <f t="shared" si="22"/>
        <v>#REF!</v>
      </c>
      <c r="CF31" s="71" t="e">
        <f t="shared" si="22"/>
        <v>#REF!</v>
      </c>
      <c r="CH31" s="71" t="e">
        <f t="shared" si="23"/>
        <v>#REF!</v>
      </c>
      <c r="CI31" s="71" t="e">
        <f t="shared" si="23"/>
        <v>#REF!</v>
      </c>
      <c r="CJ31" s="71" t="e">
        <f t="shared" si="23"/>
        <v>#REF!</v>
      </c>
      <c r="CK31" s="71" t="e">
        <f t="shared" si="23"/>
        <v>#REF!</v>
      </c>
      <c r="CM31" s="64" t="e">
        <f t="shared" si="24"/>
        <v>#REF!</v>
      </c>
      <c r="CN31" s="64" t="e">
        <f t="shared" si="24"/>
        <v>#REF!</v>
      </c>
      <c r="CO31" s="64" t="e">
        <f t="shared" si="24"/>
        <v>#REF!</v>
      </c>
      <c r="CP31" s="64" t="e">
        <f t="shared" si="24"/>
        <v>#REF!</v>
      </c>
      <c r="CR31" s="69" t="e">
        <f t="shared" si="25"/>
        <v>#REF!</v>
      </c>
      <c r="CS31" s="69" t="e">
        <f t="shared" si="26"/>
        <v>#REF!</v>
      </c>
      <c r="CT31" s="69" t="e">
        <f t="shared" si="27"/>
        <v>#REF!</v>
      </c>
      <c r="CZ31" s="64" t="e">
        <f t="shared" si="28"/>
        <v>#REF!</v>
      </c>
      <c r="DA31" s="64" t="e">
        <f t="shared" si="28"/>
        <v>#REF!</v>
      </c>
      <c r="DB31" s="64" t="e">
        <f t="shared" si="28"/>
        <v>#REF!</v>
      </c>
      <c r="DD31" s="74" t="e">
        <f t="shared" si="29"/>
        <v>#REF!</v>
      </c>
      <c r="DE31" s="74" t="e">
        <f t="shared" si="29"/>
        <v>#REF!</v>
      </c>
      <c r="DF31" s="74" t="e">
        <f t="shared" si="29"/>
        <v>#REF!</v>
      </c>
      <c r="DH31" s="74" t="e">
        <f t="shared" si="30"/>
        <v>#REF!</v>
      </c>
      <c r="DI31" s="74" t="e">
        <f t="shared" si="30"/>
        <v>#REF!</v>
      </c>
      <c r="DJ31" s="74" t="e">
        <f t="shared" si="30"/>
        <v>#REF!</v>
      </c>
      <c r="DL31" s="72" t="e">
        <f t="shared" si="31"/>
        <v>#REF!</v>
      </c>
      <c r="DM31" s="72" t="e">
        <f t="shared" si="31"/>
        <v>#REF!</v>
      </c>
      <c r="DN31" s="72" t="e">
        <f t="shared" si="31"/>
        <v>#REF!</v>
      </c>
    </row>
    <row r="32" spans="1:154">
      <c r="A32" s="51" t="s">
        <v>419</v>
      </c>
      <c r="B32" s="20" t="s">
        <v>428</v>
      </c>
      <c r="C32" s="20" t="s">
        <v>366</v>
      </c>
      <c r="D32" s="10" t="s">
        <v>421</v>
      </c>
      <c r="E32" s="10" t="s">
        <v>429</v>
      </c>
      <c r="F32" s="11">
        <v>1</v>
      </c>
      <c r="G32" s="12">
        <v>0.91800000000000004</v>
      </c>
      <c r="H32" s="13">
        <v>272.44</v>
      </c>
      <c r="I32" s="13">
        <v>261.94</v>
      </c>
      <c r="J32" s="13">
        <v>264.51</v>
      </c>
      <c r="K32" s="13">
        <v>324.29000000000002</v>
      </c>
      <c r="L32" s="13" t="s">
        <v>423</v>
      </c>
      <c r="M32" s="16"/>
      <c r="N32" s="15">
        <f>(F32*(L21+(L22*G32)))*H32*L23</f>
        <v>261.93798287999999</v>
      </c>
      <c r="O32" s="15">
        <f>(F32*(M21+(M22*G32)))*H32*M23</f>
        <v>264.50600231999999</v>
      </c>
      <c r="P32" s="15">
        <f>J32*N24+J32</f>
        <v>324.28926000000001</v>
      </c>
      <c r="Q32" s="13" t="s">
        <v>423</v>
      </c>
      <c r="R32" s="36">
        <f>'DO NOT TOUCH_Conversion Sheet'!N32/'DO NOT TOUCH_Conversion Sheet'!H32-1</f>
        <v>-3.8548000000000027E-2</v>
      </c>
      <c r="S32" s="36">
        <f>'DO NOT TOUCH_Conversion Sheet'!O32/'DO NOT TOUCH_Conversion Sheet'!H32-1</f>
        <v>-2.9121999999999981E-2</v>
      </c>
      <c r="T32" s="36">
        <f>'DO NOT TOUCH_Conversion Sheet'!P32/'DO NOT TOUCH_Conversion Sheet'!H32-1</f>
        <v>0.19031441785347236</v>
      </c>
      <c r="U32" s="14"/>
      <c r="W32" s="23" t="e">
        <f>VLOOKUP(C32,#REF!,6,FALSE)</f>
        <v>#REF!</v>
      </c>
      <c r="X32" s="23" t="e">
        <f>VLOOKUP(C32,#REF!,6,FALSE)</f>
        <v>#REF!</v>
      </c>
      <c r="Y32" s="23" t="e">
        <f>VLOOKUP(C32,#REF!,6,FALSE)</f>
        <v>#REF!</v>
      </c>
      <c r="AA32" s="23" t="e">
        <f t="shared" si="7"/>
        <v>#REF!</v>
      </c>
      <c r="AB32" s="23" t="e">
        <f t="shared" si="7"/>
        <v>#REF!</v>
      </c>
      <c r="AC32" s="23" t="e">
        <f t="shared" si="7"/>
        <v>#REF!</v>
      </c>
      <c r="AE32" s="23" t="e">
        <f t="shared" si="32"/>
        <v>#REF!</v>
      </c>
      <c r="AF32" s="23" t="e">
        <f t="shared" si="33"/>
        <v>#REF!</v>
      </c>
      <c r="AG32" s="23" t="e">
        <f t="shared" si="34"/>
        <v>#REF!</v>
      </c>
      <c r="AI32" s="91" t="e">
        <f>SUM(#REF!)</f>
        <v>#REF!</v>
      </c>
      <c r="AJ32" s="91" t="e">
        <f>SUM(#REF!)</f>
        <v>#REF!</v>
      </c>
      <c r="AK32" s="91" t="e">
        <f>SUM(#REF!)</f>
        <v>#REF!</v>
      </c>
      <c r="AM32" s="73">
        <f t="shared" si="5"/>
        <v>273.6196246799999</v>
      </c>
      <c r="AN32" s="73">
        <f t="shared" si="6"/>
        <v>276.30217001999995</v>
      </c>
      <c r="AO32" s="73">
        <f t="shared" si="8"/>
        <v>324.28926000000001</v>
      </c>
      <c r="AQ32" s="73">
        <f t="shared" si="9"/>
        <v>313.60362467999988</v>
      </c>
      <c r="AR32" s="73">
        <f t="shared" si="10"/>
        <v>357.05417001999996</v>
      </c>
      <c r="AS32" s="73">
        <f t="shared" si="11"/>
        <v>527.23926000000006</v>
      </c>
      <c r="AU32" s="8" t="str">
        <f t="shared" si="35"/>
        <v>A0428</v>
      </c>
      <c r="AV32" s="93" t="e">
        <f t="shared" si="12"/>
        <v>#REF!</v>
      </c>
      <c r="AW32" s="93" t="e">
        <f t="shared" si="12"/>
        <v>#REF!</v>
      </c>
      <c r="AX32" s="93" t="e">
        <f t="shared" si="12"/>
        <v>#REF!</v>
      </c>
      <c r="AZ32" s="8" t="str">
        <f t="shared" si="36"/>
        <v>A0428</v>
      </c>
      <c r="BA32" s="88" t="e">
        <f t="shared" si="37"/>
        <v>#REF!</v>
      </c>
      <c r="BB32" s="88" t="e">
        <f t="shared" si="38"/>
        <v>#REF!</v>
      </c>
      <c r="BC32" s="88" t="e">
        <f t="shared" si="39"/>
        <v>#REF!</v>
      </c>
      <c r="BE32" s="8" t="str">
        <f t="shared" si="14"/>
        <v>A0428</v>
      </c>
      <c r="BF32" s="86" t="e">
        <f t="shared" si="40"/>
        <v>#REF!</v>
      </c>
      <c r="BG32" s="86" t="e">
        <f t="shared" si="41"/>
        <v>#REF!</v>
      </c>
      <c r="BH32" s="86" t="e">
        <f t="shared" si="42"/>
        <v>#REF!</v>
      </c>
      <c r="BL32" s="44"/>
      <c r="BO32" s="63" t="e">
        <f t="shared" si="15"/>
        <v>#REF!</v>
      </c>
      <c r="BP32" s="64" t="e">
        <f t="shared" si="16"/>
        <v>#REF!</v>
      </c>
      <c r="BQ32" s="64" t="e">
        <f t="shared" si="17"/>
        <v>#REF!</v>
      </c>
      <c r="BR32" s="64" t="e">
        <f t="shared" si="18"/>
        <v>#REF!</v>
      </c>
      <c r="BT32" s="71" t="e">
        <f t="shared" si="43"/>
        <v>#REF!</v>
      </c>
      <c r="BU32" s="71" t="e">
        <f t="shared" si="43"/>
        <v>#REF!</v>
      </c>
      <c r="BV32" s="71" t="e">
        <f t="shared" si="43"/>
        <v>#REF!</v>
      </c>
      <c r="BY32" s="71" t="e">
        <f t="shared" si="19"/>
        <v>#REF!</v>
      </c>
      <c r="BZ32" s="71" t="e">
        <f t="shared" si="20"/>
        <v>#REF!</v>
      </c>
      <c r="CA32" s="71" t="e">
        <f t="shared" si="21"/>
        <v>#REF!</v>
      </c>
      <c r="CC32" s="71" t="e">
        <f t="shared" si="44"/>
        <v>#REF!</v>
      </c>
      <c r="CD32" s="71" t="e">
        <f t="shared" si="22"/>
        <v>#REF!</v>
      </c>
      <c r="CE32" s="71" t="e">
        <f t="shared" si="22"/>
        <v>#REF!</v>
      </c>
      <c r="CF32" s="71" t="e">
        <f t="shared" si="22"/>
        <v>#REF!</v>
      </c>
      <c r="CH32" s="71" t="e">
        <f t="shared" si="23"/>
        <v>#REF!</v>
      </c>
      <c r="CI32" s="71" t="e">
        <f t="shared" si="23"/>
        <v>#REF!</v>
      </c>
      <c r="CJ32" s="71" t="e">
        <f t="shared" si="23"/>
        <v>#REF!</v>
      </c>
      <c r="CK32" s="71" t="e">
        <f t="shared" si="23"/>
        <v>#REF!</v>
      </c>
      <c r="CM32" s="64" t="e">
        <f t="shared" si="24"/>
        <v>#REF!</v>
      </c>
      <c r="CN32" s="64" t="e">
        <f t="shared" si="24"/>
        <v>#REF!</v>
      </c>
      <c r="CO32" s="64" t="e">
        <f t="shared" si="24"/>
        <v>#REF!</v>
      </c>
      <c r="CP32" s="64" t="e">
        <f t="shared" si="24"/>
        <v>#REF!</v>
      </c>
      <c r="CR32" s="69" t="e">
        <f t="shared" si="25"/>
        <v>#REF!</v>
      </c>
      <c r="CS32" s="69" t="e">
        <f t="shared" si="26"/>
        <v>#REF!</v>
      </c>
      <c r="CT32" s="69" t="e">
        <f t="shared" si="27"/>
        <v>#REF!</v>
      </c>
      <c r="CZ32" s="64" t="e">
        <f t="shared" si="28"/>
        <v>#REF!</v>
      </c>
      <c r="DA32" s="64" t="e">
        <f t="shared" si="28"/>
        <v>#REF!</v>
      </c>
      <c r="DB32" s="64" t="e">
        <f t="shared" si="28"/>
        <v>#REF!</v>
      </c>
      <c r="DD32" s="74" t="e">
        <f t="shared" si="29"/>
        <v>#REF!</v>
      </c>
      <c r="DE32" s="74" t="e">
        <f t="shared" si="29"/>
        <v>#REF!</v>
      </c>
      <c r="DF32" s="74" t="e">
        <f t="shared" si="29"/>
        <v>#REF!</v>
      </c>
      <c r="DH32" s="74" t="e">
        <f t="shared" si="30"/>
        <v>#REF!</v>
      </c>
      <c r="DI32" s="74" t="e">
        <f t="shared" si="30"/>
        <v>#REF!</v>
      </c>
      <c r="DJ32" s="74" t="e">
        <f t="shared" si="30"/>
        <v>#REF!</v>
      </c>
      <c r="DL32" s="72" t="e">
        <f t="shared" si="31"/>
        <v>#REF!</v>
      </c>
      <c r="DM32" s="72" t="e">
        <f t="shared" si="31"/>
        <v>#REF!</v>
      </c>
      <c r="DN32" s="72" t="e">
        <f t="shared" si="31"/>
        <v>#REF!</v>
      </c>
    </row>
    <row r="33" spans="1:118">
      <c r="A33" s="51" t="s">
        <v>419</v>
      </c>
      <c r="B33" s="20" t="s">
        <v>430</v>
      </c>
      <c r="C33" s="20" t="s">
        <v>366</v>
      </c>
      <c r="D33" s="10" t="s">
        <v>421</v>
      </c>
      <c r="E33" s="10" t="s">
        <v>431</v>
      </c>
      <c r="F33" s="11">
        <v>1.6</v>
      </c>
      <c r="G33" s="12">
        <v>0.91800000000000004</v>
      </c>
      <c r="H33" s="13">
        <v>272.44</v>
      </c>
      <c r="I33" s="13">
        <v>419.1</v>
      </c>
      <c r="J33" s="13">
        <v>423.21</v>
      </c>
      <c r="K33" s="13">
        <v>518.86</v>
      </c>
      <c r="L33" s="13" t="s">
        <v>423</v>
      </c>
      <c r="M33" s="16"/>
      <c r="N33" s="15">
        <f>(F33*(L21+(L22*G33)))*H33*L23</f>
        <v>419.10077260799994</v>
      </c>
      <c r="O33" s="15">
        <f>(F33*(M21+(M22*G33)))*H33*M23</f>
        <v>423.20960371199999</v>
      </c>
      <c r="P33" s="15">
        <f>J33*N24+J33</f>
        <v>518.85545999999999</v>
      </c>
      <c r="Q33" s="13" t="s">
        <v>423</v>
      </c>
      <c r="R33" s="36">
        <f>'DO NOT TOUCH_Conversion Sheet'!N33/'DO NOT TOUCH_Conversion Sheet'!H33-1</f>
        <v>0.53832319999999978</v>
      </c>
      <c r="S33" s="36">
        <f>'DO NOT TOUCH_Conversion Sheet'!O33/'DO NOT TOUCH_Conversion Sheet'!H33-1</f>
        <v>0.55340480000000003</v>
      </c>
      <c r="T33" s="36">
        <f>'DO NOT TOUCH_Conversion Sheet'!P33/'DO NOT TOUCH_Conversion Sheet'!H33-1</f>
        <v>0.90447606812509185</v>
      </c>
      <c r="U33" s="14"/>
      <c r="W33" s="23" t="e">
        <f>VLOOKUP(C33,#REF!,6,FALSE)</f>
        <v>#REF!</v>
      </c>
      <c r="X33" s="23" t="e">
        <f>VLOOKUP(C33,#REF!,6,FALSE)</f>
        <v>#REF!</v>
      </c>
      <c r="Y33" s="23" t="e">
        <f>VLOOKUP(C33,#REF!,6,FALSE)</f>
        <v>#REF!</v>
      </c>
      <c r="Z33" s="94"/>
      <c r="AA33" s="23" t="e">
        <f t="shared" si="7"/>
        <v>#REF!</v>
      </c>
      <c r="AB33" s="23" t="e">
        <f t="shared" si="7"/>
        <v>#REF!</v>
      </c>
      <c r="AC33" s="23" t="e">
        <f t="shared" si="7"/>
        <v>#REF!</v>
      </c>
      <c r="AD33" s="94"/>
      <c r="AE33" s="23" t="e">
        <f t="shared" si="32"/>
        <v>#REF!</v>
      </c>
      <c r="AF33" s="23" t="e">
        <f t="shared" si="33"/>
        <v>#REF!</v>
      </c>
      <c r="AG33" s="23" t="e">
        <f t="shared" si="34"/>
        <v>#REF!</v>
      </c>
      <c r="AI33" s="91" t="e">
        <f>SUM(#REF!)</f>
        <v>#REF!</v>
      </c>
      <c r="AJ33" s="91" t="e">
        <f>SUM(#REF!)</f>
        <v>#REF!</v>
      </c>
      <c r="AK33" s="91" t="e">
        <f>SUM(#REF!)</f>
        <v>#REF!</v>
      </c>
      <c r="AM33" s="73">
        <f t="shared" si="5"/>
        <v>700.46008588799998</v>
      </c>
      <c r="AN33" s="73">
        <f t="shared" si="6"/>
        <v>707.32734163199996</v>
      </c>
      <c r="AO33" s="73">
        <f t="shared" si="8"/>
        <v>518.85545999999999</v>
      </c>
      <c r="AQ33" s="73">
        <f t="shared" si="9"/>
        <v>740.44408588800002</v>
      </c>
      <c r="AR33" s="73">
        <f t="shared" si="10"/>
        <v>788.07934163200002</v>
      </c>
      <c r="AS33" s="73">
        <f t="shared" si="11"/>
        <v>721.80546000000004</v>
      </c>
      <c r="AU33" s="8" t="str">
        <f t="shared" si="35"/>
        <v>A0429</v>
      </c>
      <c r="AV33" s="93" t="e">
        <f t="shared" si="12"/>
        <v>#REF!</v>
      </c>
      <c r="AW33" s="93" t="e">
        <f t="shared" si="12"/>
        <v>#REF!</v>
      </c>
      <c r="AX33" s="93" t="e">
        <f t="shared" si="12"/>
        <v>#REF!</v>
      </c>
      <c r="AZ33" s="8" t="str">
        <f t="shared" si="36"/>
        <v>A0429</v>
      </c>
      <c r="BA33" s="88" t="e">
        <f t="shared" si="37"/>
        <v>#REF!</v>
      </c>
      <c r="BB33" s="88" t="e">
        <f t="shared" si="38"/>
        <v>#REF!</v>
      </c>
      <c r="BC33" s="88" t="e">
        <f t="shared" si="39"/>
        <v>#REF!</v>
      </c>
      <c r="BE33" s="8" t="str">
        <f t="shared" si="14"/>
        <v>A0429</v>
      </c>
      <c r="BF33" s="86" t="e">
        <f>IF(BA33="","",AV33-BA33)</f>
        <v>#REF!</v>
      </c>
      <c r="BG33" s="86" t="e">
        <f t="shared" si="41"/>
        <v>#REF!</v>
      </c>
      <c r="BH33" s="86" t="e">
        <f t="shared" si="42"/>
        <v>#REF!</v>
      </c>
      <c r="BL33" s="44"/>
      <c r="BO33" s="63" t="e">
        <f t="shared" si="15"/>
        <v>#REF!</v>
      </c>
      <c r="BP33" s="64" t="e">
        <f t="shared" si="16"/>
        <v>#REF!</v>
      </c>
      <c r="BQ33" s="64" t="e">
        <f t="shared" si="17"/>
        <v>#REF!</v>
      </c>
      <c r="BR33" s="64" t="e">
        <f t="shared" si="18"/>
        <v>#REF!</v>
      </c>
      <c r="BT33" s="71" t="e">
        <f t="shared" si="43"/>
        <v>#REF!</v>
      </c>
      <c r="BU33" s="71" t="e">
        <f t="shared" si="43"/>
        <v>#REF!</v>
      </c>
      <c r="BV33" s="71" t="e">
        <f t="shared" si="43"/>
        <v>#REF!</v>
      </c>
      <c r="BY33" s="71" t="e">
        <f t="shared" si="19"/>
        <v>#REF!</v>
      </c>
      <c r="BZ33" s="71" t="e">
        <f t="shared" si="20"/>
        <v>#REF!</v>
      </c>
      <c r="CA33" s="71" t="e">
        <f t="shared" si="21"/>
        <v>#REF!</v>
      </c>
      <c r="CC33" s="71" t="e">
        <f t="shared" si="44"/>
        <v>#REF!</v>
      </c>
      <c r="CD33" s="71" t="e">
        <f t="shared" si="22"/>
        <v>#REF!</v>
      </c>
      <c r="CE33" s="71" t="e">
        <f t="shared" si="22"/>
        <v>#REF!</v>
      </c>
      <c r="CF33" s="71" t="e">
        <f t="shared" si="22"/>
        <v>#REF!</v>
      </c>
      <c r="CH33" s="71" t="e">
        <f t="shared" si="23"/>
        <v>#REF!</v>
      </c>
      <c r="CI33" s="71" t="e">
        <f t="shared" si="23"/>
        <v>#REF!</v>
      </c>
      <c r="CJ33" s="71" t="e">
        <f t="shared" si="23"/>
        <v>#REF!</v>
      </c>
      <c r="CK33" s="71" t="e">
        <f t="shared" si="23"/>
        <v>#REF!</v>
      </c>
      <c r="CM33" s="64" t="e">
        <f t="shared" si="24"/>
        <v>#REF!</v>
      </c>
      <c r="CN33" s="64" t="e">
        <f t="shared" si="24"/>
        <v>#REF!</v>
      </c>
      <c r="CO33" s="64" t="e">
        <f t="shared" si="24"/>
        <v>#REF!</v>
      </c>
      <c r="CP33" s="64" t="e">
        <f t="shared" si="24"/>
        <v>#REF!</v>
      </c>
      <c r="CR33" s="69" t="e">
        <f t="shared" si="25"/>
        <v>#REF!</v>
      </c>
      <c r="CS33" s="69" t="e">
        <f t="shared" si="26"/>
        <v>#REF!</v>
      </c>
      <c r="CT33" s="69" t="e">
        <f t="shared" si="27"/>
        <v>#REF!</v>
      </c>
      <c r="CZ33" s="64" t="e">
        <f t="shared" si="28"/>
        <v>#REF!</v>
      </c>
      <c r="DA33" s="64" t="e">
        <f t="shared" si="28"/>
        <v>#REF!</v>
      </c>
      <c r="DB33" s="64" t="e">
        <f t="shared" si="28"/>
        <v>#REF!</v>
      </c>
      <c r="DD33" s="74" t="e">
        <f t="shared" si="29"/>
        <v>#REF!</v>
      </c>
      <c r="DE33" s="74" t="e">
        <f t="shared" si="29"/>
        <v>#REF!</v>
      </c>
      <c r="DF33" s="74" t="e">
        <f t="shared" si="29"/>
        <v>#REF!</v>
      </c>
      <c r="DH33" s="74" t="e">
        <f t="shared" si="30"/>
        <v>#REF!</v>
      </c>
      <c r="DI33" s="74" t="e">
        <f t="shared" si="30"/>
        <v>#REF!</v>
      </c>
      <c r="DJ33" s="74" t="e">
        <f t="shared" si="30"/>
        <v>#REF!</v>
      </c>
      <c r="DL33" s="72" t="e">
        <f t="shared" si="31"/>
        <v>#REF!</v>
      </c>
      <c r="DM33" s="72" t="e">
        <f t="shared" si="31"/>
        <v>#REF!</v>
      </c>
      <c r="DN33" s="72" t="e">
        <f t="shared" si="31"/>
        <v>#REF!</v>
      </c>
    </row>
    <row r="34" spans="1:118">
      <c r="A34" s="51" t="s">
        <v>419</v>
      </c>
      <c r="B34" s="20" t="s">
        <v>432</v>
      </c>
      <c r="C34" s="20" t="s">
        <v>361</v>
      </c>
      <c r="D34" s="10" t="s">
        <v>421</v>
      </c>
      <c r="E34" s="10" t="s">
        <v>433</v>
      </c>
      <c r="F34" s="11">
        <v>2.75</v>
      </c>
      <c r="G34" s="12">
        <v>0.91800000000000004</v>
      </c>
      <c r="H34" s="13">
        <v>272.44</v>
      </c>
      <c r="I34" s="13">
        <v>720.33</v>
      </c>
      <c r="J34" s="13">
        <v>727.39</v>
      </c>
      <c r="K34" s="13">
        <v>891.78</v>
      </c>
      <c r="L34" s="13" t="s">
        <v>423</v>
      </c>
      <c r="M34" s="16"/>
      <c r="N34" s="15">
        <f>(F34*(L21+(L22*G34)))*H34*L23</f>
        <v>720.32945291999999</v>
      </c>
      <c r="O34" s="15">
        <f>(F34*(M21+(M22*G34)))*H34*M23</f>
        <v>727.39150638000001</v>
      </c>
      <c r="P34" s="15">
        <f>J34*N24+J34</f>
        <v>891.78013999999996</v>
      </c>
      <c r="Q34" s="13" t="s">
        <v>423</v>
      </c>
      <c r="R34" s="36">
        <f>'DO NOT TOUCH_Conversion Sheet'!N34/'DO NOT TOUCH_Conversion Sheet'!H34-1</f>
        <v>1.643993</v>
      </c>
      <c r="S34" s="36">
        <f>'DO NOT TOUCH_Conversion Sheet'!O34/'DO NOT TOUCH_Conversion Sheet'!H34-1</f>
        <v>1.6699145</v>
      </c>
      <c r="T34" s="36">
        <f>'DO NOT TOUCH_Conversion Sheet'!P34/'DO NOT TOUCH_Conversion Sheet'!H34-1</f>
        <v>2.2733083981794153</v>
      </c>
      <c r="U34" s="14"/>
      <c r="W34" s="23" t="e">
        <f>VLOOKUP(C34,#REF!,6,FALSE)</f>
        <v>#REF!</v>
      </c>
      <c r="X34" s="23" t="e">
        <f>VLOOKUP(C34,#REF!,6,FALSE)</f>
        <v>#REF!</v>
      </c>
      <c r="Y34" s="23" t="e">
        <f>VLOOKUP(C34,#REF!,6,FALSE)</f>
        <v>#REF!</v>
      </c>
      <c r="Z34" s="94"/>
      <c r="AA34" s="23" t="e">
        <f t="shared" si="7"/>
        <v>#REF!</v>
      </c>
      <c r="AB34" s="23" t="e">
        <f t="shared" si="7"/>
        <v>#REF!</v>
      </c>
      <c r="AC34" s="23" t="e">
        <f t="shared" si="7"/>
        <v>#REF!</v>
      </c>
      <c r="AD34" s="94"/>
      <c r="AE34" s="23" t="e">
        <f t="shared" si="32"/>
        <v>#REF!</v>
      </c>
      <c r="AF34" s="23" t="e">
        <f t="shared" si="33"/>
        <v>#REF!</v>
      </c>
      <c r="AG34" s="23" t="e">
        <f t="shared" si="34"/>
        <v>#REF!</v>
      </c>
      <c r="AI34" s="91" t="e">
        <f>SUM(#REF!)</f>
        <v>#REF!</v>
      </c>
      <c r="AJ34" s="91" t="e">
        <f>SUM(#REF!)</f>
        <v>#REF!</v>
      </c>
      <c r="AK34" s="91" t="e">
        <f>SUM(#REF!)</f>
        <v>#REF!</v>
      </c>
      <c r="AM34" s="73">
        <f t="shared" si="5"/>
        <v>778.52373884999997</v>
      </c>
      <c r="AN34" s="73">
        <f t="shared" si="6"/>
        <v>786.15632452499995</v>
      </c>
      <c r="AO34" s="73">
        <f t="shared" si="8"/>
        <v>891.78013999999996</v>
      </c>
      <c r="AQ34" s="73">
        <f t="shared" si="9"/>
        <v>818.50773885000001</v>
      </c>
      <c r="AR34" s="73">
        <f t="shared" si="10"/>
        <v>866.9083245249999</v>
      </c>
      <c r="AS34" s="73">
        <f t="shared" si="11"/>
        <v>1094.7301399999999</v>
      </c>
      <c r="AU34" s="8" t="str">
        <f t="shared" si="35"/>
        <v>A0433</v>
      </c>
      <c r="AV34" s="93" t="e">
        <f t="shared" si="12"/>
        <v>#REF!</v>
      </c>
      <c r="AW34" s="93" t="e">
        <f t="shared" si="12"/>
        <v>#REF!</v>
      </c>
      <c r="AX34" s="93" t="e">
        <f t="shared" si="12"/>
        <v>#REF!</v>
      </c>
      <c r="AZ34" s="8" t="str">
        <f t="shared" si="36"/>
        <v>A0433</v>
      </c>
      <c r="BA34" s="88" t="e">
        <f t="shared" si="37"/>
        <v>#REF!</v>
      </c>
      <c r="BB34" s="88" t="e">
        <f t="shared" si="38"/>
        <v>#REF!</v>
      </c>
      <c r="BC34" s="88" t="e">
        <f t="shared" si="39"/>
        <v>#REF!</v>
      </c>
      <c r="BE34" s="8" t="str">
        <f t="shared" si="14"/>
        <v>A0433</v>
      </c>
      <c r="BF34" s="86" t="e">
        <f t="shared" si="40"/>
        <v>#REF!</v>
      </c>
      <c r="BG34" s="86" t="e">
        <f t="shared" si="41"/>
        <v>#REF!</v>
      </c>
      <c r="BH34" s="86" t="e">
        <f t="shared" si="42"/>
        <v>#REF!</v>
      </c>
      <c r="BL34" s="44"/>
      <c r="BO34" s="63" t="e">
        <f t="shared" si="15"/>
        <v>#REF!</v>
      </c>
      <c r="BP34" s="64" t="e">
        <f t="shared" si="16"/>
        <v>#REF!</v>
      </c>
      <c r="BQ34" s="64" t="e">
        <f t="shared" si="17"/>
        <v>#REF!</v>
      </c>
      <c r="BR34" s="64" t="e">
        <f t="shared" si="18"/>
        <v>#REF!</v>
      </c>
      <c r="BT34" s="71" t="e">
        <f t="shared" si="43"/>
        <v>#REF!</v>
      </c>
      <c r="BU34" s="71" t="e">
        <f t="shared" si="43"/>
        <v>#REF!</v>
      </c>
      <c r="BV34" s="71" t="e">
        <f t="shared" si="43"/>
        <v>#REF!</v>
      </c>
      <c r="BY34" s="71" t="e">
        <f t="shared" si="19"/>
        <v>#REF!</v>
      </c>
      <c r="BZ34" s="71" t="e">
        <f t="shared" si="20"/>
        <v>#REF!</v>
      </c>
      <c r="CA34" s="71" t="e">
        <f t="shared" si="21"/>
        <v>#REF!</v>
      </c>
      <c r="CC34" s="71" t="e">
        <f t="shared" si="44"/>
        <v>#REF!</v>
      </c>
      <c r="CD34" s="71" t="e">
        <f t="shared" si="22"/>
        <v>#REF!</v>
      </c>
      <c r="CE34" s="71" t="e">
        <f t="shared" si="22"/>
        <v>#REF!</v>
      </c>
      <c r="CF34" s="71" t="e">
        <f t="shared" si="22"/>
        <v>#REF!</v>
      </c>
      <c r="CH34" s="71" t="e">
        <f t="shared" si="23"/>
        <v>#REF!</v>
      </c>
      <c r="CI34" s="71" t="e">
        <f t="shared" si="23"/>
        <v>#REF!</v>
      </c>
      <c r="CJ34" s="71" t="e">
        <f t="shared" si="23"/>
        <v>#REF!</v>
      </c>
      <c r="CK34" s="71" t="e">
        <f t="shared" si="23"/>
        <v>#REF!</v>
      </c>
      <c r="CM34" s="64" t="e">
        <f t="shared" si="24"/>
        <v>#REF!</v>
      </c>
      <c r="CN34" s="64" t="e">
        <f t="shared" si="24"/>
        <v>#REF!</v>
      </c>
      <c r="CO34" s="64" t="e">
        <f t="shared" si="24"/>
        <v>#REF!</v>
      </c>
      <c r="CP34" s="64" t="e">
        <f t="shared" si="24"/>
        <v>#REF!</v>
      </c>
      <c r="CR34" s="69" t="e">
        <f t="shared" si="25"/>
        <v>#REF!</v>
      </c>
      <c r="CS34" s="69" t="e">
        <f t="shared" si="26"/>
        <v>#REF!</v>
      </c>
      <c r="CT34" s="69" t="e">
        <f t="shared" si="27"/>
        <v>#REF!</v>
      </c>
      <c r="CZ34" s="64" t="e">
        <f t="shared" si="28"/>
        <v>#REF!</v>
      </c>
      <c r="DA34" s="64" t="e">
        <f t="shared" si="28"/>
        <v>#REF!</v>
      </c>
      <c r="DB34" s="64" t="e">
        <f t="shared" si="28"/>
        <v>#REF!</v>
      </c>
      <c r="DD34" s="74" t="e">
        <f t="shared" si="29"/>
        <v>#REF!</v>
      </c>
      <c r="DE34" s="74" t="e">
        <f t="shared" si="29"/>
        <v>#REF!</v>
      </c>
      <c r="DF34" s="74" t="e">
        <f t="shared" si="29"/>
        <v>#REF!</v>
      </c>
      <c r="DH34" s="74" t="e">
        <f t="shared" si="30"/>
        <v>#REF!</v>
      </c>
      <c r="DI34" s="74" t="e">
        <f t="shared" si="30"/>
        <v>#REF!</v>
      </c>
      <c r="DJ34" s="74" t="e">
        <f t="shared" si="30"/>
        <v>#REF!</v>
      </c>
      <c r="DL34" s="72" t="e">
        <f t="shared" si="31"/>
        <v>#REF!</v>
      </c>
      <c r="DM34" s="72" t="e">
        <f t="shared" si="31"/>
        <v>#REF!</v>
      </c>
      <c r="DN34" s="72" t="e">
        <f t="shared" si="31"/>
        <v>#REF!</v>
      </c>
    </row>
    <row r="35" spans="1:118">
      <c r="A35" s="51" t="s">
        <v>419</v>
      </c>
      <c r="B35" s="20" t="s">
        <v>434</v>
      </c>
      <c r="C35" s="89" t="s">
        <v>370</v>
      </c>
      <c r="D35" s="10" t="s">
        <v>421</v>
      </c>
      <c r="E35" s="10" t="s">
        <v>435</v>
      </c>
      <c r="F35" s="11">
        <v>3.25</v>
      </c>
      <c r="G35" s="12">
        <v>0.91800000000000004</v>
      </c>
      <c r="H35" s="13">
        <v>272.44</v>
      </c>
      <c r="I35" s="13">
        <v>851.3</v>
      </c>
      <c r="J35" s="13">
        <v>859.64</v>
      </c>
      <c r="K35" s="13">
        <v>1053.92</v>
      </c>
      <c r="L35" s="13" t="s">
        <v>423</v>
      </c>
      <c r="M35" s="16"/>
      <c r="N35" s="15">
        <f>(F35*(L21+(L22*G35)))*H35*L23</f>
        <v>851.29844435999985</v>
      </c>
      <c r="O35" s="15">
        <f>(F35*(M21+(M22*G35)))*H35*M23</f>
        <v>859.64450753999984</v>
      </c>
      <c r="P35" s="15">
        <f>J35*N24+J35</f>
        <v>1053.9186399999999</v>
      </c>
      <c r="Q35" s="13" t="s">
        <v>423</v>
      </c>
      <c r="R35" s="36">
        <f>'DO NOT TOUCH_Conversion Sheet'!N35/'DO NOT TOUCH_Conversion Sheet'!H35-1</f>
        <v>2.1247189999999994</v>
      </c>
      <c r="S35" s="36">
        <f>'DO NOT TOUCH_Conversion Sheet'!O35/'DO NOT TOUCH_Conversion Sheet'!H35-1</f>
        <v>2.1553534999999995</v>
      </c>
      <c r="T35" s="36">
        <f>'DO NOT TOUCH_Conversion Sheet'!P35/'DO NOT TOUCH_Conversion Sheet'!H35-1</f>
        <v>2.8684431067390981</v>
      </c>
      <c r="U35" s="14"/>
      <c r="W35" s="23" t="e">
        <f>VLOOKUP(C35,#REF!,6,FALSE)</f>
        <v>#REF!</v>
      </c>
      <c r="X35" s="23" t="e">
        <f>VLOOKUP(C35,#REF!,6,FALSE)</f>
        <v>#REF!</v>
      </c>
      <c r="Y35" s="23" t="e">
        <f>VLOOKUP(C35,#REF!,6,FALSE)</f>
        <v>#REF!</v>
      </c>
      <c r="Z35" s="94"/>
      <c r="AA35" s="23" t="e">
        <f t="shared" si="7"/>
        <v>#REF!</v>
      </c>
      <c r="AB35" s="23" t="e">
        <f t="shared" si="7"/>
        <v>#REF!</v>
      </c>
      <c r="AC35" s="23" t="e">
        <f t="shared" si="7"/>
        <v>#REF!</v>
      </c>
      <c r="AD35" s="94"/>
      <c r="AE35" s="23" t="e">
        <f t="shared" si="32"/>
        <v>#REF!</v>
      </c>
      <c r="AF35" s="23" t="e">
        <f t="shared" si="33"/>
        <v>#REF!</v>
      </c>
      <c r="AG35" s="23" t="e">
        <f t="shared" si="34"/>
        <v>#REF!</v>
      </c>
      <c r="AI35" s="91" t="e">
        <f>SUM(#REF!)</f>
        <v>#REF!</v>
      </c>
      <c r="AJ35" s="91" t="e">
        <f>SUM(#REF!)</f>
        <v>#REF!</v>
      </c>
      <c r="AK35" s="91" t="e">
        <f>SUM(#REF!)</f>
        <v>#REF!</v>
      </c>
      <c r="AM35" s="73">
        <f t="shared" si="5"/>
        <v>1215.73442133</v>
      </c>
      <c r="AN35" s="73">
        <f t="shared" si="6"/>
        <v>1227.6533862449999</v>
      </c>
      <c r="AO35" s="73">
        <f t="shared" si="8"/>
        <v>1053.9186399999999</v>
      </c>
      <c r="AQ35" s="73">
        <f t="shared" si="9"/>
        <v>1255.71842133</v>
      </c>
      <c r="AR35" s="73">
        <f t="shared" si="10"/>
        <v>1308.4053862449998</v>
      </c>
      <c r="AS35" s="73">
        <f t="shared" si="11"/>
        <v>1256.8686399999999</v>
      </c>
      <c r="AU35" s="8" t="str">
        <f t="shared" si="35"/>
        <v>A0434</v>
      </c>
      <c r="AV35" s="93" t="e">
        <f t="shared" si="12"/>
        <v>#REF!</v>
      </c>
      <c r="AW35" s="93" t="e">
        <f t="shared" si="12"/>
        <v>#REF!</v>
      </c>
      <c r="AX35" s="93" t="e">
        <f t="shared" si="12"/>
        <v>#REF!</v>
      </c>
      <c r="AZ35" s="8" t="str">
        <f t="shared" si="36"/>
        <v>A0434</v>
      </c>
      <c r="BA35" s="88" t="e">
        <f t="shared" si="37"/>
        <v>#REF!</v>
      </c>
      <c r="BB35" s="88" t="e">
        <f t="shared" si="38"/>
        <v>#REF!</v>
      </c>
      <c r="BC35" s="88" t="e">
        <f t="shared" si="39"/>
        <v>#REF!</v>
      </c>
      <c r="BE35" s="8" t="str">
        <f t="shared" si="14"/>
        <v>A0434</v>
      </c>
      <c r="BF35" s="86" t="e">
        <f t="shared" si="40"/>
        <v>#REF!</v>
      </c>
      <c r="BG35" s="86" t="e">
        <f t="shared" si="41"/>
        <v>#REF!</v>
      </c>
      <c r="BH35" s="86" t="e">
        <f t="shared" si="42"/>
        <v>#REF!</v>
      </c>
      <c r="BL35" s="44"/>
      <c r="BO35" s="63" t="e">
        <f t="shared" si="15"/>
        <v>#N/A</v>
      </c>
      <c r="BP35" s="64" t="e">
        <f t="shared" si="16"/>
        <v>#N/A</v>
      </c>
      <c r="BQ35" s="64" t="e">
        <f t="shared" si="17"/>
        <v>#N/A</v>
      </c>
      <c r="BR35" s="64" t="e">
        <f t="shared" si="18"/>
        <v>#N/A</v>
      </c>
      <c r="BT35" s="71" t="e">
        <f t="shared" si="43"/>
        <v>#REF!</v>
      </c>
      <c r="BU35" s="71" t="e">
        <f t="shared" si="43"/>
        <v>#REF!</v>
      </c>
      <c r="BV35" s="71" t="e">
        <f t="shared" si="43"/>
        <v>#REF!</v>
      </c>
      <c r="BY35" s="71" t="e">
        <f t="shared" si="19"/>
        <v>#REF!</v>
      </c>
      <c r="BZ35" s="71" t="e">
        <f t="shared" si="20"/>
        <v>#REF!</v>
      </c>
      <c r="CA35" s="71" t="e">
        <f t="shared" si="21"/>
        <v>#REF!</v>
      </c>
      <c r="CC35" s="71" t="e">
        <f t="shared" si="44"/>
        <v>#REF!</v>
      </c>
      <c r="CD35" s="71" t="e">
        <f t="shared" si="22"/>
        <v>#REF!</v>
      </c>
      <c r="CE35" s="71" t="e">
        <f t="shared" si="22"/>
        <v>#REF!</v>
      </c>
      <c r="CF35" s="71" t="e">
        <f t="shared" si="22"/>
        <v>#REF!</v>
      </c>
      <c r="CH35" s="71" t="e">
        <f t="shared" si="23"/>
        <v>#REF!</v>
      </c>
      <c r="CI35" s="71" t="e">
        <f t="shared" si="23"/>
        <v>#REF!</v>
      </c>
      <c r="CJ35" s="71" t="e">
        <f t="shared" si="23"/>
        <v>#REF!</v>
      </c>
      <c r="CK35" s="71" t="e">
        <f t="shared" si="23"/>
        <v>#REF!</v>
      </c>
      <c r="CM35" s="64" t="e">
        <f t="shared" si="24"/>
        <v>#N/A</v>
      </c>
      <c r="CN35" s="64" t="e">
        <f t="shared" si="24"/>
        <v>#N/A</v>
      </c>
      <c r="CO35" s="64" t="e">
        <f t="shared" si="24"/>
        <v>#N/A</v>
      </c>
      <c r="CP35" s="64" t="e">
        <f t="shared" si="24"/>
        <v>#N/A</v>
      </c>
      <c r="CR35" s="69" t="e">
        <f t="shared" si="25"/>
        <v>#N/A</v>
      </c>
      <c r="CS35" s="69" t="e">
        <f t="shared" si="26"/>
        <v>#N/A</v>
      </c>
      <c r="CT35" s="69" t="e">
        <f t="shared" si="27"/>
        <v>#N/A</v>
      </c>
      <c r="CZ35" s="64" t="e">
        <f t="shared" si="28"/>
        <v>#N/A</v>
      </c>
      <c r="DA35" s="64" t="e">
        <f t="shared" si="28"/>
        <v>#N/A</v>
      </c>
      <c r="DB35" s="64" t="e">
        <f t="shared" si="28"/>
        <v>#N/A</v>
      </c>
      <c r="DD35" s="74" t="e">
        <f t="shared" si="29"/>
        <v>#REF!</v>
      </c>
      <c r="DE35" s="74" t="e">
        <f t="shared" si="29"/>
        <v>#REF!</v>
      </c>
      <c r="DF35" s="74" t="e">
        <f t="shared" si="29"/>
        <v>#REF!</v>
      </c>
      <c r="DH35" s="74" t="e">
        <f t="shared" si="30"/>
        <v>#REF!</v>
      </c>
      <c r="DI35" s="74" t="e">
        <f t="shared" si="30"/>
        <v>#REF!</v>
      </c>
      <c r="DJ35" s="74" t="e">
        <f t="shared" si="30"/>
        <v>#REF!</v>
      </c>
      <c r="DL35" s="72" t="e">
        <f t="shared" si="31"/>
        <v>#REF!</v>
      </c>
      <c r="DM35" s="72" t="e">
        <f t="shared" si="31"/>
        <v>#REF!</v>
      </c>
      <c r="DN35" s="72" t="e">
        <f t="shared" si="31"/>
        <v>#REF!</v>
      </c>
    </row>
    <row r="36" spans="1:118">
      <c r="A36" s="51" t="s">
        <v>101</v>
      </c>
      <c r="B36" s="20" t="s">
        <v>436</v>
      </c>
      <c r="C36" s="20" t="s">
        <v>368</v>
      </c>
      <c r="D36" s="10" t="s">
        <v>421</v>
      </c>
      <c r="E36" s="10"/>
      <c r="F36" s="11"/>
      <c r="G36" s="12"/>
      <c r="H36" s="13">
        <v>25</v>
      </c>
      <c r="I36" s="13"/>
      <c r="J36" s="13"/>
      <c r="K36" s="13"/>
      <c r="L36" s="13"/>
      <c r="M36" s="16"/>
      <c r="N36" s="15">
        <f>H36*$L$26+H36</f>
        <v>25</v>
      </c>
      <c r="O36" s="15">
        <f>H36*$M$26+H36</f>
        <v>26.25</v>
      </c>
      <c r="P36" s="15">
        <f>H36*$N$26+H36</f>
        <v>27.5</v>
      </c>
      <c r="Q36" s="13" t="s">
        <v>423</v>
      </c>
      <c r="R36" s="36">
        <f>'DO NOT TOUCH_Conversion Sheet'!N36/'DO NOT TOUCH_Conversion Sheet'!H36-1</f>
        <v>0</v>
      </c>
      <c r="S36" s="36">
        <f>'DO NOT TOUCH_Conversion Sheet'!O36/'DO NOT TOUCH_Conversion Sheet'!H36-1</f>
        <v>5.0000000000000044E-2</v>
      </c>
      <c r="T36" s="36">
        <f>'DO NOT TOUCH_Conversion Sheet'!P36/'DO NOT TOUCH_Conversion Sheet'!H36-1</f>
        <v>0.10000000000000009</v>
      </c>
      <c r="U36" s="14"/>
      <c r="W36" s="23" t="e">
        <f>VLOOKUP(C36,#REF!,6,FALSE)</f>
        <v>#REF!</v>
      </c>
      <c r="X36" s="23" t="e">
        <f>VLOOKUP(C36,#REF!,6,FALSE)</f>
        <v>#REF!</v>
      </c>
      <c r="Y36" s="23" t="e">
        <f>VLOOKUP(C36,#REF!,6,FALSE)</f>
        <v>#REF!</v>
      </c>
      <c r="Z36" s="94"/>
      <c r="AA36" s="23" t="e">
        <f t="shared" si="7"/>
        <v>#REF!</v>
      </c>
      <c r="AB36" s="23" t="e">
        <f t="shared" si="7"/>
        <v>#REF!</v>
      </c>
      <c r="AC36" s="23" t="e">
        <f t="shared" si="7"/>
        <v>#REF!</v>
      </c>
      <c r="AD36" s="94"/>
      <c r="AE36" s="88" t="e">
        <f>AA36*O12+AA36</f>
        <v>#REF!</v>
      </c>
      <c r="AF36" s="88" t="e">
        <f>AB36*P12+AB36</f>
        <v>#REF!</v>
      </c>
      <c r="AG36" s="88" t="e">
        <f>AC36*Q12+AC36</f>
        <v>#REF!</v>
      </c>
      <c r="AI36" s="91" t="e">
        <f>SUM(#REF!)</f>
        <v>#REF!</v>
      </c>
      <c r="AJ36" s="91" t="e">
        <f>SUM(#REF!)</f>
        <v>#REF!</v>
      </c>
      <c r="AK36" s="91" t="e">
        <f>SUM(#REF!)</f>
        <v>#REF!</v>
      </c>
      <c r="AM36" s="73">
        <f t="shared" si="5"/>
        <v>16.97</v>
      </c>
      <c r="AN36" s="73">
        <f t="shared" si="6"/>
        <v>17.8185</v>
      </c>
      <c r="AO36" s="73">
        <f t="shared" si="8"/>
        <v>18.666999999999998</v>
      </c>
      <c r="AQ36" s="73">
        <f t="shared" si="9"/>
        <v>56.954000000000001</v>
      </c>
      <c r="AR36" s="73">
        <f t="shared" si="10"/>
        <v>98.57050000000001</v>
      </c>
      <c r="AS36" s="73">
        <f t="shared" si="11"/>
        <v>221.61699999999999</v>
      </c>
      <c r="AU36" s="8" t="str">
        <f t="shared" si="35"/>
        <v>Wheelchair</v>
      </c>
      <c r="AV36" s="93" t="e">
        <f t="shared" si="12"/>
        <v>#REF!</v>
      </c>
      <c r="AW36" s="93" t="e">
        <f t="shared" si="12"/>
        <v>#REF!</v>
      </c>
      <c r="AX36" s="93" t="e">
        <f t="shared" si="12"/>
        <v>#REF!</v>
      </c>
      <c r="AZ36" s="8" t="str">
        <f t="shared" si="36"/>
        <v>Wheelchair</v>
      </c>
      <c r="BA36" s="88" t="e">
        <f t="shared" si="37"/>
        <v>#REF!</v>
      </c>
      <c r="BB36" s="88" t="e">
        <f t="shared" si="38"/>
        <v>#REF!</v>
      </c>
      <c r="BC36" s="88" t="e">
        <f t="shared" si="39"/>
        <v>#REF!</v>
      </c>
      <c r="BE36" s="8" t="s">
        <v>368</v>
      </c>
      <c r="BF36" s="86" t="e">
        <f t="shared" si="40"/>
        <v>#REF!</v>
      </c>
      <c r="BG36" s="86" t="e">
        <f t="shared" si="41"/>
        <v>#REF!</v>
      </c>
      <c r="BH36" s="86" t="e">
        <f t="shared" si="42"/>
        <v>#REF!</v>
      </c>
      <c r="BL36" s="44"/>
      <c r="BO36" s="63" t="e">
        <f t="shared" si="15"/>
        <v>#REF!</v>
      </c>
      <c r="BP36" s="64" t="e">
        <f t="shared" si="16"/>
        <v>#REF!</v>
      </c>
      <c r="BQ36" s="64" t="e">
        <f t="shared" si="17"/>
        <v>#REF!</v>
      </c>
      <c r="BR36" s="64" t="e">
        <f t="shared" si="18"/>
        <v>#REF!</v>
      </c>
      <c r="BT36" s="71" t="e">
        <f>O12</f>
        <v>#REF!</v>
      </c>
      <c r="BU36" s="71" t="e">
        <f>P12</f>
        <v>#REF!</v>
      </c>
      <c r="BV36" s="71" t="e">
        <f>Q12</f>
        <v>#REF!</v>
      </c>
      <c r="BY36" s="71" t="e">
        <f t="shared" si="19"/>
        <v>#REF!</v>
      </c>
      <c r="BZ36" s="71" t="e">
        <f t="shared" si="20"/>
        <v>#REF!</v>
      </c>
      <c r="CA36" s="71" t="e">
        <f t="shared" si="21"/>
        <v>#REF!</v>
      </c>
      <c r="CC36" s="71" t="e">
        <f t="shared" si="44"/>
        <v>#REF!</v>
      </c>
      <c r="CD36" s="71" t="e">
        <f t="shared" si="22"/>
        <v>#REF!</v>
      </c>
      <c r="CE36" s="71" t="e">
        <f t="shared" si="22"/>
        <v>#REF!</v>
      </c>
      <c r="CF36" s="71" t="e">
        <f t="shared" si="22"/>
        <v>#REF!</v>
      </c>
      <c r="CH36" s="71" t="e">
        <f t="shared" si="23"/>
        <v>#REF!</v>
      </c>
      <c r="CI36" s="71" t="e">
        <f t="shared" si="23"/>
        <v>#REF!</v>
      </c>
      <c r="CJ36" s="71" t="e">
        <f t="shared" si="23"/>
        <v>#REF!</v>
      </c>
      <c r="CK36" s="71" t="e">
        <f t="shared" si="23"/>
        <v>#REF!</v>
      </c>
      <c r="CM36" s="64" t="e">
        <f t="shared" si="24"/>
        <v>#REF!</v>
      </c>
      <c r="CN36" s="64" t="e">
        <f t="shared" si="24"/>
        <v>#REF!</v>
      </c>
      <c r="CO36" s="64" t="e">
        <f t="shared" si="24"/>
        <v>#REF!</v>
      </c>
      <c r="CP36" s="64" t="e">
        <f t="shared" si="24"/>
        <v>#REF!</v>
      </c>
      <c r="CR36" s="69" t="e">
        <f t="shared" si="25"/>
        <v>#REF!</v>
      </c>
      <c r="CS36" s="69" t="e">
        <f t="shared" si="26"/>
        <v>#REF!</v>
      </c>
      <c r="CT36" s="69" t="e">
        <f t="shared" si="27"/>
        <v>#REF!</v>
      </c>
      <c r="CZ36" s="64" t="e">
        <f t="shared" si="28"/>
        <v>#REF!</v>
      </c>
      <c r="DA36" s="64" t="e">
        <f t="shared" si="28"/>
        <v>#REF!</v>
      </c>
      <c r="DB36" s="64" t="e">
        <f t="shared" si="28"/>
        <v>#REF!</v>
      </c>
      <c r="DD36" s="74" t="e">
        <f t="shared" si="29"/>
        <v>#REF!</v>
      </c>
      <c r="DE36" s="74" t="e">
        <f t="shared" si="29"/>
        <v>#REF!</v>
      </c>
      <c r="DF36" s="74" t="e">
        <f t="shared" si="29"/>
        <v>#REF!</v>
      </c>
      <c r="DH36" s="74" t="e">
        <f t="shared" si="30"/>
        <v>#REF!</v>
      </c>
      <c r="DI36" s="74" t="e">
        <f t="shared" si="30"/>
        <v>#REF!</v>
      </c>
      <c r="DJ36" s="74" t="e">
        <f t="shared" si="30"/>
        <v>#REF!</v>
      </c>
      <c r="DL36" s="72" t="e">
        <f t="shared" si="31"/>
        <v>#REF!</v>
      </c>
      <c r="DM36" s="72" t="e">
        <f t="shared" si="31"/>
        <v>#REF!</v>
      </c>
      <c r="DN36" s="72" t="e">
        <f t="shared" si="31"/>
        <v>#REF!</v>
      </c>
    </row>
    <row r="37" spans="1:118">
      <c r="A37" s="52" t="s">
        <v>419</v>
      </c>
      <c r="B37" s="37" t="s">
        <v>420</v>
      </c>
      <c r="C37" s="38"/>
      <c r="D37" s="4" t="s">
        <v>437</v>
      </c>
      <c r="E37" s="4" t="s">
        <v>422</v>
      </c>
      <c r="F37" s="5">
        <v>1</v>
      </c>
      <c r="G37" s="6">
        <v>1.048</v>
      </c>
      <c r="H37" s="7">
        <v>8.76</v>
      </c>
      <c r="I37" s="7">
        <v>8.94</v>
      </c>
      <c r="J37" s="7">
        <v>9.02</v>
      </c>
      <c r="K37" s="7" t="s">
        <v>423</v>
      </c>
      <c r="L37" s="7">
        <v>13.53</v>
      </c>
      <c r="M37" s="16"/>
      <c r="N37" s="9">
        <f>H37*L23</f>
        <v>8.9352</v>
      </c>
      <c r="O37" s="9">
        <f>H37*M23</f>
        <v>9.0228000000000002</v>
      </c>
      <c r="P37" s="9"/>
      <c r="Q37" s="9">
        <f>J37*O25</f>
        <v>13.53</v>
      </c>
      <c r="R37" s="28">
        <f>'DO NOT TOUCH_Conversion Sheet'!N37/'DO NOT TOUCH_Conversion Sheet'!H37-1</f>
        <v>2.0000000000000018E-2</v>
      </c>
      <c r="S37" s="28">
        <f>'DO NOT TOUCH_Conversion Sheet'!O37/'DO NOT TOUCH_Conversion Sheet'!H37-1</f>
        <v>3.0000000000000027E-2</v>
      </c>
      <c r="T37" s="8"/>
      <c r="U37" s="28">
        <f>'DO NOT TOUCH_Conversion Sheet'!Q37/'DO NOT TOUCH_Conversion Sheet'!H37-1</f>
        <v>0.54452054794520555</v>
      </c>
      <c r="W37" s="23"/>
      <c r="X37" s="23"/>
      <c r="Y37" s="23"/>
      <c r="Z37" s="94"/>
      <c r="AA37" s="23"/>
      <c r="AB37" s="23"/>
      <c r="AC37" s="23"/>
      <c r="AD37" s="94"/>
      <c r="AE37" s="23"/>
      <c r="AF37" s="23"/>
      <c r="AG37" s="23"/>
      <c r="AI37" s="92"/>
      <c r="AJ37" s="92"/>
      <c r="AK37" s="92"/>
      <c r="AM37" s="73">
        <f t="shared" si="5"/>
        <v>7.9968000000000004</v>
      </c>
      <c r="AN37" s="73">
        <f t="shared" si="6"/>
        <v>8.0752000000000006</v>
      </c>
      <c r="AO37" s="73">
        <f>Q72</f>
        <v>13.53</v>
      </c>
      <c r="AQ37" s="8"/>
      <c r="AR37" s="8"/>
      <c r="AS37" s="8"/>
      <c r="AU37" s="8"/>
      <c r="AV37" s="93"/>
      <c r="AW37" s="93"/>
      <c r="AX37" s="93"/>
      <c r="AZ37" s="8"/>
      <c r="BA37" s="88"/>
      <c r="BB37" s="88"/>
      <c r="BC37" s="88"/>
      <c r="BE37" s="8"/>
      <c r="BF37" s="86"/>
      <c r="BG37" s="86"/>
      <c r="BH37" s="86"/>
      <c r="BL37" s="44"/>
      <c r="BO37" s="23"/>
      <c r="BP37" s="8"/>
      <c r="BQ37" s="8"/>
      <c r="BR37" s="8"/>
      <c r="BT37" s="8"/>
      <c r="BU37" s="8"/>
      <c r="BV37" s="8"/>
      <c r="BW37" s="3"/>
      <c r="BY37" s="27"/>
      <c r="BZ37" s="27"/>
      <c r="CA37" s="27"/>
      <c r="CB37" s="3"/>
      <c r="CC37" s="27"/>
      <c r="CD37" s="27"/>
      <c r="CE37" s="27"/>
      <c r="CF37" s="27"/>
      <c r="CG37" s="3"/>
      <c r="CH37" s="27"/>
      <c r="CI37" s="27"/>
      <c r="CJ37" s="27"/>
      <c r="CK37" s="27"/>
      <c r="CL37" s="3"/>
      <c r="CM37" s="24"/>
      <c r="CN37" s="24"/>
      <c r="CO37" s="24"/>
      <c r="CP37" s="24"/>
      <c r="CQ37" s="3"/>
      <c r="CR37" s="69"/>
      <c r="CS37" s="69"/>
      <c r="CT37" s="69"/>
      <c r="CU37" s="3"/>
      <c r="CY37" s="3"/>
      <c r="CZ37" s="8"/>
      <c r="DA37" s="8"/>
      <c r="DB37" s="8"/>
      <c r="DC37" s="3"/>
      <c r="DD37" s="73"/>
      <c r="DE37" s="73"/>
      <c r="DF37" s="73"/>
      <c r="DG37" s="3"/>
      <c r="DH37" s="73"/>
      <c r="DI37" s="73"/>
      <c r="DJ37" s="73"/>
      <c r="DK37" s="3"/>
      <c r="DL37" s="73"/>
      <c r="DM37" s="73"/>
      <c r="DN37" s="73"/>
    </row>
    <row r="38" spans="1:118">
      <c r="A38" s="52" t="s">
        <v>419</v>
      </c>
      <c r="B38" s="37" t="s">
        <v>424</v>
      </c>
      <c r="C38" s="38" t="str">
        <f t="shared" ref="C38:C44" si="45">C30</f>
        <v>Advanced Life Support</v>
      </c>
      <c r="D38" s="4" t="s">
        <v>437</v>
      </c>
      <c r="E38" s="4" t="s">
        <v>425</v>
      </c>
      <c r="F38" s="5">
        <v>1.2</v>
      </c>
      <c r="G38" s="6">
        <v>1.048</v>
      </c>
      <c r="H38" s="7">
        <v>272.44</v>
      </c>
      <c r="I38" s="7">
        <v>344.67</v>
      </c>
      <c r="J38" s="7">
        <v>348.05</v>
      </c>
      <c r="K38" s="7">
        <v>426.71</v>
      </c>
      <c r="L38" s="7" t="s">
        <v>423</v>
      </c>
      <c r="M38" s="16"/>
      <c r="N38" s="9">
        <f>(F38*(L21+(L22*G38)))*H38*L23</f>
        <v>344.67103641599999</v>
      </c>
      <c r="O38" s="9">
        <f>(F38*(M21+(M22*G38)))*H38*M23</f>
        <v>348.05016422400001</v>
      </c>
      <c r="P38" s="9">
        <f>J38*N24+J38</f>
        <v>426.70929999999998</v>
      </c>
      <c r="Q38" s="7" t="s">
        <v>423</v>
      </c>
      <c r="R38" s="28">
        <f>'DO NOT TOUCH_Conversion Sheet'!N38/'DO NOT TOUCH_Conversion Sheet'!H38-1</f>
        <v>0.26512639999999998</v>
      </c>
      <c r="S38" s="28">
        <f>'DO NOT TOUCH_Conversion Sheet'!O38/'DO NOT TOUCH_Conversion Sheet'!H38-1</f>
        <v>0.27752960000000004</v>
      </c>
      <c r="T38" s="28">
        <f>'DO NOT TOUCH_Conversion Sheet'!P38/'DO NOT TOUCH_Conversion Sheet'!H38-1</f>
        <v>0.56625055057994422</v>
      </c>
      <c r="U38" s="28"/>
      <c r="W38" s="23" t="e">
        <f>VLOOKUP(C38,#REF!,6,FALSE)</f>
        <v>#REF!</v>
      </c>
      <c r="X38" s="23" t="e">
        <f>VLOOKUP(C38,#REF!,6,FALSE)</f>
        <v>#REF!</v>
      </c>
      <c r="Y38" s="23" t="e">
        <f>VLOOKUP(C38,#REF!,6,FALSE)</f>
        <v>#REF!</v>
      </c>
      <c r="Z38" s="94"/>
      <c r="AA38" s="23" t="e">
        <f t="shared" ref="AA38:AC44" si="46">W38*R38+W38</f>
        <v>#REF!</v>
      </c>
      <c r="AB38" s="23" t="e">
        <f t="shared" si="46"/>
        <v>#REF!</v>
      </c>
      <c r="AC38" s="23" t="e">
        <f t="shared" si="46"/>
        <v>#REF!</v>
      </c>
      <c r="AD38" s="94"/>
      <c r="AE38" s="23" t="e">
        <f>AA38*$O$7+AA38</f>
        <v>#REF!</v>
      </c>
      <c r="AF38" s="23" t="e">
        <f>AB38*$P$7+AB38</f>
        <v>#REF!</v>
      </c>
      <c r="AG38" s="23" t="e">
        <f>AC38*$Q$7+AC38</f>
        <v>#REF!</v>
      </c>
      <c r="AI38" s="92" t="e">
        <f>SUM(#REF!)</f>
        <v>#REF!</v>
      </c>
      <c r="AJ38" s="92" t="e">
        <f>SUM(#REF!)</f>
        <v>#REF!</v>
      </c>
      <c r="AK38" s="92" t="e">
        <f>SUM(#REF!)</f>
        <v>#REF!</v>
      </c>
      <c r="AM38" s="73">
        <f t="shared" si="5"/>
        <v>684.06649574400012</v>
      </c>
      <c r="AN38" s="73">
        <f t="shared" si="6"/>
        <v>690.77303001600012</v>
      </c>
      <c r="AO38" s="73">
        <f t="shared" ref="AO38:AO44" si="47">P73</f>
        <v>426.70929999999998</v>
      </c>
      <c r="AQ38" s="73">
        <f t="shared" ref="AQ38:AQ44" si="48">AM38+($AM$37*$AQ$25)</f>
        <v>724.05049574400016</v>
      </c>
      <c r="AR38" s="73">
        <f t="shared" ref="AR38:AR44" si="49">AN38+($AN$37*$AR$25)</f>
        <v>771.52503001600007</v>
      </c>
      <c r="AS38" s="73">
        <f t="shared" ref="AS38:AS44" si="50">AO38+($AO$37*$AS$25)</f>
        <v>629.65930000000003</v>
      </c>
      <c r="AU38" s="8" t="str">
        <f t="shared" si="35"/>
        <v>A0426</v>
      </c>
      <c r="AV38" s="93" t="e">
        <f t="shared" ref="AV38:AX44" si="51">AQ38*AI38</f>
        <v>#REF!</v>
      </c>
      <c r="AW38" s="93" t="e">
        <f t="shared" si="51"/>
        <v>#REF!</v>
      </c>
      <c r="AX38" s="93" t="e">
        <f t="shared" si="51"/>
        <v>#REF!</v>
      </c>
      <c r="AZ38" s="8" t="str">
        <f t="shared" si="36"/>
        <v>A0426</v>
      </c>
      <c r="BA38" s="88" t="e">
        <f>IF(AI38=0,"",AE38*AI38)</f>
        <v>#REF!</v>
      </c>
      <c r="BB38" s="88" t="e">
        <f t="shared" ref="BB38:BB44" si="52">IF(AJ38=0,"",AF38*AJ38)</f>
        <v>#REF!</v>
      </c>
      <c r="BC38" s="88" t="e">
        <f t="shared" ref="BC38:BC44" si="53">IF(AK38=0,"",AG38*AK38)</f>
        <v>#REF!</v>
      </c>
      <c r="BE38" s="8" t="str">
        <f t="shared" ref="BE38:BE43" si="54">E73</f>
        <v>A0426</v>
      </c>
      <c r="BF38" s="86" t="e">
        <f>IF(BA38="","",AV38-BA38)</f>
        <v>#REF!</v>
      </c>
      <c r="BG38" s="86" t="e">
        <f t="shared" ref="BG38:BG44" si="55">IF(BB38="","",AW38-BB38)</f>
        <v>#REF!</v>
      </c>
      <c r="BH38" s="86" t="e">
        <f t="shared" ref="BH38:BH44" si="56">IF(BC38="","",AX38-BC38)</f>
        <v>#REF!</v>
      </c>
      <c r="BL38" s="44"/>
      <c r="BO38" s="23" t="e">
        <f t="shared" ref="BO38:BO44" si="57">VLOOKUP(C38,$H$5:$I$7,2,FALSE)</f>
        <v>#REF!</v>
      </c>
      <c r="BP38" s="24" t="e">
        <f t="shared" ref="BP38:BP44" si="58">R38*BO38+BO38</f>
        <v>#REF!</v>
      </c>
      <c r="BQ38" s="24" t="e">
        <f t="shared" ref="BQ38:BQ44" si="59">S38*BO38+BO38</f>
        <v>#REF!</v>
      </c>
      <c r="BR38" s="24" t="e">
        <f t="shared" ref="BR38:BR44" si="60">T38*BO38+BO38</f>
        <v>#REF!</v>
      </c>
      <c r="BT38" s="27" t="e">
        <f>O7</f>
        <v>#REF!</v>
      </c>
      <c r="BU38" s="27" t="e">
        <f>P7</f>
        <v>#REF!</v>
      </c>
      <c r="BV38" s="27" t="e">
        <f>Q7</f>
        <v>#REF!</v>
      </c>
      <c r="BY38" s="27" t="e">
        <f t="shared" ref="BY38:BY44" si="61">IF(BT38&gt;=$BY$26,$BY$27,0)</f>
        <v>#REF!</v>
      </c>
      <c r="BZ38" s="27" t="e">
        <f t="shared" ref="BZ38:BZ44" si="62">IF(BU38&gt;=$BZ$26,$BZ$27,0)</f>
        <v>#REF!</v>
      </c>
      <c r="CA38" s="27" t="e">
        <f t="shared" ref="CA38:CA44" si="63">IF(BV38&gt;=$CA$26,$CA$27,0)</f>
        <v>#REF!</v>
      </c>
      <c r="CC38" s="27" t="e">
        <f t="shared" si="44"/>
        <v>#REF!</v>
      </c>
      <c r="CD38" s="27" t="e">
        <f t="shared" si="22"/>
        <v>#REF!</v>
      </c>
      <c r="CE38" s="27" t="e">
        <f t="shared" si="22"/>
        <v>#REF!</v>
      </c>
      <c r="CF38" s="27" t="e">
        <f t="shared" si="22"/>
        <v>#REF!</v>
      </c>
      <c r="CH38" s="27" t="e">
        <f t="shared" ref="CH38:CK44" si="64">BX38+CC38</f>
        <v>#REF!</v>
      </c>
      <c r="CI38" s="27" t="e">
        <f t="shared" si="64"/>
        <v>#REF!</v>
      </c>
      <c r="CJ38" s="27" t="e">
        <f t="shared" si="64"/>
        <v>#REF!</v>
      </c>
      <c r="CK38" s="27" t="e">
        <f t="shared" si="64"/>
        <v>#REF!</v>
      </c>
      <c r="CM38" s="24" t="e">
        <f t="shared" ref="CM38:CP44" si="65">BO38*CH38+BO38</f>
        <v>#REF!</v>
      </c>
      <c r="CN38" s="24" t="e">
        <f t="shared" si="65"/>
        <v>#REF!</v>
      </c>
      <c r="CO38" s="24" t="e">
        <f t="shared" si="65"/>
        <v>#REF!</v>
      </c>
      <c r="CP38" s="24" t="e">
        <f t="shared" si="65"/>
        <v>#REF!</v>
      </c>
      <c r="CR38" s="69" t="e">
        <f t="shared" ref="CR38:CR44" si="66">CN38*$CR$27</f>
        <v>#REF!</v>
      </c>
      <c r="CS38" s="69" t="e">
        <f t="shared" ref="CS38:CS44" si="67">CO38*$CS$27</f>
        <v>#REF!</v>
      </c>
      <c r="CT38" s="69" t="e">
        <f t="shared" ref="CT38:CT44" si="68">CP38*$CT$27</f>
        <v>#REF!</v>
      </c>
      <c r="CZ38" s="24" t="e">
        <f t="shared" ref="CZ38:DB44" si="69">(CN38+CR38)*AI38</f>
        <v>#REF!</v>
      </c>
      <c r="DA38" s="24" t="e">
        <f t="shared" si="69"/>
        <v>#REF!</v>
      </c>
      <c r="DB38" s="24" t="e">
        <f t="shared" si="69"/>
        <v>#REF!</v>
      </c>
      <c r="DD38" s="73" t="e">
        <f t="shared" ref="DD38:DF44" si="70">N73*AI38</f>
        <v>#REF!</v>
      </c>
      <c r="DE38" s="73" t="e">
        <f t="shared" si="70"/>
        <v>#REF!</v>
      </c>
      <c r="DF38" s="73" t="e">
        <f t="shared" si="70"/>
        <v>#REF!</v>
      </c>
      <c r="DH38" s="73" t="e">
        <f t="shared" ref="DH38:DJ44" si="71">DD38-CZ38</f>
        <v>#REF!</v>
      </c>
      <c r="DI38" s="73" t="e">
        <f t="shared" si="71"/>
        <v>#REF!</v>
      </c>
      <c r="DJ38" s="73" t="e">
        <f t="shared" si="71"/>
        <v>#REF!</v>
      </c>
      <c r="DL38" s="72" t="e">
        <f t="shared" ref="DL38:DN44" si="72">DH38/CZ38</f>
        <v>#REF!</v>
      </c>
      <c r="DM38" s="72" t="e">
        <f t="shared" si="72"/>
        <v>#REF!</v>
      </c>
      <c r="DN38" s="72" t="e">
        <f t="shared" si="72"/>
        <v>#REF!</v>
      </c>
    </row>
    <row r="39" spans="1:118">
      <c r="A39" s="52" t="s">
        <v>419</v>
      </c>
      <c r="B39" s="37" t="s">
        <v>426</v>
      </c>
      <c r="C39" s="38" t="str">
        <f t="shared" si="45"/>
        <v>Advanced Life Support</v>
      </c>
      <c r="D39" s="4" t="s">
        <v>437</v>
      </c>
      <c r="E39" s="4" t="s">
        <v>427</v>
      </c>
      <c r="F39" s="5">
        <v>1.9</v>
      </c>
      <c r="G39" s="6">
        <v>1.048</v>
      </c>
      <c r="H39" s="7">
        <v>272.44</v>
      </c>
      <c r="I39" s="7">
        <v>545.73</v>
      </c>
      <c r="J39" s="7">
        <v>551.08000000000004</v>
      </c>
      <c r="K39" s="7">
        <v>675.62</v>
      </c>
      <c r="L39" s="7" t="s">
        <v>423</v>
      </c>
      <c r="M39" s="16"/>
      <c r="N39" s="9">
        <f>(F39*(L21+(L22*G39)))*H39*L23</f>
        <v>545.729140992</v>
      </c>
      <c r="O39" s="9">
        <f>(F39*(M21+(M22*G39)))*H39*M23</f>
        <v>551.07942668800001</v>
      </c>
      <c r="P39" s="9">
        <f>J39*N24+J39</f>
        <v>675.62408000000005</v>
      </c>
      <c r="Q39" s="7" t="s">
        <v>423</v>
      </c>
      <c r="R39" s="28">
        <f>'DO NOT TOUCH_Conversion Sheet'!N39/'DO NOT TOUCH_Conversion Sheet'!H39-1</f>
        <v>1.0031167999999999</v>
      </c>
      <c r="S39" s="28">
        <f>'DO NOT TOUCH_Conversion Sheet'!O39/'DO NOT TOUCH_Conversion Sheet'!H39-1</f>
        <v>1.0227552000000002</v>
      </c>
      <c r="T39" s="28">
        <f>'DO NOT TOUCH_Conversion Sheet'!P39/'DO NOT TOUCH_Conversion Sheet'!H39-1</f>
        <v>1.4799004551460873</v>
      </c>
      <c r="U39" s="8"/>
      <c r="W39" s="23" t="e">
        <f>VLOOKUP(C39,#REF!,6,FALSE)</f>
        <v>#REF!</v>
      </c>
      <c r="X39" s="23" t="e">
        <f>VLOOKUP(C39,#REF!,6,FALSE)</f>
        <v>#REF!</v>
      </c>
      <c r="Y39" s="23" t="e">
        <f>VLOOKUP(C39,#REF!,6,FALSE)</f>
        <v>#REF!</v>
      </c>
      <c r="Z39" s="94"/>
      <c r="AA39" s="23" t="e">
        <f t="shared" si="46"/>
        <v>#REF!</v>
      </c>
      <c r="AB39" s="23" t="e">
        <f t="shared" si="46"/>
        <v>#REF!</v>
      </c>
      <c r="AC39" s="23" t="e">
        <f t="shared" si="46"/>
        <v>#REF!</v>
      </c>
      <c r="AD39" s="94"/>
      <c r="AE39" s="23" t="e">
        <f t="shared" ref="AE39:AE43" si="73">AA39*$O$7+AA39</f>
        <v>#REF!</v>
      </c>
      <c r="AF39" s="23" t="e">
        <f t="shared" ref="AF39:AF43" si="74">AB39*$P$7+AB39</f>
        <v>#REF!</v>
      </c>
      <c r="AG39" s="23" t="e">
        <f t="shared" ref="AG39:AG43" si="75">AC39*$Q$7+AC39</f>
        <v>#REF!</v>
      </c>
      <c r="AI39" s="92" t="e">
        <f>SUM(#REF!)</f>
        <v>#REF!</v>
      </c>
      <c r="AJ39" s="92" t="e">
        <f>SUM(#REF!)</f>
        <v>#REF!</v>
      </c>
      <c r="AK39" s="92" t="e">
        <f>SUM(#REF!)</f>
        <v>#REF!</v>
      </c>
      <c r="AM39" s="73">
        <f t="shared" si="5"/>
        <v>684.06438719999994</v>
      </c>
      <c r="AN39" s="73">
        <f t="shared" si="6"/>
        <v>690.77090079999994</v>
      </c>
      <c r="AO39" s="73">
        <f t="shared" si="47"/>
        <v>675.62408000000005</v>
      </c>
      <c r="AQ39" s="73">
        <f t="shared" si="48"/>
        <v>724.04838719999998</v>
      </c>
      <c r="AR39" s="73">
        <f t="shared" si="49"/>
        <v>771.52290079999989</v>
      </c>
      <c r="AS39" s="73">
        <f t="shared" si="50"/>
        <v>878.57408000000009</v>
      </c>
      <c r="AU39" s="8" t="str">
        <f t="shared" si="35"/>
        <v>A0427</v>
      </c>
      <c r="AV39" s="93" t="e">
        <f t="shared" si="51"/>
        <v>#REF!</v>
      </c>
      <c r="AW39" s="93" t="e">
        <f t="shared" si="51"/>
        <v>#REF!</v>
      </c>
      <c r="AX39" s="93" t="e">
        <f t="shared" si="51"/>
        <v>#REF!</v>
      </c>
      <c r="AZ39" s="8" t="str">
        <f t="shared" si="36"/>
        <v>A0427</v>
      </c>
      <c r="BA39" s="88" t="e">
        <f t="shared" ref="BA39:BA44" si="76">IF(AI39=0,"",AE39*AI39)</f>
        <v>#REF!</v>
      </c>
      <c r="BB39" s="88" t="e">
        <f t="shared" si="52"/>
        <v>#REF!</v>
      </c>
      <c r="BC39" s="88" t="e">
        <f t="shared" si="53"/>
        <v>#REF!</v>
      </c>
      <c r="BE39" s="8" t="str">
        <f t="shared" si="54"/>
        <v>A0427</v>
      </c>
      <c r="BF39" s="86" t="e">
        <f t="shared" ref="BF39:BF44" si="77">IF(BA39="","",AV39-BA39)</f>
        <v>#REF!</v>
      </c>
      <c r="BG39" s="86" t="e">
        <f t="shared" si="55"/>
        <v>#REF!</v>
      </c>
      <c r="BH39" s="86" t="e">
        <f t="shared" si="56"/>
        <v>#REF!</v>
      </c>
      <c r="BL39" s="44"/>
      <c r="BO39" s="23" t="e">
        <f t="shared" si="57"/>
        <v>#REF!</v>
      </c>
      <c r="BP39" s="24" t="e">
        <f t="shared" si="58"/>
        <v>#REF!</v>
      </c>
      <c r="BQ39" s="24" t="e">
        <f t="shared" si="59"/>
        <v>#REF!</v>
      </c>
      <c r="BR39" s="24" t="e">
        <f t="shared" si="60"/>
        <v>#REF!</v>
      </c>
      <c r="BT39" s="27" t="e">
        <f t="shared" ref="BT39:BV43" si="78">BT38</f>
        <v>#REF!</v>
      </c>
      <c r="BU39" s="27" t="e">
        <f t="shared" si="78"/>
        <v>#REF!</v>
      </c>
      <c r="BV39" s="27" t="e">
        <f t="shared" si="78"/>
        <v>#REF!</v>
      </c>
      <c r="BY39" s="27" t="e">
        <f t="shared" si="61"/>
        <v>#REF!</v>
      </c>
      <c r="BZ39" s="27" t="e">
        <f t="shared" si="62"/>
        <v>#REF!</v>
      </c>
      <c r="CA39" s="27" t="e">
        <f t="shared" si="63"/>
        <v>#REF!</v>
      </c>
      <c r="CC39" s="27" t="e">
        <f t="shared" si="44"/>
        <v>#REF!</v>
      </c>
      <c r="CD39" s="27" t="e">
        <f t="shared" si="22"/>
        <v>#REF!</v>
      </c>
      <c r="CE39" s="27" t="e">
        <f t="shared" si="22"/>
        <v>#REF!</v>
      </c>
      <c r="CF39" s="27" t="e">
        <f t="shared" si="22"/>
        <v>#REF!</v>
      </c>
      <c r="CH39" s="27" t="e">
        <f t="shared" si="64"/>
        <v>#REF!</v>
      </c>
      <c r="CI39" s="27" t="e">
        <f t="shared" si="64"/>
        <v>#REF!</v>
      </c>
      <c r="CJ39" s="27" t="e">
        <f t="shared" si="64"/>
        <v>#REF!</v>
      </c>
      <c r="CK39" s="27" t="e">
        <f t="shared" si="64"/>
        <v>#REF!</v>
      </c>
      <c r="CM39" s="24" t="e">
        <f t="shared" si="65"/>
        <v>#REF!</v>
      </c>
      <c r="CN39" s="24" t="e">
        <f t="shared" si="65"/>
        <v>#REF!</v>
      </c>
      <c r="CO39" s="24" t="e">
        <f t="shared" si="65"/>
        <v>#REF!</v>
      </c>
      <c r="CP39" s="24" t="e">
        <f t="shared" si="65"/>
        <v>#REF!</v>
      </c>
      <c r="CR39" s="69" t="e">
        <f t="shared" si="66"/>
        <v>#REF!</v>
      </c>
      <c r="CS39" s="69" t="e">
        <f t="shared" si="67"/>
        <v>#REF!</v>
      </c>
      <c r="CT39" s="69" t="e">
        <f t="shared" si="68"/>
        <v>#REF!</v>
      </c>
      <c r="CZ39" s="24" t="e">
        <f t="shared" si="69"/>
        <v>#REF!</v>
      </c>
      <c r="DA39" s="24" t="e">
        <f t="shared" si="69"/>
        <v>#REF!</v>
      </c>
      <c r="DB39" s="24" t="e">
        <f t="shared" si="69"/>
        <v>#REF!</v>
      </c>
      <c r="DD39" s="73" t="e">
        <f t="shared" si="70"/>
        <v>#REF!</v>
      </c>
      <c r="DE39" s="73" t="e">
        <f t="shared" si="70"/>
        <v>#REF!</v>
      </c>
      <c r="DF39" s="73" t="e">
        <f t="shared" si="70"/>
        <v>#REF!</v>
      </c>
      <c r="DH39" s="73" t="e">
        <f t="shared" si="71"/>
        <v>#REF!</v>
      </c>
      <c r="DI39" s="73" t="e">
        <f t="shared" si="71"/>
        <v>#REF!</v>
      </c>
      <c r="DJ39" s="73" t="e">
        <f t="shared" si="71"/>
        <v>#REF!</v>
      </c>
      <c r="DL39" s="72" t="e">
        <f t="shared" si="72"/>
        <v>#REF!</v>
      </c>
      <c r="DM39" s="72" t="e">
        <f t="shared" si="72"/>
        <v>#REF!</v>
      </c>
      <c r="DN39" s="72" t="e">
        <f t="shared" si="72"/>
        <v>#REF!</v>
      </c>
    </row>
    <row r="40" spans="1:118">
      <c r="A40" s="52" t="s">
        <v>419</v>
      </c>
      <c r="B40" s="37" t="s">
        <v>428</v>
      </c>
      <c r="C40" s="38" t="str">
        <f t="shared" si="45"/>
        <v>Basic Life Support</v>
      </c>
      <c r="D40" s="4" t="s">
        <v>437</v>
      </c>
      <c r="E40" s="4" t="s">
        <v>429</v>
      </c>
      <c r="F40" s="5">
        <v>1</v>
      </c>
      <c r="G40" s="6">
        <v>1.048</v>
      </c>
      <c r="H40" s="7">
        <v>272.44</v>
      </c>
      <c r="I40" s="7">
        <v>287.23</v>
      </c>
      <c r="J40" s="7">
        <v>290.04000000000002</v>
      </c>
      <c r="K40" s="7">
        <v>355.59</v>
      </c>
      <c r="L40" s="7" t="s">
        <v>423</v>
      </c>
      <c r="M40" s="16"/>
      <c r="N40" s="9">
        <f>(F40*(L21+(L22*G40)))*H40*L23</f>
        <v>287.22586368000003</v>
      </c>
      <c r="O40" s="9">
        <f>(F40*(M21+(M22*G40)))*H40*M23</f>
        <v>290.04180352000003</v>
      </c>
      <c r="P40" s="9">
        <f>J40*N24+J40</f>
        <v>355.58904000000001</v>
      </c>
      <c r="Q40" s="7" t="s">
        <v>423</v>
      </c>
      <c r="R40" s="28">
        <f>'DO NOT TOUCH_Conversion Sheet'!N40/'DO NOT TOUCH_Conversion Sheet'!H40-1</f>
        <v>5.4272000000000098E-2</v>
      </c>
      <c r="S40" s="28">
        <f>'DO NOT TOUCH_Conversion Sheet'!O40/'DO NOT TOUCH_Conversion Sheet'!H40-1</f>
        <v>6.4608000000000221E-2</v>
      </c>
      <c r="T40" s="28">
        <f>'DO NOT TOUCH_Conversion Sheet'!P40/'DO NOT TOUCH_Conversion Sheet'!H40-1</f>
        <v>0.30520129202760238</v>
      </c>
      <c r="U40" s="8"/>
      <c r="W40" s="23" t="e">
        <f>VLOOKUP(C40,#REF!,6,FALSE)</f>
        <v>#REF!</v>
      </c>
      <c r="X40" s="23" t="e">
        <f>VLOOKUP(C40,#REF!,6,FALSE)</f>
        <v>#REF!</v>
      </c>
      <c r="Y40" s="23" t="e">
        <f>VLOOKUP(C40,#REF!,6,FALSE)</f>
        <v>#REF!</v>
      </c>
      <c r="Z40" s="94"/>
      <c r="AA40" s="23" t="e">
        <f t="shared" si="46"/>
        <v>#REF!</v>
      </c>
      <c r="AB40" s="23" t="e">
        <f t="shared" si="46"/>
        <v>#REF!</v>
      </c>
      <c r="AC40" s="23" t="e">
        <f t="shared" si="46"/>
        <v>#REF!</v>
      </c>
      <c r="AD40" s="94"/>
      <c r="AE40" s="23" t="e">
        <f t="shared" si="73"/>
        <v>#REF!</v>
      </c>
      <c r="AF40" s="23" t="e">
        <f t="shared" si="74"/>
        <v>#REF!</v>
      </c>
      <c r="AG40" s="23" t="e">
        <f t="shared" si="75"/>
        <v>#REF!</v>
      </c>
      <c r="AI40" s="92" t="e">
        <f>SUM(#REF!)</f>
        <v>#REF!</v>
      </c>
      <c r="AJ40" s="92" t="e">
        <f>SUM(#REF!)</f>
        <v>#REF!</v>
      </c>
      <c r="AK40" s="92" t="e">
        <f>SUM(#REF!)</f>
        <v>#REF!</v>
      </c>
      <c r="AM40" s="73">
        <f t="shared" si="5"/>
        <v>300.03526848000001</v>
      </c>
      <c r="AN40" s="73">
        <f t="shared" si="6"/>
        <v>302.97679072</v>
      </c>
      <c r="AO40" s="73">
        <f t="shared" si="47"/>
        <v>355.58904000000001</v>
      </c>
      <c r="AQ40" s="73">
        <f t="shared" si="48"/>
        <v>340.01926847999999</v>
      </c>
      <c r="AR40" s="73">
        <f t="shared" si="49"/>
        <v>383.72879072000001</v>
      </c>
      <c r="AS40" s="73">
        <f t="shared" si="50"/>
        <v>558.53904</v>
      </c>
      <c r="AU40" s="8" t="str">
        <f t="shared" si="35"/>
        <v>A0428</v>
      </c>
      <c r="AV40" s="93" t="e">
        <f t="shared" si="51"/>
        <v>#REF!</v>
      </c>
      <c r="AW40" s="93" t="e">
        <f t="shared" si="51"/>
        <v>#REF!</v>
      </c>
      <c r="AX40" s="93" t="e">
        <f t="shared" si="51"/>
        <v>#REF!</v>
      </c>
      <c r="AZ40" s="8" t="str">
        <f t="shared" si="36"/>
        <v>A0428</v>
      </c>
      <c r="BA40" s="88" t="e">
        <f t="shared" si="76"/>
        <v>#REF!</v>
      </c>
      <c r="BB40" s="88" t="e">
        <f t="shared" si="52"/>
        <v>#REF!</v>
      </c>
      <c r="BC40" s="88" t="e">
        <f t="shared" si="53"/>
        <v>#REF!</v>
      </c>
      <c r="BE40" s="8" t="str">
        <f t="shared" si="54"/>
        <v>A0428</v>
      </c>
      <c r="BF40" s="86" t="e">
        <f t="shared" si="77"/>
        <v>#REF!</v>
      </c>
      <c r="BG40" s="86" t="e">
        <f t="shared" si="55"/>
        <v>#REF!</v>
      </c>
      <c r="BH40" s="86" t="e">
        <f t="shared" si="56"/>
        <v>#REF!</v>
      </c>
      <c r="BL40" s="44"/>
      <c r="BO40" s="23" t="e">
        <f t="shared" si="57"/>
        <v>#REF!</v>
      </c>
      <c r="BP40" s="24" t="e">
        <f t="shared" si="58"/>
        <v>#REF!</v>
      </c>
      <c r="BQ40" s="24" t="e">
        <f t="shared" si="59"/>
        <v>#REF!</v>
      </c>
      <c r="BR40" s="24" t="e">
        <f t="shared" si="60"/>
        <v>#REF!</v>
      </c>
      <c r="BT40" s="27" t="e">
        <f t="shared" si="78"/>
        <v>#REF!</v>
      </c>
      <c r="BU40" s="27" t="e">
        <f t="shared" si="78"/>
        <v>#REF!</v>
      </c>
      <c r="BV40" s="27" t="e">
        <f t="shared" si="78"/>
        <v>#REF!</v>
      </c>
      <c r="BY40" s="27" t="e">
        <f t="shared" si="61"/>
        <v>#REF!</v>
      </c>
      <c r="BZ40" s="27" t="e">
        <f t="shared" si="62"/>
        <v>#REF!</v>
      </c>
      <c r="CA40" s="27" t="e">
        <f t="shared" si="63"/>
        <v>#REF!</v>
      </c>
      <c r="CC40" s="27" t="e">
        <f t="shared" si="44"/>
        <v>#REF!</v>
      </c>
      <c r="CD40" s="27" t="e">
        <f t="shared" si="22"/>
        <v>#REF!</v>
      </c>
      <c r="CE40" s="27" t="e">
        <f t="shared" si="22"/>
        <v>#REF!</v>
      </c>
      <c r="CF40" s="27" t="e">
        <f t="shared" si="22"/>
        <v>#REF!</v>
      </c>
      <c r="CH40" s="27" t="e">
        <f t="shared" si="64"/>
        <v>#REF!</v>
      </c>
      <c r="CI40" s="27" t="e">
        <f t="shared" si="64"/>
        <v>#REF!</v>
      </c>
      <c r="CJ40" s="27" t="e">
        <f t="shared" si="64"/>
        <v>#REF!</v>
      </c>
      <c r="CK40" s="27" t="e">
        <f t="shared" si="64"/>
        <v>#REF!</v>
      </c>
      <c r="CM40" s="24" t="e">
        <f t="shared" si="65"/>
        <v>#REF!</v>
      </c>
      <c r="CN40" s="24" t="e">
        <f t="shared" si="65"/>
        <v>#REF!</v>
      </c>
      <c r="CO40" s="24" t="e">
        <f t="shared" si="65"/>
        <v>#REF!</v>
      </c>
      <c r="CP40" s="24" t="e">
        <f t="shared" si="65"/>
        <v>#REF!</v>
      </c>
      <c r="CR40" s="69" t="e">
        <f t="shared" si="66"/>
        <v>#REF!</v>
      </c>
      <c r="CS40" s="69" t="e">
        <f t="shared" si="67"/>
        <v>#REF!</v>
      </c>
      <c r="CT40" s="69" t="e">
        <f t="shared" si="68"/>
        <v>#REF!</v>
      </c>
      <c r="CZ40" s="24" t="e">
        <f t="shared" si="69"/>
        <v>#REF!</v>
      </c>
      <c r="DA40" s="24" t="e">
        <f t="shared" si="69"/>
        <v>#REF!</v>
      </c>
      <c r="DB40" s="24" t="e">
        <f t="shared" si="69"/>
        <v>#REF!</v>
      </c>
      <c r="DD40" s="73" t="e">
        <f t="shared" si="70"/>
        <v>#REF!</v>
      </c>
      <c r="DE40" s="73" t="e">
        <f t="shared" si="70"/>
        <v>#REF!</v>
      </c>
      <c r="DF40" s="73" t="e">
        <f t="shared" si="70"/>
        <v>#REF!</v>
      </c>
      <c r="DH40" s="73" t="e">
        <f t="shared" si="71"/>
        <v>#REF!</v>
      </c>
      <c r="DI40" s="73" t="e">
        <f t="shared" si="71"/>
        <v>#REF!</v>
      </c>
      <c r="DJ40" s="73" t="e">
        <f t="shared" si="71"/>
        <v>#REF!</v>
      </c>
      <c r="DL40" s="72" t="e">
        <f t="shared" si="72"/>
        <v>#REF!</v>
      </c>
      <c r="DM40" s="72" t="e">
        <f t="shared" si="72"/>
        <v>#REF!</v>
      </c>
      <c r="DN40" s="72" t="e">
        <f t="shared" si="72"/>
        <v>#REF!</v>
      </c>
    </row>
    <row r="41" spans="1:118">
      <c r="A41" s="52" t="s">
        <v>419</v>
      </c>
      <c r="B41" s="37" t="s">
        <v>430</v>
      </c>
      <c r="C41" s="38" t="str">
        <f t="shared" si="45"/>
        <v>Basic Life Support</v>
      </c>
      <c r="D41" s="4" t="s">
        <v>437</v>
      </c>
      <c r="E41" s="4" t="s">
        <v>431</v>
      </c>
      <c r="F41" s="5">
        <v>1.6</v>
      </c>
      <c r="G41" s="6">
        <v>1.048</v>
      </c>
      <c r="H41" s="7">
        <v>272.44</v>
      </c>
      <c r="I41" s="7">
        <v>459.56</v>
      </c>
      <c r="J41" s="7">
        <v>464.07</v>
      </c>
      <c r="K41" s="7">
        <v>568.95000000000005</v>
      </c>
      <c r="L41" s="7" t="s">
        <v>423</v>
      </c>
      <c r="M41" s="16"/>
      <c r="N41" s="9">
        <f>(F41*(L21+(L22*G41)))*H41*L23</f>
        <v>459.56138188800003</v>
      </c>
      <c r="O41" s="9">
        <f>(F41*(M21+(M22*G41)))*H41*M23</f>
        <v>464.06688563200004</v>
      </c>
      <c r="P41" s="9">
        <f>J41*N24+J41</f>
        <v>568.94982000000005</v>
      </c>
      <c r="Q41" s="7" t="s">
        <v>423</v>
      </c>
      <c r="R41" s="28">
        <f>'DO NOT TOUCH_Conversion Sheet'!N41/'DO NOT TOUCH_Conversion Sheet'!H41-1</f>
        <v>0.6868352000000002</v>
      </c>
      <c r="S41" s="28">
        <f>'DO NOT TOUCH_Conversion Sheet'!O41/'DO NOT TOUCH_Conversion Sheet'!H41-1</f>
        <v>0.70337280000000013</v>
      </c>
      <c r="T41" s="28">
        <f>'DO NOT TOUCH_Conversion Sheet'!P41/'DO NOT TOUCH_Conversion Sheet'!H41-1</f>
        <v>1.0883490676846281</v>
      </c>
      <c r="U41" s="8"/>
      <c r="W41" s="23" t="e">
        <f>VLOOKUP(C41,#REF!,6,FALSE)</f>
        <v>#REF!</v>
      </c>
      <c r="X41" s="23" t="e">
        <f>VLOOKUP(C41,#REF!,6,FALSE)</f>
        <v>#REF!</v>
      </c>
      <c r="Y41" s="23" t="e">
        <f>VLOOKUP(C41,#REF!,6,FALSE)</f>
        <v>#REF!</v>
      </c>
      <c r="Z41" s="94"/>
      <c r="AA41" s="23" t="e">
        <f t="shared" si="46"/>
        <v>#REF!</v>
      </c>
      <c r="AB41" s="23" t="e">
        <f t="shared" si="46"/>
        <v>#REF!</v>
      </c>
      <c r="AC41" s="23" t="e">
        <f t="shared" si="46"/>
        <v>#REF!</v>
      </c>
      <c r="AD41" s="94"/>
      <c r="AE41" s="23" t="e">
        <f t="shared" si="73"/>
        <v>#REF!</v>
      </c>
      <c r="AF41" s="23" t="e">
        <f t="shared" si="74"/>
        <v>#REF!</v>
      </c>
      <c r="AG41" s="23" t="e">
        <f t="shared" si="75"/>
        <v>#REF!</v>
      </c>
      <c r="AI41" s="92" t="e">
        <f>SUM(#REF!)</f>
        <v>#REF!</v>
      </c>
      <c r="AJ41" s="92" t="e">
        <f>SUM(#REF!)</f>
        <v>#REF!</v>
      </c>
      <c r="AK41" s="92" t="e">
        <f>SUM(#REF!)</f>
        <v>#REF!</v>
      </c>
      <c r="AM41" s="73">
        <f t="shared" si="5"/>
        <v>768.08353996800008</v>
      </c>
      <c r="AN41" s="73">
        <f t="shared" si="6"/>
        <v>775.61377075200005</v>
      </c>
      <c r="AO41" s="73">
        <f t="shared" si="47"/>
        <v>568.94982000000005</v>
      </c>
      <c r="AQ41" s="73">
        <f t="shared" si="48"/>
        <v>808.06753996800012</v>
      </c>
      <c r="AR41" s="73">
        <f t="shared" si="49"/>
        <v>856.36577075200012</v>
      </c>
      <c r="AS41" s="73">
        <f t="shared" si="50"/>
        <v>771.89982000000009</v>
      </c>
      <c r="AU41" s="8" t="str">
        <f t="shared" si="35"/>
        <v>A0429</v>
      </c>
      <c r="AV41" s="93" t="e">
        <f t="shared" si="51"/>
        <v>#REF!</v>
      </c>
      <c r="AW41" s="93" t="e">
        <f t="shared" si="51"/>
        <v>#REF!</v>
      </c>
      <c r="AX41" s="93" t="e">
        <f t="shared" si="51"/>
        <v>#REF!</v>
      </c>
      <c r="AZ41" s="8" t="str">
        <f t="shared" si="36"/>
        <v>A0429</v>
      </c>
      <c r="BA41" s="88" t="e">
        <f t="shared" si="76"/>
        <v>#REF!</v>
      </c>
      <c r="BB41" s="88" t="e">
        <f t="shared" si="52"/>
        <v>#REF!</v>
      </c>
      <c r="BC41" s="88" t="e">
        <f t="shared" si="53"/>
        <v>#REF!</v>
      </c>
      <c r="BE41" s="8" t="str">
        <f t="shared" si="54"/>
        <v>A0429</v>
      </c>
      <c r="BF41" s="86" t="e">
        <f t="shared" si="77"/>
        <v>#REF!</v>
      </c>
      <c r="BG41" s="86" t="e">
        <f t="shared" si="55"/>
        <v>#REF!</v>
      </c>
      <c r="BH41" s="86" t="e">
        <f t="shared" si="56"/>
        <v>#REF!</v>
      </c>
      <c r="BL41" s="44"/>
      <c r="BO41" s="23" t="e">
        <f t="shared" si="57"/>
        <v>#REF!</v>
      </c>
      <c r="BP41" s="24" t="e">
        <f t="shared" si="58"/>
        <v>#REF!</v>
      </c>
      <c r="BQ41" s="24" t="e">
        <f t="shared" si="59"/>
        <v>#REF!</v>
      </c>
      <c r="BR41" s="24" t="e">
        <f t="shared" si="60"/>
        <v>#REF!</v>
      </c>
      <c r="BT41" s="27" t="e">
        <f t="shared" si="78"/>
        <v>#REF!</v>
      </c>
      <c r="BU41" s="27" t="e">
        <f t="shared" si="78"/>
        <v>#REF!</v>
      </c>
      <c r="BV41" s="27" t="e">
        <f t="shared" si="78"/>
        <v>#REF!</v>
      </c>
      <c r="BY41" s="27" t="e">
        <f t="shared" si="61"/>
        <v>#REF!</v>
      </c>
      <c r="BZ41" s="27" t="e">
        <f t="shared" si="62"/>
        <v>#REF!</v>
      </c>
      <c r="CA41" s="27" t="e">
        <f t="shared" si="63"/>
        <v>#REF!</v>
      </c>
      <c r="CC41" s="27" t="e">
        <f t="shared" si="44"/>
        <v>#REF!</v>
      </c>
      <c r="CD41" s="27" t="e">
        <f t="shared" si="22"/>
        <v>#REF!</v>
      </c>
      <c r="CE41" s="27" t="e">
        <f t="shared" si="22"/>
        <v>#REF!</v>
      </c>
      <c r="CF41" s="27" t="e">
        <f t="shared" si="22"/>
        <v>#REF!</v>
      </c>
      <c r="CH41" s="27" t="e">
        <f t="shared" si="64"/>
        <v>#REF!</v>
      </c>
      <c r="CI41" s="27" t="e">
        <f t="shared" si="64"/>
        <v>#REF!</v>
      </c>
      <c r="CJ41" s="27" t="e">
        <f t="shared" si="64"/>
        <v>#REF!</v>
      </c>
      <c r="CK41" s="27" t="e">
        <f t="shared" si="64"/>
        <v>#REF!</v>
      </c>
      <c r="CM41" s="24" t="e">
        <f t="shared" si="65"/>
        <v>#REF!</v>
      </c>
      <c r="CN41" s="24" t="e">
        <f t="shared" si="65"/>
        <v>#REF!</v>
      </c>
      <c r="CO41" s="24" t="e">
        <f t="shared" si="65"/>
        <v>#REF!</v>
      </c>
      <c r="CP41" s="24" t="e">
        <f t="shared" si="65"/>
        <v>#REF!</v>
      </c>
      <c r="CR41" s="69" t="e">
        <f t="shared" si="66"/>
        <v>#REF!</v>
      </c>
      <c r="CS41" s="69" t="e">
        <f t="shared" si="67"/>
        <v>#REF!</v>
      </c>
      <c r="CT41" s="69" t="e">
        <f t="shared" si="68"/>
        <v>#REF!</v>
      </c>
      <c r="CZ41" s="24" t="e">
        <f t="shared" si="69"/>
        <v>#REF!</v>
      </c>
      <c r="DA41" s="24" t="e">
        <f t="shared" si="69"/>
        <v>#REF!</v>
      </c>
      <c r="DB41" s="24" t="e">
        <f t="shared" si="69"/>
        <v>#REF!</v>
      </c>
      <c r="DD41" s="73" t="e">
        <f t="shared" si="70"/>
        <v>#REF!</v>
      </c>
      <c r="DE41" s="73" t="e">
        <f t="shared" si="70"/>
        <v>#REF!</v>
      </c>
      <c r="DF41" s="73" t="e">
        <f t="shared" si="70"/>
        <v>#REF!</v>
      </c>
      <c r="DH41" s="73" t="e">
        <f t="shared" si="71"/>
        <v>#REF!</v>
      </c>
      <c r="DI41" s="73" t="e">
        <f t="shared" si="71"/>
        <v>#REF!</v>
      </c>
      <c r="DJ41" s="73" t="e">
        <f t="shared" si="71"/>
        <v>#REF!</v>
      </c>
      <c r="DL41" s="72" t="e">
        <f t="shared" si="72"/>
        <v>#REF!</v>
      </c>
      <c r="DM41" s="72" t="e">
        <f t="shared" si="72"/>
        <v>#REF!</v>
      </c>
      <c r="DN41" s="72" t="e">
        <f t="shared" si="72"/>
        <v>#REF!</v>
      </c>
    </row>
    <row r="42" spans="1:118">
      <c r="A42" s="52" t="s">
        <v>419</v>
      </c>
      <c r="B42" s="37" t="s">
        <v>432</v>
      </c>
      <c r="C42" s="38" t="str">
        <f t="shared" si="45"/>
        <v>Advanced Life Support</v>
      </c>
      <c r="D42" s="4" t="s">
        <v>437</v>
      </c>
      <c r="E42" s="4" t="s">
        <v>433</v>
      </c>
      <c r="F42" s="5">
        <v>2.75</v>
      </c>
      <c r="G42" s="6">
        <v>1.048</v>
      </c>
      <c r="H42" s="7">
        <v>272.44</v>
      </c>
      <c r="I42" s="7">
        <v>789.87</v>
      </c>
      <c r="J42" s="7">
        <v>797.61</v>
      </c>
      <c r="K42" s="7">
        <v>977.87</v>
      </c>
      <c r="L42" s="7" t="s">
        <v>423</v>
      </c>
      <c r="M42" s="16"/>
      <c r="N42" s="9">
        <f>(F42*(L21+(L22*G42)))*H42*L23</f>
        <v>789.87112511999999</v>
      </c>
      <c r="O42" s="9">
        <f>(F42*(M21+(M22*G42)))*H42*M23</f>
        <v>797.61495968000008</v>
      </c>
      <c r="P42" s="9">
        <f>J42*N24+J42</f>
        <v>977.86986000000002</v>
      </c>
      <c r="Q42" s="7" t="s">
        <v>423</v>
      </c>
      <c r="R42" s="28">
        <f>'DO NOT TOUCH_Conversion Sheet'!N42/'DO NOT TOUCH_Conversion Sheet'!H42-1</f>
        <v>1.899248</v>
      </c>
      <c r="S42" s="28">
        <f>'DO NOT TOUCH_Conversion Sheet'!O42/'DO NOT TOUCH_Conversion Sheet'!H42-1</f>
        <v>1.9276720000000003</v>
      </c>
      <c r="T42" s="28">
        <f>'DO NOT TOUCH_Conversion Sheet'!P42/'DO NOT TOUCH_Conversion Sheet'!H42-1</f>
        <v>2.5893035530759065</v>
      </c>
      <c r="U42" s="8"/>
      <c r="W42" s="23" t="e">
        <f>VLOOKUP(C42,#REF!,6,FALSE)</f>
        <v>#REF!</v>
      </c>
      <c r="X42" s="23" t="e">
        <f>VLOOKUP(C42,#REF!,6,FALSE)</f>
        <v>#REF!</v>
      </c>
      <c r="Y42" s="23" t="e">
        <f>VLOOKUP(C42,#REF!,6,FALSE)</f>
        <v>#REF!</v>
      </c>
      <c r="Z42" s="94"/>
      <c r="AA42" s="23" t="e">
        <f t="shared" si="46"/>
        <v>#REF!</v>
      </c>
      <c r="AB42" s="23" t="e">
        <f t="shared" si="46"/>
        <v>#REF!</v>
      </c>
      <c r="AC42" s="23" t="e">
        <f t="shared" si="46"/>
        <v>#REF!</v>
      </c>
      <c r="AD42" s="94"/>
      <c r="AE42" s="23" t="e">
        <f t="shared" si="73"/>
        <v>#REF!</v>
      </c>
      <c r="AF42" s="23" t="e">
        <f t="shared" si="74"/>
        <v>#REF!</v>
      </c>
      <c r="AG42" s="23" t="e">
        <f t="shared" si="75"/>
        <v>#REF!</v>
      </c>
      <c r="AI42" s="92" t="e">
        <f>SUM(#REF!)</f>
        <v>#REF!</v>
      </c>
      <c r="AJ42" s="92" t="e">
        <f>SUM(#REF!)</f>
        <v>#REF!</v>
      </c>
      <c r="AK42" s="92" t="e">
        <f>SUM(#REF!)</f>
        <v>#REF!</v>
      </c>
      <c r="AM42" s="73">
        <f t="shared" si="5"/>
        <v>853.68357359999993</v>
      </c>
      <c r="AN42" s="73">
        <f t="shared" si="6"/>
        <v>862.05302039999992</v>
      </c>
      <c r="AO42" s="73">
        <f t="shared" si="47"/>
        <v>977.86986000000002</v>
      </c>
      <c r="AQ42" s="73">
        <f t="shared" si="48"/>
        <v>893.66757359999997</v>
      </c>
      <c r="AR42" s="73">
        <f t="shared" si="49"/>
        <v>942.80502039999988</v>
      </c>
      <c r="AS42" s="73">
        <f t="shared" si="50"/>
        <v>1180.8198600000001</v>
      </c>
      <c r="AU42" s="8" t="str">
        <f t="shared" si="35"/>
        <v>A0433</v>
      </c>
      <c r="AV42" s="93" t="e">
        <f t="shared" si="51"/>
        <v>#REF!</v>
      </c>
      <c r="AW42" s="93" t="e">
        <f t="shared" si="51"/>
        <v>#REF!</v>
      </c>
      <c r="AX42" s="93" t="e">
        <f t="shared" si="51"/>
        <v>#REF!</v>
      </c>
      <c r="AZ42" s="8" t="str">
        <f t="shared" si="36"/>
        <v>A0433</v>
      </c>
      <c r="BA42" s="88" t="e">
        <f t="shared" si="76"/>
        <v>#REF!</v>
      </c>
      <c r="BB42" s="88" t="e">
        <f t="shared" si="52"/>
        <v>#REF!</v>
      </c>
      <c r="BC42" s="88" t="e">
        <f t="shared" si="53"/>
        <v>#REF!</v>
      </c>
      <c r="BE42" s="8" t="str">
        <f t="shared" si="54"/>
        <v>A0433</v>
      </c>
      <c r="BF42" s="86" t="e">
        <f t="shared" si="77"/>
        <v>#REF!</v>
      </c>
      <c r="BG42" s="86" t="e">
        <f t="shared" si="55"/>
        <v>#REF!</v>
      </c>
      <c r="BH42" s="86" t="e">
        <f t="shared" si="56"/>
        <v>#REF!</v>
      </c>
      <c r="BL42" s="44"/>
      <c r="BO42" s="23" t="e">
        <f t="shared" si="57"/>
        <v>#REF!</v>
      </c>
      <c r="BP42" s="24" t="e">
        <f t="shared" si="58"/>
        <v>#REF!</v>
      </c>
      <c r="BQ42" s="24" t="e">
        <f t="shared" si="59"/>
        <v>#REF!</v>
      </c>
      <c r="BR42" s="24" t="e">
        <f t="shared" si="60"/>
        <v>#REF!</v>
      </c>
      <c r="BT42" s="27" t="e">
        <f t="shared" si="78"/>
        <v>#REF!</v>
      </c>
      <c r="BU42" s="27" t="e">
        <f t="shared" si="78"/>
        <v>#REF!</v>
      </c>
      <c r="BV42" s="27" t="e">
        <f t="shared" si="78"/>
        <v>#REF!</v>
      </c>
      <c r="BY42" s="27" t="e">
        <f t="shared" si="61"/>
        <v>#REF!</v>
      </c>
      <c r="BZ42" s="27" t="e">
        <f t="shared" si="62"/>
        <v>#REF!</v>
      </c>
      <c r="CA42" s="27" t="e">
        <f t="shared" si="63"/>
        <v>#REF!</v>
      </c>
      <c r="CC42" s="27" t="e">
        <f t="shared" si="44"/>
        <v>#REF!</v>
      </c>
      <c r="CD42" s="27" t="e">
        <f t="shared" si="22"/>
        <v>#REF!</v>
      </c>
      <c r="CE42" s="27" t="e">
        <f t="shared" si="22"/>
        <v>#REF!</v>
      </c>
      <c r="CF42" s="27" t="e">
        <f t="shared" si="22"/>
        <v>#REF!</v>
      </c>
      <c r="CH42" s="27" t="e">
        <f t="shared" si="64"/>
        <v>#REF!</v>
      </c>
      <c r="CI42" s="27" t="e">
        <f t="shared" si="64"/>
        <v>#REF!</v>
      </c>
      <c r="CJ42" s="27" t="e">
        <f t="shared" si="64"/>
        <v>#REF!</v>
      </c>
      <c r="CK42" s="27" t="e">
        <f t="shared" si="64"/>
        <v>#REF!</v>
      </c>
      <c r="CM42" s="24" t="e">
        <f t="shared" si="65"/>
        <v>#REF!</v>
      </c>
      <c r="CN42" s="24" t="e">
        <f t="shared" si="65"/>
        <v>#REF!</v>
      </c>
      <c r="CO42" s="24" t="e">
        <f t="shared" si="65"/>
        <v>#REF!</v>
      </c>
      <c r="CP42" s="24" t="e">
        <f t="shared" si="65"/>
        <v>#REF!</v>
      </c>
      <c r="CR42" s="69" t="e">
        <f t="shared" si="66"/>
        <v>#REF!</v>
      </c>
      <c r="CS42" s="69" t="e">
        <f t="shared" si="67"/>
        <v>#REF!</v>
      </c>
      <c r="CT42" s="69" t="e">
        <f t="shared" si="68"/>
        <v>#REF!</v>
      </c>
      <c r="CZ42" s="24" t="e">
        <f t="shared" si="69"/>
        <v>#REF!</v>
      </c>
      <c r="DA42" s="24" t="e">
        <f t="shared" si="69"/>
        <v>#REF!</v>
      </c>
      <c r="DB42" s="24" t="e">
        <f t="shared" si="69"/>
        <v>#REF!</v>
      </c>
      <c r="DD42" s="73" t="e">
        <f t="shared" si="70"/>
        <v>#REF!</v>
      </c>
      <c r="DE42" s="73" t="e">
        <f t="shared" si="70"/>
        <v>#REF!</v>
      </c>
      <c r="DF42" s="73" t="e">
        <f t="shared" si="70"/>
        <v>#REF!</v>
      </c>
      <c r="DH42" s="73" t="e">
        <f t="shared" si="71"/>
        <v>#REF!</v>
      </c>
      <c r="DI42" s="73" t="e">
        <f t="shared" si="71"/>
        <v>#REF!</v>
      </c>
      <c r="DJ42" s="73" t="e">
        <f t="shared" si="71"/>
        <v>#REF!</v>
      </c>
      <c r="DL42" s="72" t="e">
        <f t="shared" si="72"/>
        <v>#REF!</v>
      </c>
      <c r="DM42" s="72" t="e">
        <f t="shared" si="72"/>
        <v>#REF!</v>
      </c>
      <c r="DN42" s="72" t="e">
        <f t="shared" si="72"/>
        <v>#REF!</v>
      </c>
    </row>
    <row r="43" spans="1:118">
      <c r="A43" s="52" t="s">
        <v>419</v>
      </c>
      <c r="B43" s="37" t="s">
        <v>434</v>
      </c>
      <c r="C43" s="38" t="s">
        <v>370</v>
      </c>
      <c r="D43" s="4" t="s">
        <v>437</v>
      </c>
      <c r="E43" s="4" t="s">
        <v>435</v>
      </c>
      <c r="F43" s="5">
        <v>3.25</v>
      </c>
      <c r="G43" s="6">
        <v>1.048</v>
      </c>
      <c r="H43" s="7">
        <v>272.44</v>
      </c>
      <c r="I43" s="7">
        <v>933.48</v>
      </c>
      <c r="J43" s="7">
        <v>942.64</v>
      </c>
      <c r="K43" s="7">
        <v>1155.68</v>
      </c>
      <c r="L43" s="7" t="s">
        <v>423</v>
      </c>
      <c r="M43" s="16"/>
      <c r="N43" s="9">
        <f>(F43*(L21+(L22*G43)))*H43*L23</f>
        <v>933.48405696000009</v>
      </c>
      <c r="O43" s="9">
        <f>(F43*(M21+(M22*G43)))*H43*M23</f>
        <v>942.6358614400001</v>
      </c>
      <c r="P43" s="9">
        <f>J43*N24+J43</f>
        <v>1155.6766399999999</v>
      </c>
      <c r="Q43" s="7" t="s">
        <v>423</v>
      </c>
      <c r="R43" s="28">
        <f>'DO NOT TOUCH_Conversion Sheet'!N43/'DO NOT TOUCH_Conversion Sheet'!H43-1</f>
        <v>2.4263840000000005</v>
      </c>
      <c r="S43" s="28">
        <f>'DO NOT TOUCH_Conversion Sheet'!O43/'DO NOT TOUCH_Conversion Sheet'!H43-1</f>
        <v>2.4599760000000006</v>
      </c>
      <c r="T43" s="28">
        <f>'DO NOT TOUCH_Conversion Sheet'!P43/'DO NOT TOUCH_Conversion Sheet'!H43-1</f>
        <v>3.2419491998238144</v>
      </c>
      <c r="U43" s="8"/>
      <c r="W43" s="23" t="e">
        <f>VLOOKUP(C43,#REF!,6,FALSE)</f>
        <v>#REF!</v>
      </c>
      <c r="X43" s="23" t="e">
        <f>VLOOKUP(C43,#REF!,6,FALSE)</f>
        <v>#REF!</v>
      </c>
      <c r="Y43" s="23" t="e">
        <f>VLOOKUP(C43,#REF!,6,FALSE)</f>
        <v>#REF!</v>
      </c>
      <c r="Z43" s="94"/>
      <c r="AA43" s="23" t="e">
        <f t="shared" si="46"/>
        <v>#REF!</v>
      </c>
      <c r="AB43" s="23" t="e">
        <f t="shared" si="46"/>
        <v>#REF!</v>
      </c>
      <c r="AC43" s="23" t="e">
        <f t="shared" si="46"/>
        <v>#REF!</v>
      </c>
      <c r="AD43" s="94"/>
      <c r="AE43" s="23" t="e">
        <f t="shared" si="73"/>
        <v>#REF!</v>
      </c>
      <c r="AF43" s="23" t="e">
        <f t="shared" si="74"/>
        <v>#REF!</v>
      </c>
      <c r="AG43" s="23" t="e">
        <f t="shared" si="75"/>
        <v>#REF!</v>
      </c>
      <c r="AI43" s="92" t="e">
        <f>SUM(#REF!)</f>
        <v>#REF!</v>
      </c>
      <c r="AJ43" s="92" t="e">
        <f>SUM(#REF!)</f>
        <v>#REF!</v>
      </c>
      <c r="AK43" s="92" t="e">
        <f>SUM(#REF!)</f>
        <v>#REF!</v>
      </c>
      <c r="AM43" s="73">
        <f t="shared" si="5"/>
        <v>1333.1032228800002</v>
      </c>
      <c r="AN43" s="73">
        <f t="shared" si="6"/>
        <v>1346.1728623200001</v>
      </c>
      <c r="AO43" s="73">
        <f t="shared" si="47"/>
        <v>1155.6766399999999</v>
      </c>
      <c r="AQ43" s="73">
        <f t="shared" si="48"/>
        <v>1373.0872228800001</v>
      </c>
      <c r="AR43" s="73">
        <f t="shared" si="49"/>
        <v>1426.9248623200001</v>
      </c>
      <c r="AS43" s="73">
        <f t="shared" si="50"/>
        <v>1358.62664</v>
      </c>
      <c r="AU43" s="8" t="str">
        <f t="shared" si="35"/>
        <v>A0434</v>
      </c>
      <c r="AV43" s="93" t="e">
        <f t="shared" si="51"/>
        <v>#REF!</v>
      </c>
      <c r="AW43" s="93" t="e">
        <f t="shared" si="51"/>
        <v>#REF!</v>
      </c>
      <c r="AX43" s="93" t="e">
        <f t="shared" si="51"/>
        <v>#REF!</v>
      </c>
      <c r="AZ43" s="8" t="str">
        <f t="shared" si="36"/>
        <v>A0434</v>
      </c>
      <c r="BA43" s="88" t="e">
        <f t="shared" si="76"/>
        <v>#REF!</v>
      </c>
      <c r="BB43" s="88" t="e">
        <f t="shared" si="52"/>
        <v>#REF!</v>
      </c>
      <c r="BC43" s="88" t="e">
        <f t="shared" si="53"/>
        <v>#REF!</v>
      </c>
      <c r="BE43" s="8" t="str">
        <f t="shared" si="54"/>
        <v>A0434</v>
      </c>
      <c r="BF43" s="86" t="e">
        <f t="shared" si="77"/>
        <v>#REF!</v>
      </c>
      <c r="BG43" s="86" t="e">
        <f t="shared" si="55"/>
        <v>#REF!</v>
      </c>
      <c r="BH43" s="86" t="e">
        <f t="shared" si="56"/>
        <v>#REF!</v>
      </c>
      <c r="BL43" s="44"/>
      <c r="BO43" s="23" t="e">
        <f t="shared" si="57"/>
        <v>#N/A</v>
      </c>
      <c r="BP43" s="24" t="e">
        <f t="shared" si="58"/>
        <v>#N/A</v>
      </c>
      <c r="BQ43" s="24" t="e">
        <f t="shared" si="59"/>
        <v>#N/A</v>
      </c>
      <c r="BR43" s="24" t="e">
        <f t="shared" si="60"/>
        <v>#N/A</v>
      </c>
      <c r="BT43" s="27" t="e">
        <f t="shared" si="78"/>
        <v>#REF!</v>
      </c>
      <c r="BU43" s="27" t="e">
        <f t="shared" si="78"/>
        <v>#REF!</v>
      </c>
      <c r="BV43" s="27" t="e">
        <f t="shared" si="78"/>
        <v>#REF!</v>
      </c>
      <c r="BY43" s="27" t="e">
        <f t="shared" si="61"/>
        <v>#REF!</v>
      </c>
      <c r="BZ43" s="27" t="e">
        <f t="shared" si="62"/>
        <v>#REF!</v>
      </c>
      <c r="CA43" s="27" t="e">
        <f t="shared" si="63"/>
        <v>#REF!</v>
      </c>
      <c r="CC43" s="27" t="e">
        <f t="shared" si="44"/>
        <v>#REF!</v>
      </c>
      <c r="CD43" s="27" t="e">
        <f t="shared" si="22"/>
        <v>#REF!</v>
      </c>
      <c r="CE43" s="27" t="e">
        <f t="shared" si="22"/>
        <v>#REF!</v>
      </c>
      <c r="CF43" s="27" t="e">
        <f t="shared" si="22"/>
        <v>#REF!</v>
      </c>
      <c r="CH43" s="27" t="e">
        <f t="shared" si="64"/>
        <v>#REF!</v>
      </c>
      <c r="CI43" s="27" t="e">
        <f t="shared" si="64"/>
        <v>#REF!</v>
      </c>
      <c r="CJ43" s="27" t="e">
        <f t="shared" si="64"/>
        <v>#REF!</v>
      </c>
      <c r="CK43" s="27" t="e">
        <f t="shared" si="64"/>
        <v>#REF!</v>
      </c>
      <c r="CM43" s="24" t="e">
        <f t="shared" si="65"/>
        <v>#N/A</v>
      </c>
      <c r="CN43" s="24" t="e">
        <f t="shared" si="65"/>
        <v>#N/A</v>
      </c>
      <c r="CO43" s="24" t="e">
        <f t="shared" si="65"/>
        <v>#N/A</v>
      </c>
      <c r="CP43" s="24" t="e">
        <f t="shared" si="65"/>
        <v>#N/A</v>
      </c>
      <c r="CR43" s="69" t="e">
        <f t="shared" si="66"/>
        <v>#N/A</v>
      </c>
      <c r="CS43" s="69" t="e">
        <f t="shared" si="67"/>
        <v>#N/A</v>
      </c>
      <c r="CT43" s="69" t="e">
        <f t="shared" si="68"/>
        <v>#N/A</v>
      </c>
      <c r="CZ43" s="24" t="e">
        <f t="shared" si="69"/>
        <v>#N/A</v>
      </c>
      <c r="DA43" s="24" t="e">
        <f t="shared" si="69"/>
        <v>#N/A</v>
      </c>
      <c r="DB43" s="24" t="e">
        <f t="shared" si="69"/>
        <v>#N/A</v>
      </c>
      <c r="DD43" s="73" t="e">
        <f t="shared" si="70"/>
        <v>#REF!</v>
      </c>
      <c r="DE43" s="73" t="e">
        <f t="shared" si="70"/>
        <v>#REF!</v>
      </c>
      <c r="DF43" s="73" t="e">
        <f t="shared" si="70"/>
        <v>#REF!</v>
      </c>
      <c r="DH43" s="73" t="e">
        <f t="shared" si="71"/>
        <v>#REF!</v>
      </c>
      <c r="DI43" s="73" t="e">
        <f t="shared" si="71"/>
        <v>#REF!</v>
      </c>
      <c r="DJ43" s="73" t="e">
        <f t="shared" si="71"/>
        <v>#REF!</v>
      </c>
      <c r="DL43" s="72" t="e">
        <f t="shared" si="72"/>
        <v>#REF!</v>
      </c>
      <c r="DM43" s="72" t="e">
        <f t="shared" si="72"/>
        <v>#REF!</v>
      </c>
      <c r="DN43" s="72" t="e">
        <f t="shared" si="72"/>
        <v>#REF!</v>
      </c>
    </row>
    <row r="44" spans="1:118">
      <c r="A44" s="52" t="s">
        <v>101</v>
      </c>
      <c r="B44" s="37" t="s">
        <v>436</v>
      </c>
      <c r="C44" s="38" t="str">
        <f t="shared" si="45"/>
        <v>Wheelchair</v>
      </c>
      <c r="D44" s="4" t="s">
        <v>437</v>
      </c>
      <c r="E44" s="4"/>
      <c r="F44" s="5"/>
      <c r="G44" s="6"/>
      <c r="H44" s="7">
        <v>25</v>
      </c>
      <c r="I44" s="7"/>
      <c r="J44" s="7"/>
      <c r="K44" s="7"/>
      <c r="L44" s="7"/>
      <c r="M44" s="16"/>
      <c r="N44" s="58">
        <f>H44*$L$26+H44</f>
        <v>25</v>
      </c>
      <c r="O44" s="58">
        <f>H44*$M$26+H44</f>
        <v>26.25</v>
      </c>
      <c r="P44" s="58">
        <f>H44*$N$26+H44</f>
        <v>27.5</v>
      </c>
      <c r="Q44" s="7" t="s">
        <v>423</v>
      </c>
      <c r="R44" s="59">
        <f>'DO NOT TOUCH_Conversion Sheet'!N44/'DO NOT TOUCH_Conversion Sheet'!H44-1</f>
        <v>0</v>
      </c>
      <c r="S44" s="59">
        <f>'DO NOT TOUCH_Conversion Sheet'!O44/'DO NOT TOUCH_Conversion Sheet'!H44-1</f>
        <v>5.0000000000000044E-2</v>
      </c>
      <c r="T44" s="59">
        <f>'DO NOT TOUCH_Conversion Sheet'!P44/'DO NOT TOUCH_Conversion Sheet'!H44-1</f>
        <v>0.10000000000000009</v>
      </c>
      <c r="U44" s="8"/>
      <c r="W44" s="23" t="e">
        <f>VLOOKUP(C44,#REF!,6,FALSE)</f>
        <v>#REF!</v>
      </c>
      <c r="X44" s="23" t="e">
        <f>VLOOKUP(C44,#REF!,6,FALSE)</f>
        <v>#REF!</v>
      </c>
      <c r="Y44" s="23" t="e">
        <f>VLOOKUP(C44,#REF!,6,FALSE)</f>
        <v>#REF!</v>
      </c>
      <c r="Z44" s="94"/>
      <c r="AA44" s="23" t="e">
        <f t="shared" si="46"/>
        <v>#REF!</v>
      </c>
      <c r="AB44" s="23" t="e">
        <f t="shared" si="46"/>
        <v>#REF!</v>
      </c>
      <c r="AC44" s="23" t="e">
        <f t="shared" si="46"/>
        <v>#REF!</v>
      </c>
      <c r="AD44" s="94"/>
      <c r="AE44" s="88" t="e">
        <f>AA44*O13+AA44</f>
        <v>#REF!</v>
      </c>
      <c r="AF44" s="88" t="e">
        <f>AB44*P13+AB44</f>
        <v>#REF!</v>
      </c>
      <c r="AG44" s="88" t="e">
        <f>AC44*Q13+AC44</f>
        <v>#REF!</v>
      </c>
      <c r="AI44" s="92" t="e">
        <f>SUM(#REF!)</f>
        <v>#REF!</v>
      </c>
      <c r="AJ44" s="92" t="e">
        <f>SUM(#REF!)</f>
        <v>#REF!</v>
      </c>
      <c r="AK44" s="92" t="e">
        <f>SUM(#REF!)</f>
        <v>#REF!</v>
      </c>
      <c r="AM44" s="73">
        <f t="shared" si="5"/>
        <v>25</v>
      </c>
      <c r="AN44" s="73">
        <f t="shared" si="6"/>
        <v>26.25</v>
      </c>
      <c r="AO44" s="73">
        <f t="shared" si="47"/>
        <v>27.5</v>
      </c>
      <c r="AQ44" s="73">
        <f t="shared" si="48"/>
        <v>64.984000000000009</v>
      </c>
      <c r="AR44" s="73">
        <f t="shared" si="49"/>
        <v>107.00200000000001</v>
      </c>
      <c r="AS44" s="73">
        <f t="shared" si="50"/>
        <v>230.45</v>
      </c>
      <c r="AU44" s="8" t="str">
        <f t="shared" si="35"/>
        <v>Wheelchair</v>
      </c>
      <c r="AV44" s="93" t="e">
        <f t="shared" si="51"/>
        <v>#REF!</v>
      </c>
      <c r="AW44" s="93" t="e">
        <f t="shared" si="51"/>
        <v>#REF!</v>
      </c>
      <c r="AX44" s="93" t="e">
        <f t="shared" si="51"/>
        <v>#REF!</v>
      </c>
      <c r="AZ44" s="8" t="str">
        <f t="shared" si="36"/>
        <v>Wheelchair</v>
      </c>
      <c r="BA44" s="88" t="e">
        <f t="shared" si="76"/>
        <v>#REF!</v>
      </c>
      <c r="BB44" s="88" t="e">
        <f t="shared" si="52"/>
        <v>#REF!</v>
      </c>
      <c r="BC44" s="88" t="e">
        <f t="shared" si="53"/>
        <v>#REF!</v>
      </c>
      <c r="BE44" s="8" t="s">
        <v>368</v>
      </c>
      <c r="BF44" s="86" t="e">
        <f t="shared" si="77"/>
        <v>#REF!</v>
      </c>
      <c r="BG44" s="86" t="e">
        <f t="shared" si="55"/>
        <v>#REF!</v>
      </c>
      <c r="BH44" s="86" t="e">
        <f t="shared" si="56"/>
        <v>#REF!</v>
      </c>
      <c r="BL44" s="44"/>
      <c r="BO44" s="23" t="e">
        <f t="shared" si="57"/>
        <v>#REF!</v>
      </c>
      <c r="BP44" s="24" t="e">
        <f t="shared" si="58"/>
        <v>#REF!</v>
      </c>
      <c r="BQ44" s="24" t="e">
        <f t="shared" si="59"/>
        <v>#REF!</v>
      </c>
      <c r="BR44" s="24" t="e">
        <f t="shared" si="60"/>
        <v>#REF!</v>
      </c>
      <c r="BT44" s="27" t="e">
        <f>O13</f>
        <v>#REF!</v>
      </c>
      <c r="BU44" s="27" t="e">
        <f>P13</f>
        <v>#REF!</v>
      </c>
      <c r="BV44" s="27" t="e">
        <f>Q13</f>
        <v>#REF!</v>
      </c>
      <c r="BY44" s="27" t="e">
        <f t="shared" si="61"/>
        <v>#REF!</v>
      </c>
      <c r="BZ44" s="27" t="e">
        <f t="shared" si="62"/>
        <v>#REF!</v>
      </c>
      <c r="CA44" s="27" t="e">
        <f t="shared" si="63"/>
        <v>#REF!</v>
      </c>
      <c r="CC44" s="27" t="e">
        <f t="shared" si="44"/>
        <v>#REF!</v>
      </c>
      <c r="CD44" s="27" t="e">
        <f t="shared" si="22"/>
        <v>#REF!</v>
      </c>
      <c r="CE44" s="27" t="e">
        <f t="shared" si="22"/>
        <v>#REF!</v>
      </c>
      <c r="CF44" s="27" t="e">
        <f t="shared" si="22"/>
        <v>#REF!</v>
      </c>
      <c r="CH44" s="27" t="e">
        <f t="shared" si="64"/>
        <v>#REF!</v>
      </c>
      <c r="CI44" s="27" t="e">
        <f t="shared" si="64"/>
        <v>#REF!</v>
      </c>
      <c r="CJ44" s="27" t="e">
        <f t="shared" si="64"/>
        <v>#REF!</v>
      </c>
      <c r="CK44" s="27" t="e">
        <f t="shared" si="64"/>
        <v>#REF!</v>
      </c>
      <c r="CM44" s="24" t="e">
        <f t="shared" si="65"/>
        <v>#REF!</v>
      </c>
      <c r="CN44" s="24" t="e">
        <f t="shared" si="65"/>
        <v>#REF!</v>
      </c>
      <c r="CO44" s="24" t="e">
        <f t="shared" si="65"/>
        <v>#REF!</v>
      </c>
      <c r="CP44" s="24" t="e">
        <f t="shared" si="65"/>
        <v>#REF!</v>
      </c>
      <c r="CR44" s="69" t="e">
        <f t="shared" si="66"/>
        <v>#REF!</v>
      </c>
      <c r="CS44" s="69" t="e">
        <f t="shared" si="67"/>
        <v>#REF!</v>
      </c>
      <c r="CT44" s="69" t="e">
        <f t="shared" si="68"/>
        <v>#REF!</v>
      </c>
      <c r="CZ44" s="24" t="e">
        <f t="shared" si="69"/>
        <v>#REF!</v>
      </c>
      <c r="DA44" s="24" t="e">
        <f t="shared" si="69"/>
        <v>#REF!</v>
      </c>
      <c r="DB44" s="24" t="e">
        <f t="shared" si="69"/>
        <v>#REF!</v>
      </c>
      <c r="DD44" s="73" t="e">
        <f t="shared" si="70"/>
        <v>#REF!</v>
      </c>
      <c r="DE44" s="73" t="e">
        <f t="shared" si="70"/>
        <v>#REF!</v>
      </c>
      <c r="DF44" s="73" t="e">
        <f t="shared" si="70"/>
        <v>#REF!</v>
      </c>
      <c r="DH44" s="73" t="e">
        <f t="shared" si="71"/>
        <v>#REF!</v>
      </c>
      <c r="DI44" s="73" t="e">
        <f t="shared" si="71"/>
        <v>#REF!</v>
      </c>
      <c r="DJ44" s="73" t="e">
        <f t="shared" si="71"/>
        <v>#REF!</v>
      </c>
      <c r="DL44" s="72" t="e">
        <f t="shared" si="72"/>
        <v>#REF!</v>
      </c>
      <c r="DM44" s="72" t="e">
        <f t="shared" si="72"/>
        <v>#REF!</v>
      </c>
      <c r="DN44" s="72" t="e">
        <f t="shared" si="72"/>
        <v>#REF!</v>
      </c>
    </row>
    <row r="45" spans="1:118">
      <c r="A45" s="51" t="s">
        <v>419</v>
      </c>
      <c r="B45" s="20" t="s">
        <v>420</v>
      </c>
      <c r="C45" s="35"/>
      <c r="D45" s="10" t="s">
        <v>438</v>
      </c>
      <c r="E45" s="10" t="s">
        <v>422</v>
      </c>
      <c r="F45" s="11">
        <v>1</v>
      </c>
      <c r="G45" s="12">
        <v>1.0229999999999999</v>
      </c>
      <c r="H45" s="13">
        <v>8.76</v>
      </c>
      <c r="I45" s="13">
        <v>8.94</v>
      </c>
      <c r="J45" s="13">
        <v>9.02</v>
      </c>
      <c r="K45" s="13" t="s">
        <v>423</v>
      </c>
      <c r="L45" s="13">
        <v>13.53</v>
      </c>
      <c r="M45" s="16"/>
      <c r="N45" s="15">
        <f>H45*L23</f>
        <v>8.9352</v>
      </c>
      <c r="O45" s="15">
        <f>H45*M23</f>
        <v>9.0228000000000002</v>
      </c>
      <c r="P45" s="15"/>
      <c r="Q45" s="15">
        <f>J45*O25</f>
        <v>13.53</v>
      </c>
      <c r="R45" s="36">
        <f>'DO NOT TOUCH_Conversion Sheet'!N45/'DO NOT TOUCH_Conversion Sheet'!H45-1</f>
        <v>2.0000000000000018E-2</v>
      </c>
      <c r="S45" s="36">
        <f>'DO NOT TOUCH_Conversion Sheet'!O45/'DO NOT TOUCH_Conversion Sheet'!H45-1</f>
        <v>3.0000000000000027E-2</v>
      </c>
      <c r="T45" s="14"/>
      <c r="U45" s="36">
        <f>'DO NOT TOUCH_Conversion Sheet'!Q45/'DO NOT TOUCH_Conversion Sheet'!H45-1</f>
        <v>0.54452054794520555</v>
      </c>
      <c r="W45" s="23"/>
      <c r="X45" s="23"/>
      <c r="Y45" s="23"/>
      <c r="Z45" s="94"/>
      <c r="AA45" s="23"/>
      <c r="AB45" s="23"/>
      <c r="AC45" s="23"/>
      <c r="AD45" s="94"/>
      <c r="AE45" s="23"/>
      <c r="AF45" s="23"/>
      <c r="AG45" s="23"/>
      <c r="AI45" s="92"/>
      <c r="AJ45" s="92"/>
      <c r="AK45" s="92"/>
      <c r="AM45" s="73">
        <f t="shared" si="5"/>
        <v>7.9968000000000004</v>
      </c>
      <c r="AN45" s="73">
        <f t="shared" si="6"/>
        <v>8.0752000000000006</v>
      </c>
      <c r="AO45" s="73">
        <f>Q80</f>
        <v>13.53</v>
      </c>
      <c r="AQ45" s="8"/>
      <c r="AR45" s="8"/>
      <c r="AS45" s="8"/>
      <c r="AU45" s="8"/>
      <c r="AV45" s="93"/>
      <c r="AW45" s="93"/>
      <c r="AX45" s="93"/>
      <c r="AZ45" s="8"/>
      <c r="BA45" s="88"/>
      <c r="BB45" s="88"/>
      <c r="BC45" s="88"/>
      <c r="BE45" s="8"/>
      <c r="BF45" s="86"/>
      <c r="BG45" s="86"/>
      <c r="BH45" s="86"/>
      <c r="BL45" s="44"/>
      <c r="BO45" s="63"/>
      <c r="BP45" s="14"/>
      <c r="BQ45" s="14"/>
      <c r="BR45" s="14"/>
      <c r="BT45" s="8"/>
      <c r="BU45" s="8"/>
      <c r="BV45" s="8"/>
      <c r="BW45" s="3"/>
      <c r="BY45" s="27"/>
      <c r="BZ45" s="27"/>
      <c r="CA45" s="27"/>
      <c r="CB45" s="3"/>
      <c r="CC45" s="27"/>
      <c r="CD45" s="27"/>
      <c r="CE45" s="27"/>
      <c r="CF45" s="27"/>
      <c r="CG45" s="3"/>
      <c r="CH45" s="27"/>
      <c r="CI45" s="27"/>
      <c r="CJ45" s="27"/>
      <c r="CK45" s="27"/>
      <c r="CL45" s="3"/>
      <c r="CM45" s="24"/>
      <c r="CN45" s="24"/>
      <c r="CO45" s="24"/>
      <c r="CP45" s="24"/>
      <c r="CQ45" s="3"/>
      <c r="CR45" s="69"/>
      <c r="CS45" s="69"/>
      <c r="CT45" s="69"/>
      <c r="CU45" s="3"/>
      <c r="CY45" s="3"/>
      <c r="CZ45" s="8"/>
      <c r="DA45" s="8"/>
      <c r="DB45" s="8"/>
      <c r="DC45" s="3"/>
      <c r="DD45" s="73"/>
      <c r="DE45" s="73"/>
      <c r="DF45" s="73"/>
      <c r="DG45" s="3"/>
      <c r="DH45" s="73"/>
      <c r="DI45" s="73"/>
      <c r="DJ45" s="73"/>
      <c r="DK45" s="3"/>
      <c r="DL45" s="73"/>
      <c r="DM45" s="73"/>
      <c r="DN45" s="73"/>
    </row>
    <row r="46" spans="1:118">
      <c r="A46" s="51" t="s">
        <v>419</v>
      </c>
      <c r="B46" s="20" t="s">
        <v>424</v>
      </c>
      <c r="C46" s="35" t="str">
        <f t="shared" ref="C46:C52" si="79">C38</f>
        <v>Advanced Life Support</v>
      </c>
      <c r="D46" s="10" t="s">
        <v>438</v>
      </c>
      <c r="E46" s="10" t="s">
        <v>425</v>
      </c>
      <c r="F46" s="11">
        <v>1.2</v>
      </c>
      <c r="G46" s="12">
        <v>1.0229999999999999</v>
      </c>
      <c r="H46" s="13">
        <v>272.44</v>
      </c>
      <c r="I46" s="13">
        <v>338.84</v>
      </c>
      <c r="J46" s="13">
        <v>342.16</v>
      </c>
      <c r="K46" s="13">
        <v>419.49</v>
      </c>
      <c r="L46" s="13" t="s">
        <v>423</v>
      </c>
      <c r="M46" s="16"/>
      <c r="N46" s="15">
        <f>(F46*(L21+(L22*G46)))*H46*L23</f>
        <v>338.83537161599992</v>
      </c>
      <c r="O46" s="15">
        <f>(F46*(M21+(M22*G46)))*H46*M23</f>
        <v>342.15728702399991</v>
      </c>
      <c r="P46" s="15">
        <f>J46*N24+J46</f>
        <v>419.48816000000005</v>
      </c>
      <c r="Q46" s="13" t="s">
        <v>423</v>
      </c>
      <c r="R46" s="36">
        <f>'DO NOT TOUCH_Conversion Sheet'!N46/'DO NOT TOUCH_Conversion Sheet'!H46-1</f>
        <v>0.24370639999999977</v>
      </c>
      <c r="S46" s="36">
        <f>'DO NOT TOUCH_Conversion Sheet'!O46/'DO NOT TOUCH_Conversion Sheet'!H46-1</f>
        <v>0.25589959999999978</v>
      </c>
      <c r="T46" s="36">
        <f>'DO NOT TOUCH_Conversion Sheet'!P46/'DO NOT TOUCH_Conversion Sheet'!H46-1</f>
        <v>0.53974511819116144</v>
      </c>
      <c r="U46" s="36"/>
      <c r="W46" s="23" t="e">
        <f>VLOOKUP(C46,#REF!,6,FALSE)</f>
        <v>#REF!</v>
      </c>
      <c r="X46" s="23" t="e">
        <f>VLOOKUP(C46,#REF!,6,FALSE)</f>
        <v>#REF!</v>
      </c>
      <c r="Y46" s="23" t="e">
        <f>VLOOKUP(C46,#REF!,6,FALSE)</f>
        <v>#REF!</v>
      </c>
      <c r="Z46" s="94"/>
      <c r="AA46" s="23" t="e">
        <f t="shared" ref="AA46:AC52" si="80">W46*R46+W46</f>
        <v>#REF!</v>
      </c>
      <c r="AB46" s="23" t="e">
        <f t="shared" si="80"/>
        <v>#REF!</v>
      </c>
      <c r="AC46" s="23" t="e">
        <f t="shared" si="80"/>
        <v>#REF!</v>
      </c>
      <c r="AD46" s="94"/>
      <c r="AE46" s="23" t="e">
        <f>AA46*$O$8+AA46</f>
        <v>#REF!</v>
      </c>
      <c r="AF46" s="23" t="e">
        <f>AB46*$P$8+AB46</f>
        <v>#REF!</v>
      </c>
      <c r="AG46" s="23" t="e">
        <f>AC46*$Q$8+AC46</f>
        <v>#REF!</v>
      </c>
      <c r="AI46" s="91" t="e">
        <f>SUM(#REF!)</f>
        <v>#REF!</v>
      </c>
      <c r="AJ46" s="91" t="e">
        <f>SUM(#REF!)</f>
        <v>#REF!</v>
      </c>
      <c r="AK46" s="91" t="e">
        <f>SUM(#REF!)</f>
        <v>#REF!</v>
      </c>
      <c r="AM46" s="73">
        <f t="shared" si="5"/>
        <v>672.48448754399988</v>
      </c>
      <c r="AN46" s="73">
        <f t="shared" si="6"/>
        <v>679.07747271599987</v>
      </c>
      <c r="AO46" s="73">
        <f t="shared" ref="AO46:AO52" si="81">P81</f>
        <v>419.48816000000005</v>
      </c>
      <c r="AQ46" s="73">
        <f t="shared" ref="AQ46:AQ52" si="82">AM46+($AM$45*$AQ$25)</f>
        <v>712.46848754399991</v>
      </c>
      <c r="AR46" s="73">
        <f t="shared" ref="AR46:AR52" si="83">AN46+($AN$45*$AR$25)</f>
        <v>759.82947271599983</v>
      </c>
      <c r="AS46" s="73">
        <f t="shared" ref="AS46:AS52" si="84">AO46+($AO$45*$AS$25)</f>
        <v>622.43816000000004</v>
      </c>
      <c r="AU46" s="8" t="str">
        <f t="shared" si="35"/>
        <v>A0426</v>
      </c>
      <c r="AV46" s="93" t="e">
        <f t="shared" ref="AV46:AX52" si="85">AQ46*AI46</f>
        <v>#REF!</v>
      </c>
      <c r="AW46" s="93" t="e">
        <f t="shared" si="85"/>
        <v>#REF!</v>
      </c>
      <c r="AX46" s="93" t="e">
        <f t="shared" si="85"/>
        <v>#REF!</v>
      </c>
      <c r="AZ46" s="8" t="str">
        <f t="shared" si="36"/>
        <v>A0426</v>
      </c>
      <c r="BA46" s="88" t="e">
        <f>IF(AI46=0,"",AE46*AI46)</f>
        <v>#REF!</v>
      </c>
      <c r="BB46" s="88" t="e">
        <f t="shared" ref="BB46:BB52" si="86">IF(AJ46=0,"",AF46*AJ46)</f>
        <v>#REF!</v>
      </c>
      <c r="BC46" s="88" t="e">
        <f t="shared" ref="BC46:BC52" si="87">IF(AK46=0,"",AG46*AK46)</f>
        <v>#REF!</v>
      </c>
      <c r="BE46" s="8" t="str">
        <f t="shared" ref="BE46:BE51" si="88">E81</f>
        <v>A0426</v>
      </c>
      <c r="BF46" s="86" t="e">
        <f>IF(BA46="","",AV46-BA46)</f>
        <v>#REF!</v>
      </c>
      <c r="BG46" s="86" t="e">
        <f t="shared" ref="BG46:BG52" si="89">IF(BB46="","",AW46-BB46)</f>
        <v>#REF!</v>
      </c>
      <c r="BH46" s="86" t="e">
        <f t="shared" ref="BH46:BH52" si="90">IF(BC46="","",AX46-BC46)</f>
        <v>#REF!</v>
      </c>
      <c r="BL46" s="44"/>
      <c r="BO46" s="63" t="e">
        <f t="shared" ref="BO46:BO52" si="91">VLOOKUP(C46,$H$5:$I$7,2,FALSE)</f>
        <v>#REF!</v>
      </c>
      <c r="BP46" s="64" t="e">
        <f t="shared" ref="BP46:BP52" si="92">R46*BO46+BO46</f>
        <v>#REF!</v>
      </c>
      <c r="BQ46" s="64" t="e">
        <f t="shared" ref="BQ46:BQ52" si="93">S46*BO46+BO46</f>
        <v>#REF!</v>
      </c>
      <c r="BR46" s="64" t="e">
        <f t="shared" ref="BR46:BR52" si="94">T46*BO46+BO46</f>
        <v>#REF!</v>
      </c>
      <c r="BS46" s="70"/>
      <c r="BT46" s="71" t="e">
        <f>O8</f>
        <v>#REF!</v>
      </c>
      <c r="BU46" s="71" t="e">
        <f>P8</f>
        <v>#REF!</v>
      </c>
      <c r="BV46" s="71" t="e">
        <f>Q8</f>
        <v>#REF!</v>
      </c>
      <c r="BY46" s="71" t="e">
        <f t="shared" ref="BY46:BY52" si="95">IF(BT46&gt;=$BY$26,$BY$27,0)</f>
        <v>#REF!</v>
      </c>
      <c r="BZ46" s="71" t="e">
        <f t="shared" ref="BZ46:BZ52" si="96">IF(BU46&gt;=$BZ$26,$BZ$27,0)</f>
        <v>#REF!</v>
      </c>
      <c r="CA46" s="71" t="e">
        <f t="shared" ref="CA46:CA52" si="97">IF(BV46&gt;=$CA$26,$CA$27,0)</f>
        <v>#REF!</v>
      </c>
      <c r="CC46" s="71" t="e">
        <f t="shared" si="44"/>
        <v>#REF!</v>
      </c>
      <c r="CD46" s="71" t="e">
        <f t="shared" si="44"/>
        <v>#REF!</v>
      </c>
      <c r="CE46" s="71" t="e">
        <f t="shared" si="44"/>
        <v>#REF!</v>
      </c>
      <c r="CF46" s="71" t="e">
        <f t="shared" si="44"/>
        <v>#REF!</v>
      </c>
      <c r="CH46" s="71" t="e">
        <f t="shared" ref="CH46:CK52" si="98">BX46+CC46</f>
        <v>#REF!</v>
      </c>
      <c r="CI46" s="71" t="e">
        <f t="shared" si="98"/>
        <v>#REF!</v>
      </c>
      <c r="CJ46" s="71" t="e">
        <f t="shared" si="98"/>
        <v>#REF!</v>
      </c>
      <c r="CK46" s="71" t="e">
        <f t="shared" si="98"/>
        <v>#REF!</v>
      </c>
      <c r="CM46" s="64" t="e">
        <f t="shared" ref="CM46:CP52" si="99">BO46*CH46+BO46</f>
        <v>#REF!</v>
      </c>
      <c r="CN46" s="64" t="e">
        <f t="shared" si="99"/>
        <v>#REF!</v>
      </c>
      <c r="CO46" s="64" t="e">
        <f t="shared" si="99"/>
        <v>#REF!</v>
      </c>
      <c r="CP46" s="64" t="e">
        <f t="shared" si="99"/>
        <v>#REF!</v>
      </c>
      <c r="CR46" s="69" t="e">
        <f t="shared" ref="CR46:CR52" si="100">CN46*$CR$27</f>
        <v>#REF!</v>
      </c>
      <c r="CS46" s="69" t="e">
        <f t="shared" ref="CS46:CS52" si="101">CO46*$CS$27</f>
        <v>#REF!</v>
      </c>
      <c r="CT46" s="69" t="e">
        <f t="shared" ref="CT46:CT52" si="102">CP46*$CT$27</f>
        <v>#REF!</v>
      </c>
      <c r="CZ46" s="64" t="e">
        <f t="shared" ref="CZ46:DB52" si="103">(CN46+CR46)*AI46</f>
        <v>#REF!</v>
      </c>
      <c r="DA46" s="64" t="e">
        <f t="shared" si="103"/>
        <v>#REF!</v>
      </c>
      <c r="DB46" s="64" t="e">
        <f t="shared" si="103"/>
        <v>#REF!</v>
      </c>
      <c r="DD46" s="74" t="e">
        <f t="shared" ref="DD46:DF52" si="104">N81*AI46</f>
        <v>#REF!</v>
      </c>
      <c r="DE46" s="74" t="e">
        <f t="shared" si="104"/>
        <v>#REF!</v>
      </c>
      <c r="DF46" s="74" t="e">
        <f t="shared" si="104"/>
        <v>#REF!</v>
      </c>
      <c r="DH46" s="74" t="e">
        <f t="shared" ref="DH46:DJ52" si="105">DD46-CZ46</f>
        <v>#REF!</v>
      </c>
      <c r="DI46" s="74" t="e">
        <f t="shared" si="105"/>
        <v>#REF!</v>
      </c>
      <c r="DJ46" s="74" t="e">
        <f t="shared" si="105"/>
        <v>#REF!</v>
      </c>
      <c r="DL46" s="72" t="e">
        <f t="shared" ref="DL46:DN52" si="106">DH46/CZ46</f>
        <v>#REF!</v>
      </c>
      <c r="DM46" s="72" t="e">
        <f t="shared" si="106"/>
        <v>#REF!</v>
      </c>
      <c r="DN46" s="72" t="e">
        <f t="shared" si="106"/>
        <v>#REF!</v>
      </c>
    </row>
    <row r="47" spans="1:118">
      <c r="A47" s="51" t="s">
        <v>419</v>
      </c>
      <c r="B47" s="20" t="s">
        <v>426</v>
      </c>
      <c r="C47" s="35" t="str">
        <f t="shared" si="79"/>
        <v>Advanced Life Support</v>
      </c>
      <c r="D47" s="10" t="s">
        <v>438</v>
      </c>
      <c r="E47" s="10" t="s">
        <v>427</v>
      </c>
      <c r="F47" s="11">
        <v>1.9</v>
      </c>
      <c r="G47" s="12">
        <v>1.0229999999999999</v>
      </c>
      <c r="H47" s="13">
        <v>272.44</v>
      </c>
      <c r="I47" s="13">
        <v>536.49</v>
      </c>
      <c r="J47" s="13">
        <v>541.75</v>
      </c>
      <c r="K47" s="13">
        <v>664.19</v>
      </c>
      <c r="L47" s="13" t="s">
        <v>423</v>
      </c>
      <c r="M47" s="16"/>
      <c r="N47" s="15">
        <f>(F47*(L21+(L22*G47)))*H47*L23</f>
        <v>536.48933839199992</v>
      </c>
      <c r="O47" s="15">
        <f>(F47*(M21+(M22*G47)))*H47*M23</f>
        <v>541.7490377879999</v>
      </c>
      <c r="P47" s="15">
        <f>J47*N24+J47</f>
        <v>664.18550000000005</v>
      </c>
      <c r="Q47" s="13" t="s">
        <v>423</v>
      </c>
      <c r="R47" s="36">
        <f>'DO NOT TOUCH_Conversion Sheet'!N47/'DO NOT TOUCH_Conversion Sheet'!H47-1</f>
        <v>0.96920179999999978</v>
      </c>
      <c r="S47" s="36">
        <f>'DO NOT TOUCH_Conversion Sheet'!O47/'DO NOT TOUCH_Conversion Sheet'!H47-1</f>
        <v>0.98850769999999955</v>
      </c>
      <c r="T47" s="36">
        <f>'DO NOT TOUCH_Conversion Sheet'!P47/'DO NOT TOUCH_Conversion Sheet'!H47-1</f>
        <v>1.4379147702246367</v>
      </c>
      <c r="U47" s="14"/>
      <c r="W47" s="23" t="e">
        <f>VLOOKUP(C47,#REF!,6,FALSE)</f>
        <v>#REF!</v>
      </c>
      <c r="X47" s="23" t="e">
        <f>VLOOKUP(C47,#REF!,6,FALSE)</f>
        <v>#REF!</v>
      </c>
      <c r="Y47" s="23" t="e">
        <f>VLOOKUP(C47,#REF!,6,FALSE)</f>
        <v>#REF!</v>
      </c>
      <c r="Z47" s="94"/>
      <c r="AA47" s="23" t="e">
        <f t="shared" si="80"/>
        <v>#REF!</v>
      </c>
      <c r="AB47" s="23" t="e">
        <f t="shared" si="80"/>
        <v>#REF!</v>
      </c>
      <c r="AC47" s="23" t="e">
        <f t="shared" si="80"/>
        <v>#REF!</v>
      </c>
      <c r="AD47" s="94"/>
      <c r="AE47" s="23" t="e">
        <f>AA47*$O$8+AA47</f>
        <v>#REF!</v>
      </c>
      <c r="AF47" s="23" t="e">
        <f>AB47*$P$8+AB47</f>
        <v>#REF!</v>
      </c>
      <c r="AG47" s="23" t="e">
        <f>AC47*$Q$8+AC47</f>
        <v>#REF!</v>
      </c>
      <c r="AI47" s="91" t="e">
        <f>SUM(#REF!)</f>
        <v>#REF!</v>
      </c>
      <c r="AJ47" s="91" t="e">
        <f>SUM(#REF!)</f>
        <v>#REF!</v>
      </c>
      <c r="AK47" s="91" t="e">
        <f>SUM(#REF!)</f>
        <v>#REF!</v>
      </c>
      <c r="AM47" s="73">
        <f t="shared" si="5"/>
        <v>672.48241469999982</v>
      </c>
      <c r="AN47" s="73">
        <f t="shared" si="6"/>
        <v>679.07537954999987</v>
      </c>
      <c r="AO47" s="73">
        <f t="shared" si="81"/>
        <v>664.18550000000005</v>
      </c>
      <c r="AQ47" s="73">
        <f t="shared" si="82"/>
        <v>712.46641469999986</v>
      </c>
      <c r="AR47" s="73">
        <f t="shared" si="83"/>
        <v>759.82737954999993</v>
      </c>
      <c r="AS47" s="73">
        <f t="shared" si="84"/>
        <v>867.13550000000009</v>
      </c>
      <c r="AU47" s="8" t="str">
        <f t="shared" si="35"/>
        <v>A0427</v>
      </c>
      <c r="AV47" s="93" t="e">
        <f t="shared" si="85"/>
        <v>#REF!</v>
      </c>
      <c r="AW47" s="93" t="e">
        <f t="shared" si="85"/>
        <v>#REF!</v>
      </c>
      <c r="AX47" s="93" t="e">
        <f t="shared" si="85"/>
        <v>#REF!</v>
      </c>
      <c r="AZ47" s="8" t="str">
        <f t="shared" si="36"/>
        <v>A0427</v>
      </c>
      <c r="BA47" s="88" t="e">
        <f t="shared" ref="BA47:BA52" si="107">IF(AI47=0,"",AE47*AI47)</f>
        <v>#REF!</v>
      </c>
      <c r="BB47" s="88" t="e">
        <f t="shared" si="86"/>
        <v>#REF!</v>
      </c>
      <c r="BC47" s="88" t="e">
        <f t="shared" si="87"/>
        <v>#REF!</v>
      </c>
      <c r="BE47" s="8" t="str">
        <f t="shared" si="88"/>
        <v>A0427</v>
      </c>
      <c r="BF47" s="86" t="e">
        <f t="shared" ref="BF47:BF52" si="108">IF(BA47="","",AV47-BA47)</f>
        <v>#REF!</v>
      </c>
      <c r="BG47" s="86" t="e">
        <f t="shared" si="89"/>
        <v>#REF!</v>
      </c>
      <c r="BH47" s="86" t="e">
        <f t="shared" si="90"/>
        <v>#REF!</v>
      </c>
      <c r="BL47" s="44"/>
      <c r="BO47" s="63" t="e">
        <f t="shared" si="91"/>
        <v>#REF!</v>
      </c>
      <c r="BP47" s="64" t="e">
        <f t="shared" si="92"/>
        <v>#REF!</v>
      </c>
      <c r="BQ47" s="64" t="e">
        <f t="shared" si="93"/>
        <v>#REF!</v>
      </c>
      <c r="BR47" s="64" t="e">
        <f t="shared" si="94"/>
        <v>#REF!</v>
      </c>
      <c r="BS47" s="70"/>
      <c r="BT47" s="71" t="e">
        <f t="shared" ref="BT47:BV51" si="109">BT46</f>
        <v>#REF!</v>
      </c>
      <c r="BU47" s="71" t="e">
        <f t="shared" si="109"/>
        <v>#REF!</v>
      </c>
      <c r="BV47" s="71" t="e">
        <f t="shared" si="109"/>
        <v>#REF!</v>
      </c>
      <c r="BY47" s="71" t="e">
        <f t="shared" si="95"/>
        <v>#REF!</v>
      </c>
      <c r="BZ47" s="71" t="e">
        <f t="shared" si="96"/>
        <v>#REF!</v>
      </c>
      <c r="CA47" s="71" t="e">
        <f t="shared" si="97"/>
        <v>#REF!</v>
      </c>
      <c r="CC47" s="71" t="e">
        <f t="shared" si="44"/>
        <v>#REF!</v>
      </c>
      <c r="CD47" s="71" t="e">
        <f t="shared" si="44"/>
        <v>#REF!</v>
      </c>
      <c r="CE47" s="71" t="e">
        <f t="shared" si="44"/>
        <v>#REF!</v>
      </c>
      <c r="CF47" s="71" t="e">
        <f t="shared" si="44"/>
        <v>#REF!</v>
      </c>
      <c r="CH47" s="71" t="e">
        <f t="shared" si="98"/>
        <v>#REF!</v>
      </c>
      <c r="CI47" s="71" t="e">
        <f t="shared" si="98"/>
        <v>#REF!</v>
      </c>
      <c r="CJ47" s="71" t="e">
        <f t="shared" si="98"/>
        <v>#REF!</v>
      </c>
      <c r="CK47" s="71" t="e">
        <f t="shared" si="98"/>
        <v>#REF!</v>
      </c>
      <c r="CM47" s="64" t="e">
        <f t="shared" si="99"/>
        <v>#REF!</v>
      </c>
      <c r="CN47" s="64" t="e">
        <f t="shared" si="99"/>
        <v>#REF!</v>
      </c>
      <c r="CO47" s="64" t="e">
        <f t="shared" si="99"/>
        <v>#REF!</v>
      </c>
      <c r="CP47" s="64" t="e">
        <f t="shared" si="99"/>
        <v>#REF!</v>
      </c>
      <c r="CR47" s="69" t="e">
        <f t="shared" si="100"/>
        <v>#REF!</v>
      </c>
      <c r="CS47" s="69" t="e">
        <f t="shared" si="101"/>
        <v>#REF!</v>
      </c>
      <c r="CT47" s="69" t="e">
        <f t="shared" si="102"/>
        <v>#REF!</v>
      </c>
      <c r="CZ47" s="64" t="e">
        <f t="shared" si="103"/>
        <v>#REF!</v>
      </c>
      <c r="DA47" s="64" t="e">
        <f t="shared" si="103"/>
        <v>#REF!</v>
      </c>
      <c r="DB47" s="64" t="e">
        <f t="shared" si="103"/>
        <v>#REF!</v>
      </c>
      <c r="DD47" s="74" t="e">
        <f t="shared" si="104"/>
        <v>#REF!</v>
      </c>
      <c r="DE47" s="74" t="e">
        <f t="shared" si="104"/>
        <v>#REF!</v>
      </c>
      <c r="DF47" s="74" t="e">
        <f t="shared" si="104"/>
        <v>#REF!</v>
      </c>
      <c r="DH47" s="74" t="e">
        <f t="shared" si="105"/>
        <v>#REF!</v>
      </c>
      <c r="DI47" s="74" t="e">
        <f t="shared" si="105"/>
        <v>#REF!</v>
      </c>
      <c r="DJ47" s="74" t="e">
        <f t="shared" si="105"/>
        <v>#REF!</v>
      </c>
      <c r="DL47" s="72" t="e">
        <f t="shared" si="106"/>
        <v>#REF!</v>
      </c>
      <c r="DM47" s="72" t="e">
        <f t="shared" si="106"/>
        <v>#REF!</v>
      </c>
      <c r="DN47" s="72" t="e">
        <f t="shared" si="106"/>
        <v>#REF!</v>
      </c>
    </row>
    <row r="48" spans="1:118">
      <c r="A48" s="51" t="s">
        <v>419</v>
      </c>
      <c r="B48" s="20" t="s">
        <v>428</v>
      </c>
      <c r="C48" s="35" t="str">
        <f t="shared" si="79"/>
        <v>Basic Life Support</v>
      </c>
      <c r="D48" s="10" t="s">
        <v>438</v>
      </c>
      <c r="E48" s="10" t="s">
        <v>429</v>
      </c>
      <c r="F48" s="11">
        <v>1</v>
      </c>
      <c r="G48" s="12">
        <v>1.0229999999999999</v>
      </c>
      <c r="H48" s="13">
        <v>272.44</v>
      </c>
      <c r="I48" s="13">
        <v>282.36</v>
      </c>
      <c r="J48" s="13">
        <v>285.13</v>
      </c>
      <c r="K48" s="13">
        <v>349.57</v>
      </c>
      <c r="L48" s="13" t="s">
        <v>423</v>
      </c>
      <c r="M48" s="16"/>
      <c r="N48" s="15">
        <f>(F48*(L21+(L22*G48)))*H48*L23</f>
        <v>282.36280967999994</v>
      </c>
      <c r="O48" s="15">
        <f>(F48*(M21+(M22*G48)))*H48*M23</f>
        <v>285.13107251999992</v>
      </c>
      <c r="P48" s="15">
        <f>J48*N24+J48</f>
        <v>349.56938000000002</v>
      </c>
      <c r="Q48" s="13" t="s">
        <v>423</v>
      </c>
      <c r="R48" s="36">
        <f>'DO NOT TOUCH_Conversion Sheet'!N48/'DO NOT TOUCH_Conversion Sheet'!H48-1</f>
        <v>3.6421999999999732E-2</v>
      </c>
      <c r="S48" s="36">
        <f>'DO NOT TOUCH_Conversion Sheet'!O48/'DO NOT TOUCH_Conversion Sheet'!H48-1</f>
        <v>4.6582999999999819E-2</v>
      </c>
      <c r="T48" s="36">
        <f>'DO NOT TOUCH_Conversion Sheet'!P48/'DO NOT TOUCH_Conversion Sheet'!H48-1</f>
        <v>0.28310593158126562</v>
      </c>
      <c r="U48" s="14"/>
      <c r="W48" s="23" t="e">
        <f>VLOOKUP(C48,#REF!,6,FALSE)</f>
        <v>#REF!</v>
      </c>
      <c r="X48" s="23" t="e">
        <f>VLOOKUP(C48,#REF!,6,FALSE)</f>
        <v>#REF!</v>
      </c>
      <c r="Y48" s="23" t="e">
        <f>VLOOKUP(C48,#REF!,6,FALSE)</f>
        <v>#REF!</v>
      </c>
      <c r="Z48" s="94"/>
      <c r="AA48" s="23" t="e">
        <f t="shared" si="80"/>
        <v>#REF!</v>
      </c>
      <c r="AB48" s="23" t="e">
        <f t="shared" si="80"/>
        <v>#REF!</v>
      </c>
      <c r="AC48" s="23" t="e">
        <f t="shared" si="80"/>
        <v>#REF!</v>
      </c>
      <c r="AD48" s="94"/>
      <c r="AE48" s="23" t="e">
        <f t="shared" ref="AE48:AE51" si="110">AA48*$O$8+AA48</f>
        <v>#REF!</v>
      </c>
      <c r="AF48" s="23" t="e">
        <f t="shared" ref="AF48:AF51" si="111">AB48*$P$8+AB48</f>
        <v>#REF!</v>
      </c>
      <c r="AG48" s="23" t="e">
        <f t="shared" ref="AG48:AG51" si="112">AC48*$Q$8+AC48</f>
        <v>#REF!</v>
      </c>
      <c r="AI48" s="91" t="e">
        <f>SUM(#REF!)</f>
        <v>#REF!</v>
      </c>
      <c r="AJ48" s="91" t="e">
        <f>SUM(#REF!)</f>
        <v>#REF!</v>
      </c>
      <c r="AK48" s="91" t="e">
        <f>SUM(#REF!)</f>
        <v>#REF!</v>
      </c>
      <c r="AM48" s="73">
        <f t="shared" si="5"/>
        <v>294.95533697999997</v>
      </c>
      <c r="AN48" s="73">
        <f t="shared" si="6"/>
        <v>297.84705596999993</v>
      </c>
      <c r="AO48" s="73">
        <f t="shared" si="81"/>
        <v>349.56938000000002</v>
      </c>
      <c r="AQ48" s="73">
        <f t="shared" si="82"/>
        <v>334.93933697999995</v>
      </c>
      <c r="AR48" s="73">
        <f t="shared" si="83"/>
        <v>378.59905596999994</v>
      </c>
      <c r="AS48" s="73">
        <f t="shared" si="84"/>
        <v>552.51937999999996</v>
      </c>
      <c r="AU48" s="8" t="str">
        <f t="shared" si="35"/>
        <v>A0428</v>
      </c>
      <c r="AV48" s="93" t="e">
        <f t="shared" si="85"/>
        <v>#REF!</v>
      </c>
      <c r="AW48" s="93" t="e">
        <f t="shared" si="85"/>
        <v>#REF!</v>
      </c>
      <c r="AX48" s="93" t="e">
        <f t="shared" si="85"/>
        <v>#REF!</v>
      </c>
      <c r="AZ48" s="8" t="str">
        <f t="shared" si="36"/>
        <v>A0428</v>
      </c>
      <c r="BA48" s="88" t="e">
        <f t="shared" si="107"/>
        <v>#REF!</v>
      </c>
      <c r="BB48" s="88" t="e">
        <f t="shared" si="86"/>
        <v>#REF!</v>
      </c>
      <c r="BC48" s="88" t="e">
        <f t="shared" si="87"/>
        <v>#REF!</v>
      </c>
      <c r="BE48" s="8" t="str">
        <f t="shared" si="88"/>
        <v>A0428</v>
      </c>
      <c r="BF48" s="86" t="e">
        <f t="shared" si="108"/>
        <v>#REF!</v>
      </c>
      <c r="BG48" s="86" t="e">
        <f t="shared" si="89"/>
        <v>#REF!</v>
      </c>
      <c r="BH48" s="86" t="e">
        <f t="shared" si="90"/>
        <v>#REF!</v>
      </c>
      <c r="BL48" s="44"/>
      <c r="BO48" s="63" t="e">
        <f t="shared" si="91"/>
        <v>#REF!</v>
      </c>
      <c r="BP48" s="64" t="e">
        <f t="shared" si="92"/>
        <v>#REF!</v>
      </c>
      <c r="BQ48" s="64" t="e">
        <f t="shared" si="93"/>
        <v>#REF!</v>
      </c>
      <c r="BR48" s="64" t="e">
        <f t="shared" si="94"/>
        <v>#REF!</v>
      </c>
      <c r="BS48" s="70"/>
      <c r="BT48" s="71" t="e">
        <f t="shared" si="109"/>
        <v>#REF!</v>
      </c>
      <c r="BU48" s="71" t="e">
        <f t="shared" si="109"/>
        <v>#REF!</v>
      </c>
      <c r="BV48" s="71" t="e">
        <f t="shared" si="109"/>
        <v>#REF!</v>
      </c>
      <c r="BY48" s="71" t="e">
        <f t="shared" si="95"/>
        <v>#REF!</v>
      </c>
      <c r="BZ48" s="71" t="e">
        <f t="shared" si="96"/>
        <v>#REF!</v>
      </c>
      <c r="CA48" s="71" t="e">
        <f t="shared" si="97"/>
        <v>#REF!</v>
      </c>
      <c r="CC48" s="71" t="e">
        <f t="shared" si="44"/>
        <v>#REF!</v>
      </c>
      <c r="CD48" s="71" t="e">
        <f t="shared" si="44"/>
        <v>#REF!</v>
      </c>
      <c r="CE48" s="71" t="e">
        <f t="shared" si="44"/>
        <v>#REF!</v>
      </c>
      <c r="CF48" s="71" t="e">
        <f t="shared" si="44"/>
        <v>#REF!</v>
      </c>
      <c r="CH48" s="71" t="e">
        <f t="shared" si="98"/>
        <v>#REF!</v>
      </c>
      <c r="CI48" s="71" t="e">
        <f t="shared" si="98"/>
        <v>#REF!</v>
      </c>
      <c r="CJ48" s="71" t="e">
        <f t="shared" si="98"/>
        <v>#REF!</v>
      </c>
      <c r="CK48" s="71" t="e">
        <f t="shared" si="98"/>
        <v>#REF!</v>
      </c>
      <c r="CM48" s="64" t="e">
        <f t="shared" si="99"/>
        <v>#REF!</v>
      </c>
      <c r="CN48" s="64" t="e">
        <f t="shared" si="99"/>
        <v>#REF!</v>
      </c>
      <c r="CO48" s="64" t="e">
        <f t="shared" si="99"/>
        <v>#REF!</v>
      </c>
      <c r="CP48" s="64" t="e">
        <f t="shared" si="99"/>
        <v>#REF!</v>
      </c>
      <c r="CR48" s="69" t="e">
        <f t="shared" si="100"/>
        <v>#REF!</v>
      </c>
      <c r="CS48" s="69" t="e">
        <f t="shared" si="101"/>
        <v>#REF!</v>
      </c>
      <c r="CT48" s="69" t="e">
        <f t="shared" si="102"/>
        <v>#REF!</v>
      </c>
      <c r="CZ48" s="64" t="e">
        <f t="shared" si="103"/>
        <v>#REF!</v>
      </c>
      <c r="DA48" s="64" t="e">
        <f t="shared" si="103"/>
        <v>#REF!</v>
      </c>
      <c r="DB48" s="64" t="e">
        <f t="shared" si="103"/>
        <v>#REF!</v>
      </c>
      <c r="DD48" s="74" t="e">
        <f t="shared" si="104"/>
        <v>#REF!</v>
      </c>
      <c r="DE48" s="74" t="e">
        <f t="shared" si="104"/>
        <v>#REF!</v>
      </c>
      <c r="DF48" s="74" t="e">
        <f t="shared" si="104"/>
        <v>#REF!</v>
      </c>
      <c r="DH48" s="74" t="e">
        <f t="shared" si="105"/>
        <v>#REF!</v>
      </c>
      <c r="DI48" s="74" t="e">
        <f t="shared" si="105"/>
        <v>#REF!</v>
      </c>
      <c r="DJ48" s="74" t="e">
        <f t="shared" si="105"/>
        <v>#REF!</v>
      </c>
      <c r="DL48" s="72" t="e">
        <f t="shared" si="106"/>
        <v>#REF!</v>
      </c>
      <c r="DM48" s="72" t="e">
        <f t="shared" si="106"/>
        <v>#REF!</v>
      </c>
      <c r="DN48" s="72" t="e">
        <f t="shared" si="106"/>
        <v>#REF!</v>
      </c>
    </row>
    <row r="49" spans="1:118">
      <c r="A49" s="51" t="s">
        <v>419</v>
      </c>
      <c r="B49" s="20" t="s">
        <v>430</v>
      </c>
      <c r="C49" s="35" t="str">
        <f t="shared" si="79"/>
        <v>Basic Life Support</v>
      </c>
      <c r="D49" s="10" t="s">
        <v>438</v>
      </c>
      <c r="E49" s="10" t="s">
        <v>431</v>
      </c>
      <c r="F49" s="11">
        <v>1.6</v>
      </c>
      <c r="G49" s="12">
        <v>1.0229999999999999</v>
      </c>
      <c r="H49" s="13">
        <v>272.44</v>
      </c>
      <c r="I49" s="13">
        <v>451.78</v>
      </c>
      <c r="J49" s="13">
        <v>456.21</v>
      </c>
      <c r="K49" s="13">
        <v>559.30999999999995</v>
      </c>
      <c r="L49" s="13" t="s">
        <v>423</v>
      </c>
      <c r="M49" s="16"/>
      <c r="N49" s="15">
        <f>(F49*(L21+(L22*G49)))*H49*L23</f>
        <v>451.78049548799993</v>
      </c>
      <c r="O49" s="15">
        <f>(F49*(M21+(M22*G49)))*H49*M23</f>
        <v>456.2097160319999</v>
      </c>
      <c r="P49" s="15">
        <f>J49*N24+J49</f>
        <v>559.31345999999996</v>
      </c>
      <c r="Q49" s="13" t="s">
        <v>423</v>
      </c>
      <c r="R49" s="36">
        <f>'DO NOT TOUCH_Conversion Sheet'!N49/'DO NOT TOUCH_Conversion Sheet'!H49-1</f>
        <v>0.65827519999999984</v>
      </c>
      <c r="S49" s="36">
        <f>'DO NOT TOUCH_Conversion Sheet'!O49/'DO NOT TOUCH_Conversion Sheet'!H49-1</f>
        <v>0.67453279999999971</v>
      </c>
      <c r="T49" s="36">
        <f>'DO NOT TOUCH_Conversion Sheet'!P49/'DO NOT TOUCH_Conversion Sheet'!H49-1</f>
        <v>1.0529784906768462</v>
      </c>
      <c r="U49" s="14"/>
      <c r="W49" s="23" t="e">
        <f>VLOOKUP(C49,#REF!,6,FALSE)</f>
        <v>#REF!</v>
      </c>
      <c r="X49" s="23" t="e">
        <f>VLOOKUP(C49,#REF!,6,FALSE)</f>
        <v>#REF!</v>
      </c>
      <c r="Y49" s="23" t="e">
        <f>VLOOKUP(C49,#REF!,6,FALSE)</f>
        <v>#REF!</v>
      </c>
      <c r="Z49" s="94"/>
      <c r="AA49" s="23" t="e">
        <f t="shared" si="80"/>
        <v>#REF!</v>
      </c>
      <c r="AB49" s="23" t="e">
        <f t="shared" si="80"/>
        <v>#REF!</v>
      </c>
      <c r="AC49" s="23" t="e">
        <f t="shared" si="80"/>
        <v>#REF!</v>
      </c>
      <c r="AD49" s="94"/>
      <c r="AE49" s="23" t="e">
        <f t="shared" si="110"/>
        <v>#REF!</v>
      </c>
      <c r="AF49" s="23" t="e">
        <f t="shared" si="111"/>
        <v>#REF!</v>
      </c>
      <c r="AG49" s="23" t="e">
        <f t="shared" si="112"/>
        <v>#REF!</v>
      </c>
      <c r="AI49" s="91" t="e">
        <f>SUM(#REF!)</f>
        <v>#REF!</v>
      </c>
      <c r="AJ49" s="91" t="e">
        <f>SUM(#REF!)</f>
        <v>#REF!</v>
      </c>
      <c r="AK49" s="91" t="e">
        <f>SUM(#REF!)</f>
        <v>#REF!</v>
      </c>
      <c r="AM49" s="73">
        <f t="shared" si="5"/>
        <v>755.0790295679999</v>
      </c>
      <c r="AN49" s="73">
        <f t="shared" si="6"/>
        <v>762.48176515199987</v>
      </c>
      <c r="AO49" s="73">
        <f t="shared" si="81"/>
        <v>559.31345999999996</v>
      </c>
      <c r="AQ49" s="73">
        <f t="shared" si="82"/>
        <v>795.06302956799993</v>
      </c>
      <c r="AR49" s="73">
        <f t="shared" si="83"/>
        <v>843.23376515199993</v>
      </c>
      <c r="AS49" s="73">
        <f t="shared" si="84"/>
        <v>762.2634599999999</v>
      </c>
      <c r="AU49" s="8" t="str">
        <f t="shared" si="35"/>
        <v>A0429</v>
      </c>
      <c r="AV49" s="93" t="e">
        <f t="shared" si="85"/>
        <v>#REF!</v>
      </c>
      <c r="AW49" s="93" t="e">
        <f t="shared" si="85"/>
        <v>#REF!</v>
      </c>
      <c r="AX49" s="93" t="e">
        <f t="shared" si="85"/>
        <v>#REF!</v>
      </c>
      <c r="AZ49" s="8" t="str">
        <f t="shared" si="36"/>
        <v>A0429</v>
      </c>
      <c r="BA49" s="88" t="e">
        <f t="shared" si="107"/>
        <v>#REF!</v>
      </c>
      <c r="BB49" s="88" t="e">
        <f t="shared" si="86"/>
        <v>#REF!</v>
      </c>
      <c r="BC49" s="88" t="e">
        <f t="shared" si="87"/>
        <v>#REF!</v>
      </c>
      <c r="BE49" s="8" t="str">
        <f t="shared" si="88"/>
        <v>A0429</v>
      </c>
      <c r="BF49" s="86" t="e">
        <f t="shared" si="108"/>
        <v>#REF!</v>
      </c>
      <c r="BG49" s="86" t="e">
        <f t="shared" si="89"/>
        <v>#REF!</v>
      </c>
      <c r="BH49" s="86" t="e">
        <f t="shared" si="90"/>
        <v>#REF!</v>
      </c>
      <c r="BL49" s="44"/>
      <c r="BO49" s="63" t="e">
        <f t="shared" si="91"/>
        <v>#REF!</v>
      </c>
      <c r="BP49" s="64" t="e">
        <f t="shared" si="92"/>
        <v>#REF!</v>
      </c>
      <c r="BQ49" s="64" t="e">
        <f t="shared" si="93"/>
        <v>#REF!</v>
      </c>
      <c r="BR49" s="64" t="e">
        <f t="shared" si="94"/>
        <v>#REF!</v>
      </c>
      <c r="BS49" s="70"/>
      <c r="BT49" s="71" t="e">
        <f t="shared" si="109"/>
        <v>#REF!</v>
      </c>
      <c r="BU49" s="71" t="e">
        <f t="shared" si="109"/>
        <v>#REF!</v>
      </c>
      <c r="BV49" s="71" t="e">
        <f t="shared" si="109"/>
        <v>#REF!</v>
      </c>
      <c r="BY49" s="71" t="e">
        <f t="shared" si="95"/>
        <v>#REF!</v>
      </c>
      <c r="BZ49" s="71" t="e">
        <f t="shared" si="96"/>
        <v>#REF!</v>
      </c>
      <c r="CA49" s="71" t="e">
        <f t="shared" si="97"/>
        <v>#REF!</v>
      </c>
      <c r="CC49" s="71" t="e">
        <f t="shared" si="44"/>
        <v>#REF!</v>
      </c>
      <c r="CD49" s="71" t="e">
        <f t="shared" si="44"/>
        <v>#REF!</v>
      </c>
      <c r="CE49" s="71" t="e">
        <f t="shared" si="44"/>
        <v>#REF!</v>
      </c>
      <c r="CF49" s="71" t="e">
        <f t="shared" si="44"/>
        <v>#REF!</v>
      </c>
      <c r="CH49" s="71" t="e">
        <f t="shared" si="98"/>
        <v>#REF!</v>
      </c>
      <c r="CI49" s="71" t="e">
        <f t="shared" si="98"/>
        <v>#REF!</v>
      </c>
      <c r="CJ49" s="71" t="e">
        <f t="shared" si="98"/>
        <v>#REF!</v>
      </c>
      <c r="CK49" s="71" t="e">
        <f t="shared" si="98"/>
        <v>#REF!</v>
      </c>
      <c r="CM49" s="64" t="e">
        <f t="shared" si="99"/>
        <v>#REF!</v>
      </c>
      <c r="CN49" s="64" t="e">
        <f t="shared" si="99"/>
        <v>#REF!</v>
      </c>
      <c r="CO49" s="64" t="e">
        <f t="shared" si="99"/>
        <v>#REF!</v>
      </c>
      <c r="CP49" s="64" t="e">
        <f t="shared" si="99"/>
        <v>#REF!</v>
      </c>
      <c r="CR49" s="69" t="e">
        <f t="shared" si="100"/>
        <v>#REF!</v>
      </c>
      <c r="CS49" s="69" t="e">
        <f t="shared" si="101"/>
        <v>#REF!</v>
      </c>
      <c r="CT49" s="69" t="e">
        <f t="shared" si="102"/>
        <v>#REF!</v>
      </c>
      <c r="CZ49" s="64" t="e">
        <f t="shared" si="103"/>
        <v>#REF!</v>
      </c>
      <c r="DA49" s="64" t="e">
        <f t="shared" si="103"/>
        <v>#REF!</v>
      </c>
      <c r="DB49" s="64" t="e">
        <f t="shared" si="103"/>
        <v>#REF!</v>
      </c>
      <c r="DD49" s="74" t="e">
        <f t="shared" si="104"/>
        <v>#REF!</v>
      </c>
      <c r="DE49" s="74" t="e">
        <f t="shared" si="104"/>
        <v>#REF!</v>
      </c>
      <c r="DF49" s="74" t="e">
        <f t="shared" si="104"/>
        <v>#REF!</v>
      </c>
      <c r="DH49" s="74" t="e">
        <f t="shared" si="105"/>
        <v>#REF!</v>
      </c>
      <c r="DI49" s="74" t="e">
        <f t="shared" si="105"/>
        <v>#REF!</v>
      </c>
      <c r="DJ49" s="74" t="e">
        <f t="shared" si="105"/>
        <v>#REF!</v>
      </c>
      <c r="DL49" s="72" t="e">
        <f t="shared" si="106"/>
        <v>#REF!</v>
      </c>
      <c r="DM49" s="72" t="e">
        <f t="shared" si="106"/>
        <v>#REF!</v>
      </c>
      <c r="DN49" s="72" t="e">
        <f t="shared" si="106"/>
        <v>#REF!</v>
      </c>
    </row>
    <row r="50" spans="1:118">
      <c r="A50" s="51" t="s">
        <v>419</v>
      </c>
      <c r="B50" s="20" t="s">
        <v>432</v>
      </c>
      <c r="C50" s="35" t="str">
        <f t="shared" si="79"/>
        <v>Advanced Life Support</v>
      </c>
      <c r="D50" s="10" t="s">
        <v>438</v>
      </c>
      <c r="E50" s="10" t="s">
        <v>433</v>
      </c>
      <c r="F50" s="11">
        <v>2.75</v>
      </c>
      <c r="G50" s="12">
        <v>1.0229999999999999</v>
      </c>
      <c r="H50" s="13">
        <v>272.44</v>
      </c>
      <c r="I50" s="13">
        <v>776.5</v>
      </c>
      <c r="J50" s="13">
        <v>784.11</v>
      </c>
      <c r="K50" s="13">
        <v>961.32</v>
      </c>
      <c r="L50" s="13" t="s">
        <v>423</v>
      </c>
      <c r="M50" s="16"/>
      <c r="N50" s="15">
        <f>(F50*(L21+(L22*G50)))*H50*L23</f>
        <v>776.49772661999975</v>
      </c>
      <c r="O50" s="15">
        <f>(F50*(M21+(M22*G50)))*H50*M23</f>
        <v>784.11044942999979</v>
      </c>
      <c r="P50" s="15">
        <f>J50*N24+J50</f>
        <v>961.31886000000009</v>
      </c>
      <c r="Q50" s="13" t="s">
        <v>423</v>
      </c>
      <c r="R50" s="36">
        <f>'DO NOT TOUCH_Conversion Sheet'!N50/'DO NOT TOUCH_Conversion Sheet'!H50-1</f>
        <v>1.850160499999999</v>
      </c>
      <c r="S50" s="36">
        <f>'DO NOT TOUCH_Conversion Sheet'!O50/'DO NOT TOUCH_Conversion Sheet'!H50-1</f>
        <v>1.8781032499999992</v>
      </c>
      <c r="T50" s="36">
        <f>'DO NOT TOUCH_Conversion Sheet'!P50/'DO NOT TOUCH_Conversion Sheet'!H50-1</f>
        <v>2.5285525620320075</v>
      </c>
      <c r="U50" s="14"/>
      <c r="W50" s="23" t="e">
        <f>VLOOKUP(C50,#REF!,6,FALSE)</f>
        <v>#REF!</v>
      </c>
      <c r="X50" s="23" t="e">
        <f>VLOOKUP(C50,#REF!,6,FALSE)</f>
        <v>#REF!</v>
      </c>
      <c r="Y50" s="23" t="e">
        <f>VLOOKUP(C50,#REF!,6,FALSE)</f>
        <v>#REF!</v>
      </c>
      <c r="Z50" s="94"/>
      <c r="AA50" s="23" t="e">
        <f t="shared" si="80"/>
        <v>#REF!</v>
      </c>
      <c r="AB50" s="23" t="e">
        <f t="shared" si="80"/>
        <v>#REF!</v>
      </c>
      <c r="AC50" s="23" t="e">
        <f t="shared" si="80"/>
        <v>#REF!</v>
      </c>
      <c r="AD50" s="94"/>
      <c r="AE50" s="23" t="e">
        <f t="shared" si="110"/>
        <v>#REF!</v>
      </c>
      <c r="AF50" s="23" t="e">
        <f t="shared" si="111"/>
        <v>#REF!</v>
      </c>
      <c r="AG50" s="23" t="e">
        <f t="shared" si="112"/>
        <v>#REF!</v>
      </c>
      <c r="AI50" s="91" t="e">
        <f>SUM(#REF!)</f>
        <v>#REF!</v>
      </c>
      <c r="AJ50" s="91" t="e">
        <f>SUM(#REF!)</f>
        <v>#REF!</v>
      </c>
      <c r="AK50" s="91" t="e">
        <f>SUM(#REF!)</f>
        <v>#REF!</v>
      </c>
      <c r="AM50" s="73">
        <f t="shared" si="5"/>
        <v>839.22975922499984</v>
      </c>
      <c r="AN50" s="73">
        <f t="shared" si="6"/>
        <v>847.4575019624998</v>
      </c>
      <c r="AO50" s="73">
        <f t="shared" si="81"/>
        <v>961.31886000000009</v>
      </c>
      <c r="AQ50" s="73">
        <f t="shared" si="82"/>
        <v>879.21375922499988</v>
      </c>
      <c r="AR50" s="73">
        <f t="shared" si="83"/>
        <v>928.20950196249987</v>
      </c>
      <c r="AS50" s="73">
        <f t="shared" si="84"/>
        <v>1164.2688600000001</v>
      </c>
      <c r="AU50" s="8" t="str">
        <f t="shared" si="35"/>
        <v>A0433</v>
      </c>
      <c r="AV50" s="93" t="e">
        <f t="shared" si="85"/>
        <v>#REF!</v>
      </c>
      <c r="AW50" s="93" t="e">
        <f t="shared" si="85"/>
        <v>#REF!</v>
      </c>
      <c r="AX50" s="93" t="e">
        <f t="shared" si="85"/>
        <v>#REF!</v>
      </c>
      <c r="AZ50" s="8" t="str">
        <f t="shared" si="36"/>
        <v>A0433</v>
      </c>
      <c r="BA50" s="88" t="e">
        <f t="shared" si="107"/>
        <v>#REF!</v>
      </c>
      <c r="BB50" s="88" t="e">
        <f t="shared" si="86"/>
        <v>#REF!</v>
      </c>
      <c r="BC50" s="88" t="e">
        <f t="shared" si="87"/>
        <v>#REF!</v>
      </c>
      <c r="BE50" s="8" t="str">
        <f t="shared" si="88"/>
        <v>A0433</v>
      </c>
      <c r="BF50" s="86" t="e">
        <f t="shared" si="108"/>
        <v>#REF!</v>
      </c>
      <c r="BG50" s="86" t="e">
        <f t="shared" si="89"/>
        <v>#REF!</v>
      </c>
      <c r="BH50" s="86" t="e">
        <f t="shared" si="90"/>
        <v>#REF!</v>
      </c>
      <c r="BL50" s="44"/>
      <c r="BO50" s="63" t="e">
        <f t="shared" si="91"/>
        <v>#REF!</v>
      </c>
      <c r="BP50" s="64" t="e">
        <f t="shared" si="92"/>
        <v>#REF!</v>
      </c>
      <c r="BQ50" s="64" t="e">
        <f t="shared" si="93"/>
        <v>#REF!</v>
      </c>
      <c r="BR50" s="64" t="e">
        <f t="shared" si="94"/>
        <v>#REF!</v>
      </c>
      <c r="BS50" s="70"/>
      <c r="BT50" s="71" t="e">
        <f t="shared" si="109"/>
        <v>#REF!</v>
      </c>
      <c r="BU50" s="71" t="e">
        <f t="shared" si="109"/>
        <v>#REF!</v>
      </c>
      <c r="BV50" s="71" t="e">
        <f t="shared" si="109"/>
        <v>#REF!</v>
      </c>
      <c r="BY50" s="71" t="e">
        <f t="shared" si="95"/>
        <v>#REF!</v>
      </c>
      <c r="BZ50" s="71" t="e">
        <f t="shared" si="96"/>
        <v>#REF!</v>
      </c>
      <c r="CA50" s="71" t="e">
        <f t="shared" si="97"/>
        <v>#REF!</v>
      </c>
      <c r="CC50" s="71" t="e">
        <f t="shared" si="44"/>
        <v>#REF!</v>
      </c>
      <c r="CD50" s="71" t="e">
        <f t="shared" si="44"/>
        <v>#REF!</v>
      </c>
      <c r="CE50" s="71" t="e">
        <f t="shared" si="44"/>
        <v>#REF!</v>
      </c>
      <c r="CF50" s="71" t="e">
        <f t="shared" si="44"/>
        <v>#REF!</v>
      </c>
      <c r="CH50" s="71" t="e">
        <f t="shared" si="98"/>
        <v>#REF!</v>
      </c>
      <c r="CI50" s="71" t="e">
        <f t="shared" si="98"/>
        <v>#REF!</v>
      </c>
      <c r="CJ50" s="71" t="e">
        <f t="shared" si="98"/>
        <v>#REF!</v>
      </c>
      <c r="CK50" s="71" t="e">
        <f t="shared" si="98"/>
        <v>#REF!</v>
      </c>
      <c r="CM50" s="64" t="e">
        <f t="shared" si="99"/>
        <v>#REF!</v>
      </c>
      <c r="CN50" s="64" t="e">
        <f t="shared" si="99"/>
        <v>#REF!</v>
      </c>
      <c r="CO50" s="64" t="e">
        <f t="shared" si="99"/>
        <v>#REF!</v>
      </c>
      <c r="CP50" s="64" t="e">
        <f t="shared" si="99"/>
        <v>#REF!</v>
      </c>
      <c r="CR50" s="69" t="e">
        <f t="shared" si="100"/>
        <v>#REF!</v>
      </c>
      <c r="CS50" s="69" t="e">
        <f t="shared" si="101"/>
        <v>#REF!</v>
      </c>
      <c r="CT50" s="69" t="e">
        <f t="shared" si="102"/>
        <v>#REF!</v>
      </c>
      <c r="CZ50" s="64" t="e">
        <f t="shared" si="103"/>
        <v>#REF!</v>
      </c>
      <c r="DA50" s="64" t="e">
        <f t="shared" si="103"/>
        <v>#REF!</v>
      </c>
      <c r="DB50" s="64" t="e">
        <f t="shared" si="103"/>
        <v>#REF!</v>
      </c>
      <c r="DD50" s="74" t="e">
        <f t="shared" si="104"/>
        <v>#REF!</v>
      </c>
      <c r="DE50" s="74" t="e">
        <f t="shared" si="104"/>
        <v>#REF!</v>
      </c>
      <c r="DF50" s="74" t="e">
        <f t="shared" si="104"/>
        <v>#REF!</v>
      </c>
      <c r="DH50" s="74" t="e">
        <f t="shared" si="105"/>
        <v>#REF!</v>
      </c>
      <c r="DI50" s="74" t="e">
        <f t="shared" si="105"/>
        <v>#REF!</v>
      </c>
      <c r="DJ50" s="74" t="e">
        <f t="shared" si="105"/>
        <v>#REF!</v>
      </c>
      <c r="DL50" s="72" t="e">
        <f t="shared" si="106"/>
        <v>#REF!</v>
      </c>
      <c r="DM50" s="72" t="e">
        <f t="shared" si="106"/>
        <v>#REF!</v>
      </c>
      <c r="DN50" s="72" t="e">
        <f t="shared" si="106"/>
        <v>#REF!</v>
      </c>
    </row>
    <row r="51" spans="1:118">
      <c r="A51" s="51" t="s">
        <v>419</v>
      </c>
      <c r="B51" s="20" t="s">
        <v>434</v>
      </c>
      <c r="C51" s="35" t="s">
        <v>370</v>
      </c>
      <c r="D51" s="10" t="s">
        <v>438</v>
      </c>
      <c r="E51" s="10" t="s">
        <v>435</v>
      </c>
      <c r="F51" s="11">
        <v>3.25</v>
      </c>
      <c r="G51" s="12">
        <v>1.0229999999999999</v>
      </c>
      <c r="H51" s="13">
        <v>272.44</v>
      </c>
      <c r="I51" s="13">
        <v>917.68</v>
      </c>
      <c r="J51" s="13">
        <v>926.68</v>
      </c>
      <c r="K51" s="13">
        <v>1136.1099999999999</v>
      </c>
      <c r="L51" s="13" t="s">
        <v>423</v>
      </c>
      <c r="M51" s="16"/>
      <c r="N51" s="15">
        <f>(F51*(L21+(L22*G51)))*H51*L23</f>
        <v>917.67913145999978</v>
      </c>
      <c r="O51" s="15">
        <f>(F51*(M21+(M22*G51)))*H51*M23</f>
        <v>926.67598568999983</v>
      </c>
      <c r="P51" s="15">
        <f>J51*N24+J51</f>
        <v>1136.10968</v>
      </c>
      <c r="Q51" s="13" t="s">
        <v>423</v>
      </c>
      <c r="R51" s="36">
        <f>'DO NOT TOUCH_Conversion Sheet'!N51/'DO NOT TOUCH_Conversion Sheet'!H51-1</f>
        <v>2.3683714999999994</v>
      </c>
      <c r="S51" s="36">
        <f>'DO NOT TOUCH_Conversion Sheet'!O51/'DO NOT TOUCH_Conversion Sheet'!H51-1</f>
        <v>2.4013947499999992</v>
      </c>
      <c r="T51" s="36">
        <f>'DO NOT TOUCH_Conversion Sheet'!P51/'DO NOT TOUCH_Conversion Sheet'!H51-1</f>
        <v>3.1701280281896933</v>
      </c>
      <c r="U51" s="14"/>
      <c r="W51" s="23" t="e">
        <f>VLOOKUP(C51,#REF!,6,FALSE)</f>
        <v>#REF!</v>
      </c>
      <c r="X51" s="23" t="e">
        <f>VLOOKUP(C51,#REF!,6,FALSE)</f>
        <v>#REF!</v>
      </c>
      <c r="Y51" s="23" t="e">
        <f>VLOOKUP(C51,#REF!,6,FALSE)</f>
        <v>#REF!</v>
      </c>
      <c r="Z51" s="94"/>
      <c r="AA51" s="23" t="e">
        <f t="shared" si="80"/>
        <v>#REF!</v>
      </c>
      <c r="AB51" s="23" t="e">
        <f t="shared" si="80"/>
        <v>#REF!</v>
      </c>
      <c r="AC51" s="23" t="e">
        <f t="shared" si="80"/>
        <v>#REF!</v>
      </c>
      <c r="AD51" s="94"/>
      <c r="AE51" s="23" t="e">
        <f t="shared" si="110"/>
        <v>#REF!</v>
      </c>
      <c r="AF51" s="23" t="e">
        <f t="shared" si="111"/>
        <v>#REF!</v>
      </c>
      <c r="AG51" s="23" t="e">
        <f t="shared" si="112"/>
        <v>#REF!</v>
      </c>
      <c r="AI51" s="91" t="e">
        <f>SUM(#REF!)</f>
        <v>#REF!</v>
      </c>
      <c r="AJ51" s="91" t="e">
        <f>SUM(#REF!)</f>
        <v>#REF!</v>
      </c>
      <c r="AK51" s="91" t="e">
        <f>SUM(#REF!)</f>
        <v>#REF!</v>
      </c>
      <c r="AM51" s="73">
        <f t="shared" si="5"/>
        <v>1310.5322995049996</v>
      </c>
      <c r="AN51" s="73">
        <f t="shared" si="6"/>
        <v>1323.3806553824995</v>
      </c>
      <c r="AO51" s="73">
        <f t="shared" si="81"/>
        <v>1136.10968</v>
      </c>
      <c r="AQ51" s="73">
        <f t="shared" si="82"/>
        <v>1350.5162995049996</v>
      </c>
      <c r="AR51" s="73">
        <f t="shared" si="83"/>
        <v>1404.1326553824995</v>
      </c>
      <c r="AS51" s="73">
        <f t="shared" si="84"/>
        <v>1339.0596800000001</v>
      </c>
      <c r="AU51" s="8" t="str">
        <f t="shared" si="35"/>
        <v>A0434</v>
      </c>
      <c r="AV51" s="93" t="e">
        <f t="shared" si="85"/>
        <v>#REF!</v>
      </c>
      <c r="AW51" s="93" t="e">
        <f t="shared" si="85"/>
        <v>#REF!</v>
      </c>
      <c r="AX51" s="93" t="e">
        <f t="shared" si="85"/>
        <v>#REF!</v>
      </c>
      <c r="AZ51" s="8" t="str">
        <f t="shared" si="36"/>
        <v>A0434</v>
      </c>
      <c r="BA51" s="88" t="e">
        <f t="shared" si="107"/>
        <v>#REF!</v>
      </c>
      <c r="BB51" s="88" t="e">
        <f t="shared" si="86"/>
        <v>#REF!</v>
      </c>
      <c r="BC51" s="88" t="e">
        <f t="shared" si="87"/>
        <v>#REF!</v>
      </c>
      <c r="BE51" s="8" t="str">
        <f t="shared" si="88"/>
        <v>A0434</v>
      </c>
      <c r="BF51" s="86" t="e">
        <f t="shared" si="108"/>
        <v>#REF!</v>
      </c>
      <c r="BG51" s="86" t="e">
        <f t="shared" si="89"/>
        <v>#REF!</v>
      </c>
      <c r="BH51" s="86" t="e">
        <f t="shared" si="90"/>
        <v>#REF!</v>
      </c>
      <c r="BL51" s="44"/>
      <c r="BO51" s="63" t="e">
        <f t="shared" si="91"/>
        <v>#N/A</v>
      </c>
      <c r="BP51" s="64" t="e">
        <f t="shared" si="92"/>
        <v>#N/A</v>
      </c>
      <c r="BQ51" s="64" t="e">
        <f t="shared" si="93"/>
        <v>#N/A</v>
      </c>
      <c r="BR51" s="64" t="e">
        <f t="shared" si="94"/>
        <v>#N/A</v>
      </c>
      <c r="BS51" s="70"/>
      <c r="BT51" s="71" t="e">
        <f t="shared" si="109"/>
        <v>#REF!</v>
      </c>
      <c r="BU51" s="71" t="e">
        <f t="shared" si="109"/>
        <v>#REF!</v>
      </c>
      <c r="BV51" s="71" t="e">
        <f t="shared" si="109"/>
        <v>#REF!</v>
      </c>
      <c r="BY51" s="71" t="e">
        <f t="shared" si="95"/>
        <v>#REF!</v>
      </c>
      <c r="BZ51" s="71" t="e">
        <f t="shared" si="96"/>
        <v>#REF!</v>
      </c>
      <c r="CA51" s="71" t="e">
        <f t="shared" si="97"/>
        <v>#REF!</v>
      </c>
      <c r="CC51" s="71" t="e">
        <f t="shared" si="44"/>
        <v>#REF!</v>
      </c>
      <c r="CD51" s="71" t="e">
        <f t="shared" si="44"/>
        <v>#REF!</v>
      </c>
      <c r="CE51" s="71" t="e">
        <f t="shared" si="44"/>
        <v>#REF!</v>
      </c>
      <c r="CF51" s="71" t="e">
        <f t="shared" si="44"/>
        <v>#REF!</v>
      </c>
      <c r="CH51" s="71" t="e">
        <f t="shared" si="98"/>
        <v>#REF!</v>
      </c>
      <c r="CI51" s="71" t="e">
        <f t="shared" si="98"/>
        <v>#REF!</v>
      </c>
      <c r="CJ51" s="71" t="e">
        <f t="shared" si="98"/>
        <v>#REF!</v>
      </c>
      <c r="CK51" s="71" t="e">
        <f t="shared" si="98"/>
        <v>#REF!</v>
      </c>
      <c r="CM51" s="64" t="e">
        <f t="shared" si="99"/>
        <v>#N/A</v>
      </c>
      <c r="CN51" s="64" t="e">
        <f t="shared" si="99"/>
        <v>#N/A</v>
      </c>
      <c r="CO51" s="64" t="e">
        <f t="shared" si="99"/>
        <v>#N/A</v>
      </c>
      <c r="CP51" s="64" t="e">
        <f t="shared" si="99"/>
        <v>#N/A</v>
      </c>
      <c r="CR51" s="69" t="e">
        <f t="shared" si="100"/>
        <v>#N/A</v>
      </c>
      <c r="CS51" s="69" t="e">
        <f t="shared" si="101"/>
        <v>#N/A</v>
      </c>
      <c r="CT51" s="69" t="e">
        <f t="shared" si="102"/>
        <v>#N/A</v>
      </c>
      <c r="CZ51" s="64" t="e">
        <f t="shared" si="103"/>
        <v>#N/A</v>
      </c>
      <c r="DA51" s="64" t="e">
        <f t="shared" si="103"/>
        <v>#N/A</v>
      </c>
      <c r="DB51" s="64" t="e">
        <f t="shared" si="103"/>
        <v>#N/A</v>
      </c>
      <c r="DD51" s="74" t="e">
        <f t="shared" si="104"/>
        <v>#REF!</v>
      </c>
      <c r="DE51" s="74" t="e">
        <f t="shared" si="104"/>
        <v>#REF!</v>
      </c>
      <c r="DF51" s="74" t="e">
        <f t="shared" si="104"/>
        <v>#REF!</v>
      </c>
      <c r="DH51" s="74" t="e">
        <f t="shared" si="105"/>
        <v>#REF!</v>
      </c>
      <c r="DI51" s="74" t="e">
        <f t="shared" si="105"/>
        <v>#REF!</v>
      </c>
      <c r="DJ51" s="74" t="e">
        <f t="shared" si="105"/>
        <v>#REF!</v>
      </c>
      <c r="DL51" s="72" t="e">
        <f t="shared" si="106"/>
        <v>#REF!</v>
      </c>
      <c r="DM51" s="72" t="e">
        <f t="shared" si="106"/>
        <v>#REF!</v>
      </c>
      <c r="DN51" s="72" t="e">
        <f t="shared" si="106"/>
        <v>#REF!</v>
      </c>
    </row>
    <row r="52" spans="1:118">
      <c r="A52" s="51" t="s">
        <v>101</v>
      </c>
      <c r="B52" s="20" t="s">
        <v>436</v>
      </c>
      <c r="C52" s="35" t="str">
        <f t="shared" si="79"/>
        <v>Wheelchair</v>
      </c>
      <c r="D52" s="10" t="s">
        <v>438</v>
      </c>
      <c r="E52" s="10"/>
      <c r="F52" s="11"/>
      <c r="G52" s="12"/>
      <c r="H52" s="13">
        <v>25</v>
      </c>
      <c r="I52" s="13"/>
      <c r="J52" s="13"/>
      <c r="K52" s="13"/>
      <c r="L52" s="13"/>
      <c r="M52" s="16"/>
      <c r="N52" s="15">
        <f>H52*$L$26+H52</f>
        <v>25</v>
      </c>
      <c r="O52" s="15">
        <f>H52*$M$26+H52</f>
        <v>26.25</v>
      </c>
      <c r="P52" s="15">
        <f>H52*$N$26+H52</f>
        <v>27.5</v>
      </c>
      <c r="Q52" s="13" t="s">
        <v>423</v>
      </c>
      <c r="R52" s="36">
        <f>'DO NOT TOUCH_Conversion Sheet'!N52/'DO NOT TOUCH_Conversion Sheet'!H52-1</f>
        <v>0</v>
      </c>
      <c r="S52" s="36">
        <f>'DO NOT TOUCH_Conversion Sheet'!O52/'DO NOT TOUCH_Conversion Sheet'!H52-1</f>
        <v>5.0000000000000044E-2</v>
      </c>
      <c r="T52" s="36">
        <f>'DO NOT TOUCH_Conversion Sheet'!P52/'DO NOT TOUCH_Conversion Sheet'!H52-1</f>
        <v>0.10000000000000009</v>
      </c>
      <c r="U52" s="14"/>
      <c r="W52" s="23" t="e">
        <f>VLOOKUP(C52,#REF!,6,FALSE)</f>
        <v>#REF!</v>
      </c>
      <c r="X52" s="23" t="e">
        <f>VLOOKUP(C52,#REF!,6,FALSE)</f>
        <v>#REF!</v>
      </c>
      <c r="Y52" s="23" t="e">
        <f>VLOOKUP(C52,#REF!,6,FALSE)</f>
        <v>#REF!</v>
      </c>
      <c r="Z52" s="94"/>
      <c r="AA52" s="23" t="e">
        <f t="shared" si="80"/>
        <v>#REF!</v>
      </c>
      <c r="AB52" s="23" t="e">
        <f t="shared" si="80"/>
        <v>#REF!</v>
      </c>
      <c r="AC52" s="23" t="e">
        <f t="shared" si="80"/>
        <v>#REF!</v>
      </c>
      <c r="AD52" s="94"/>
      <c r="AE52" s="88" t="e">
        <f>AA52*O14+AA52</f>
        <v>#REF!</v>
      </c>
      <c r="AF52" s="88" t="e">
        <f>AB52*P14+AB52</f>
        <v>#REF!</v>
      </c>
      <c r="AG52" s="88" t="e">
        <f>AC52*Q14+AC52</f>
        <v>#REF!</v>
      </c>
      <c r="AI52" s="91" t="e">
        <f>SUM(#REF!)</f>
        <v>#REF!</v>
      </c>
      <c r="AJ52" s="91" t="e">
        <f>SUM(#REF!)</f>
        <v>#REF!</v>
      </c>
      <c r="AK52" s="91" t="e">
        <f>SUM(#REF!)</f>
        <v>#REF!</v>
      </c>
      <c r="AM52" s="73">
        <f t="shared" si="5"/>
        <v>25</v>
      </c>
      <c r="AN52" s="73">
        <f t="shared" si="6"/>
        <v>26.25</v>
      </c>
      <c r="AO52" s="73">
        <f t="shared" si="81"/>
        <v>27.5</v>
      </c>
      <c r="AQ52" s="73">
        <f t="shared" si="82"/>
        <v>64.984000000000009</v>
      </c>
      <c r="AR52" s="73">
        <f t="shared" si="83"/>
        <v>107.00200000000001</v>
      </c>
      <c r="AS52" s="73">
        <f t="shared" si="84"/>
        <v>230.45</v>
      </c>
      <c r="AU52" s="8" t="str">
        <f t="shared" si="35"/>
        <v>Wheelchair</v>
      </c>
      <c r="AV52" s="93" t="e">
        <f t="shared" si="85"/>
        <v>#REF!</v>
      </c>
      <c r="AW52" s="93" t="e">
        <f t="shared" si="85"/>
        <v>#REF!</v>
      </c>
      <c r="AX52" s="93" t="e">
        <f t="shared" si="85"/>
        <v>#REF!</v>
      </c>
      <c r="AZ52" s="8" t="str">
        <f t="shared" si="36"/>
        <v>Wheelchair</v>
      </c>
      <c r="BA52" s="88" t="e">
        <f t="shared" si="107"/>
        <v>#REF!</v>
      </c>
      <c r="BB52" s="88" t="e">
        <f t="shared" si="86"/>
        <v>#REF!</v>
      </c>
      <c r="BC52" s="88" t="e">
        <f t="shared" si="87"/>
        <v>#REF!</v>
      </c>
      <c r="BE52" s="8" t="s">
        <v>368</v>
      </c>
      <c r="BF52" s="86" t="e">
        <f t="shared" si="108"/>
        <v>#REF!</v>
      </c>
      <c r="BG52" s="86" t="e">
        <f t="shared" si="89"/>
        <v>#REF!</v>
      </c>
      <c r="BH52" s="86" t="e">
        <f t="shared" si="90"/>
        <v>#REF!</v>
      </c>
      <c r="BL52" s="44"/>
      <c r="BO52" s="63" t="e">
        <f t="shared" si="91"/>
        <v>#REF!</v>
      </c>
      <c r="BP52" s="64" t="e">
        <f t="shared" si="92"/>
        <v>#REF!</v>
      </c>
      <c r="BQ52" s="64" t="e">
        <f t="shared" si="93"/>
        <v>#REF!</v>
      </c>
      <c r="BR52" s="64" t="e">
        <f t="shared" si="94"/>
        <v>#REF!</v>
      </c>
      <c r="BS52" s="70"/>
      <c r="BT52" s="71" t="e">
        <f>O14</f>
        <v>#REF!</v>
      </c>
      <c r="BU52" s="71" t="e">
        <f>P14</f>
        <v>#REF!</v>
      </c>
      <c r="BV52" s="71" t="e">
        <f>Q14</f>
        <v>#REF!</v>
      </c>
      <c r="BY52" s="71" t="e">
        <f t="shared" si="95"/>
        <v>#REF!</v>
      </c>
      <c r="BZ52" s="71" t="e">
        <f t="shared" si="96"/>
        <v>#REF!</v>
      </c>
      <c r="CA52" s="71" t="e">
        <f t="shared" si="97"/>
        <v>#REF!</v>
      </c>
      <c r="CC52" s="71" t="e">
        <f t="shared" si="44"/>
        <v>#REF!</v>
      </c>
      <c r="CD52" s="71" t="e">
        <f t="shared" si="44"/>
        <v>#REF!</v>
      </c>
      <c r="CE52" s="71" t="e">
        <f t="shared" si="44"/>
        <v>#REF!</v>
      </c>
      <c r="CF52" s="71" t="e">
        <f t="shared" si="44"/>
        <v>#REF!</v>
      </c>
      <c r="CH52" s="71" t="e">
        <f t="shared" si="98"/>
        <v>#REF!</v>
      </c>
      <c r="CI52" s="71" t="e">
        <f t="shared" si="98"/>
        <v>#REF!</v>
      </c>
      <c r="CJ52" s="71" t="e">
        <f t="shared" si="98"/>
        <v>#REF!</v>
      </c>
      <c r="CK52" s="71" t="e">
        <f t="shared" si="98"/>
        <v>#REF!</v>
      </c>
      <c r="CM52" s="64" t="e">
        <f t="shared" si="99"/>
        <v>#REF!</v>
      </c>
      <c r="CN52" s="64" t="e">
        <f t="shared" si="99"/>
        <v>#REF!</v>
      </c>
      <c r="CO52" s="64" t="e">
        <f t="shared" si="99"/>
        <v>#REF!</v>
      </c>
      <c r="CP52" s="64" t="e">
        <f t="shared" si="99"/>
        <v>#REF!</v>
      </c>
      <c r="CR52" s="69" t="e">
        <f t="shared" si="100"/>
        <v>#REF!</v>
      </c>
      <c r="CS52" s="69" t="e">
        <f t="shared" si="101"/>
        <v>#REF!</v>
      </c>
      <c r="CT52" s="69" t="e">
        <f t="shared" si="102"/>
        <v>#REF!</v>
      </c>
      <c r="CZ52" s="64" t="e">
        <f t="shared" si="103"/>
        <v>#REF!</v>
      </c>
      <c r="DA52" s="64" t="e">
        <f t="shared" si="103"/>
        <v>#REF!</v>
      </c>
      <c r="DB52" s="64" t="e">
        <f t="shared" si="103"/>
        <v>#REF!</v>
      </c>
      <c r="DD52" s="74" t="e">
        <f t="shared" si="104"/>
        <v>#REF!</v>
      </c>
      <c r="DE52" s="74" t="e">
        <f t="shared" si="104"/>
        <v>#REF!</v>
      </c>
      <c r="DF52" s="74" t="e">
        <f t="shared" si="104"/>
        <v>#REF!</v>
      </c>
      <c r="DH52" s="74" t="e">
        <f t="shared" si="105"/>
        <v>#REF!</v>
      </c>
      <c r="DI52" s="74" t="e">
        <f t="shared" si="105"/>
        <v>#REF!</v>
      </c>
      <c r="DJ52" s="74" t="e">
        <f t="shared" si="105"/>
        <v>#REF!</v>
      </c>
      <c r="DL52" s="72" t="e">
        <f t="shared" si="106"/>
        <v>#REF!</v>
      </c>
      <c r="DM52" s="72" t="e">
        <f t="shared" si="106"/>
        <v>#REF!</v>
      </c>
      <c r="DN52" s="72" t="e">
        <f t="shared" si="106"/>
        <v>#REF!</v>
      </c>
    </row>
    <row r="53" spans="1:118">
      <c r="A53" s="52" t="s">
        <v>419</v>
      </c>
      <c r="B53" s="37" t="s">
        <v>420</v>
      </c>
      <c r="C53" s="38"/>
      <c r="D53" s="4" t="s">
        <v>439</v>
      </c>
      <c r="E53" s="4" t="s">
        <v>422</v>
      </c>
      <c r="F53" s="5">
        <v>1</v>
      </c>
      <c r="G53" s="6">
        <v>0.91200000000000003</v>
      </c>
      <c r="H53" s="7">
        <v>8.76</v>
      </c>
      <c r="I53" s="7">
        <v>8.94</v>
      </c>
      <c r="J53" s="7">
        <v>9.02</v>
      </c>
      <c r="K53" s="7" t="s">
        <v>423</v>
      </c>
      <c r="L53" s="7">
        <v>13.53</v>
      </c>
      <c r="M53" s="16"/>
      <c r="N53" s="9">
        <f>H53*L23</f>
        <v>8.9352</v>
      </c>
      <c r="O53" s="9">
        <f>H53*M23</f>
        <v>9.0228000000000002</v>
      </c>
      <c r="P53" s="9"/>
      <c r="Q53" s="9">
        <f>J53*O25</f>
        <v>13.53</v>
      </c>
      <c r="R53" s="28">
        <f>'DO NOT TOUCH_Conversion Sheet'!N53/'DO NOT TOUCH_Conversion Sheet'!H53-1</f>
        <v>2.0000000000000018E-2</v>
      </c>
      <c r="S53" s="28">
        <f>'DO NOT TOUCH_Conversion Sheet'!O53/'DO NOT TOUCH_Conversion Sheet'!H53-1</f>
        <v>3.0000000000000027E-2</v>
      </c>
      <c r="T53" s="8"/>
      <c r="U53" s="28">
        <f>'DO NOT TOUCH_Conversion Sheet'!Q53/'DO NOT TOUCH_Conversion Sheet'!H53-1</f>
        <v>0.54452054794520555</v>
      </c>
      <c r="W53" s="23"/>
      <c r="X53" s="23"/>
      <c r="Y53" s="23"/>
      <c r="Z53" s="94"/>
      <c r="AA53" s="23"/>
      <c r="AB53" s="23"/>
      <c r="AC53" s="23"/>
      <c r="AD53" s="94"/>
      <c r="AE53" s="23"/>
      <c r="AF53" s="23"/>
      <c r="AG53" s="23"/>
      <c r="AI53" s="92"/>
      <c r="AJ53" s="92"/>
      <c r="AK53" s="92"/>
      <c r="AM53" s="73">
        <f t="shared" si="5"/>
        <v>7.9968000000000004</v>
      </c>
      <c r="AN53" s="73">
        <f t="shared" si="6"/>
        <v>8.0752000000000006</v>
      </c>
      <c r="AO53" s="73">
        <f>Q88</f>
        <v>13.53</v>
      </c>
      <c r="AQ53" s="8"/>
      <c r="AR53" s="8"/>
      <c r="AS53" s="8"/>
      <c r="AU53" s="8"/>
      <c r="AV53" s="93"/>
      <c r="AW53" s="93"/>
      <c r="AX53" s="93"/>
      <c r="AZ53" s="8"/>
      <c r="BA53" s="88"/>
      <c r="BB53" s="88"/>
      <c r="BC53" s="88"/>
      <c r="BE53" s="8"/>
      <c r="BF53" s="86"/>
      <c r="BG53" s="86"/>
      <c r="BH53" s="86"/>
      <c r="BL53" s="44"/>
      <c r="BO53" s="23"/>
      <c r="BP53" s="8"/>
      <c r="BQ53" s="8"/>
      <c r="BR53" s="8"/>
      <c r="BT53" s="8"/>
      <c r="BU53" s="8"/>
      <c r="BV53" s="8"/>
      <c r="BW53" s="3"/>
      <c r="BY53" s="27"/>
      <c r="BZ53" s="27"/>
      <c r="CA53" s="27"/>
      <c r="CB53" s="3"/>
      <c r="CC53" s="27"/>
      <c r="CD53" s="27"/>
      <c r="CE53" s="27"/>
      <c r="CF53" s="27"/>
      <c r="CG53" s="3"/>
      <c r="CH53" s="27"/>
      <c r="CI53" s="27"/>
      <c r="CJ53" s="27"/>
      <c r="CK53" s="27"/>
      <c r="CL53" s="3"/>
      <c r="CM53" s="24"/>
      <c r="CN53" s="24"/>
      <c r="CO53" s="24"/>
      <c r="CP53" s="24"/>
      <c r="CQ53" s="3"/>
      <c r="CR53" s="69"/>
      <c r="CS53" s="69"/>
      <c r="CT53" s="69"/>
      <c r="CU53" s="3"/>
      <c r="CY53" s="3"/>
      <c r="CZ53" s="8"/>
      <c r="DA53" s="8"/>
      <c r="DB53" s="8"/>
      <c r="DC53" s="3"/>
      <c r="DD53" s="73"/>
      <c r="DE53" s="73"/>
      <c r="DF53" s="73"/>
      <c r="DG53" s="3"/>
      <c r="DH53" s="73"/>
      <c r="DI53" s="73"/>
      <c r="DJ53" s="73"/>
      <c r="DK53" s="3"/>
      <c r="DL53" s="73"/>
      <c r="DM53" s="73"/>
      <c r="DN53" s="73"/>
    </row>
    <row r="54" spans="1:118">
      <c r="A54" s="52" t="s">
        <v>419</v>
      </c>
      <c r="B54" s="37" t="s">
        <v>424</v>
      </c>
      <c r="C54" s="38" t="str">
        <f t="shared" ref="C54:C60" si="113">C46</f>
        <v>Advanced Life Support</v>
      </c>
      <c r="D54" s="4" t="s">
        <v>439</v>
      </c>
      <c r="E54" s="4" t="s">
        <v>425</v>
      </c>
      <c r="F54" s="5">
        <v>1.2</v>
      </c>
      <c r="G54" s="6">
        <v>0.91200000000000003</v>
      </c>
      <c r="H54" s="7">
        <v>272.44</v>
      </c>
      <c r="I54" s="7">
        <v>312.93</v>
      </c>
      <c r="J54" s="7">
        <v>315.99</v>
      </c>
      <c r="K54" s="7">
        <v>387.4</v>
      </c>
      <c r="L54" s="7" t="s">
        <v>423</v>
      </c>
      <c r="M54" s="16"/>
      <c r="N54" s="9">
        <f>(F54*(L21+(L22*G54)))*H54*L23</f>
        <v>312.92501990399995</v>
      </c>
      <c r="O54" s="9">
        <f>(F54*(M21+(M22*G54)))*H54*M23</f>
        <v>315.99291225599995</v>
      </c>
      <c r="P54" s="9">
        <f>J54*N24+J54</f>
        <v>387.40374000000003</v>
      </c>
      <c r="Q54" s="7" t="s">
        <v>423</v>
      </c>
      <c r="R54" s="28">
        <f>'DO NOT TOUCH_Conversion Sheet'!N54/'DO NOT TOUCH_Conversion Sheet'!H54-1</f>
        <v>0.14860159999999989</v>
      </c>
      <c r="S54" s="28">
        <f>'DO NOT TOUCH_Conversion Sheet'!O54/'DO NOT TOUCH_Conversion Sheet'!H54-1</f>
        <v>0.15986239999999974</v>
      </c>
      <c r="T54" s="28">
        <f>'DO NOT TOUCH_Conversion Sheet'!P54/'DO NOT TOUCH_Conversion Sheet'!H54-1</f>
        <v>0.42197819703420958</v>
      </c>
      <c r="U54" s="28"/>
      <c r="W54" s="23" t="e">
        <f>VLOOKUP(C54,#REF!,6,FALSE)</f>
        <v>#REF!</v>
      </c>
      <c r="X54" s="23" t="e">
        <f>VLOOKUP(C54,#REF!,6,FALSE)</f>
        <v>#REF!</v>
      </c>
      <c r="Y54" s="23" t="e">
        <f>VLOOKUP(C54,#REF!,6,FALSE)</f>
        <v>#REF!</v>
      </c>
      <c r="Z54" s="94"/>
      <c r="AA54" s="23" t="e">
        <f t="shared" ref="AA54:AC60" si="114">W54*R54+W54</f>
        <v>#REF!</v>
      </c>
      <c r="AB54" s="23" t="e">
        <f t="shared" si="114"/>
        <v>#REF!</v>
      </c>
      <c r="AC54" s="23" t="e">
        <f t="shared" si="114"/>
        <v>#REF!</v>
      </c>
      <c r="AD54" s="94"/>
      <c r="AE54" s="23" t="e">
        <f>AA54*$O$9+AA54</f>
        <v>#REF!</v>
      </c>
      <c r="AF54" s="23" t="e">
        <f>AB54*$P$9+AB54</f>
        <v>#REF!</v>
      </c>
      <c r="AG54" s="23" t="e">
        <f>AC54*$Q$9+AC54</f>
        <v>#REF!</v>
      </c>
      <c r="AI54" s="92" t="e">
        <f>SUM(#REF!)</f>
        <v>#REF!</v>
      </c>
      <c r="AJ54" s="92" t="e">
        <f>SUM(#REF!)</f>
        <v>#REF!</v>
      </c>
      <c r="AK54" s="92" t="e">
        <f>SUM(#REF!)</f>
        <v>#REF!</v>
      </c>
      <c r="AM54" s="73">
        <f t="shared" si="5"/>
        <v>621.06037113599996</v>
      </c>
      <c r="AN54" s="73">
        <f t="shared" si="6"/>
        <v>627.14919830399992</v>
      </c>
      <c r="AO54" s="73">
        <f t="shared" ref="AO54:AO60" si="115">P89</f>
        <v>387.40374000000003</v>
      </c>
      <c r="AQ54" s="73">
        <f t="shared" ref="AQ54:AQ60" si="116">AM54+($AM$53*$AQ$25)</f>
        <v>661.044371136</v>
      </c>
      <c r="AR54" s="73">
        <f t="shared" ref="AR54:AR60" si="117">AN54+($AN$53*$AR$25)</f>
        <v>707.90119830399999</v>
      </c>
      <c r="AS54" s="73">
        <f t="shared" ref="AS54:AS60" si="118">AO54+($AO$53*$AS$25)</f>
        <v>590.35374000000002</v>
      </c>
      <c r="AU54" s="8" t="str">
        <f t="shared" si="35"/>
        <v>A0426</v>
      </c>
      <c r="AV54" s="93" t="e">
        <f t="shared" ref="AV54:AX60" si="119">AQ54*AI54</f>
        <v>#REF!</v>
      </c>
      <c r="AW54" s="93" t="e">
        <f t="shared" si="119"/>
        <v>#REF!</v>
      </c>
      <c r="AX54" s="93" t="e">
        <f t="shared" si="119"/>
        <v>#REF!</v>
      </c>
      <c r="AZ54" s="8" t="str">
        <f t="shared" si="36"/>
        <v>A0426</v>
      </c>
      <c r="BA54" s="88" t="e">
        <f>IF(AI54=0,"",AE54*AI54)</f>
        <v>#REF!</v>
      </c>
      <c r="BB54" s="88" t="e">
        <f t="shared" ref="BB54:BB60" si="120">IF(AJ54=0,"",AF54*AJ54)</f>
        <v>#REF!</v>
      </c>
      <c r="BC54" s="88" t="e">
        <f t="shared" ref="BC54:BC60" si="121">IF(AK54=0,"",AG54*AK54)</f>
        <v>#REF!</v>
      </c>
      <c r="BE54" s="8" t="str">
        <f t="shared" ref="BE54:BE59" si="122">E89</f>
        <v>A0426</v>
      </c>
      <c r="BF54" s="86" t="e">
        <f>IF(BA54="","",AV54-BA54)</f>
        <v>#REF!</v>
      </c>
      <c r="BG54" s="86" t="e">
        <f t="shared" ref="BG54:BG60" si="123">IF(BB54="","",AW54-BB54)</f>
        <v>#REF!</v>
      </c>
      <c r="BH54" s="86" t="e">
        <f t="shared" ref="BH54:BH60" si="124">IF(BC54="","",AX54-BC54)</f>
        <v>#REF!</v>
      </c>
      <c r="BL54" s="44"/>
      <c r="BO54" s="23" t="e">
        <f t="shared" ref="BO54:BO60" si="125">VLOOKUP(C54,$H$5:$I$7,2,FALSE)</f>
        <v>#REF!</v>
      </c>
      <c r="BP54" s="24" t="e">
        <f t="shared" ref="BP54:BP60" si="126">R54*BO54+BO54</f>
        <v>#REF!</v>
      </c>
      <c r="BQ54" s="24" t="e">
        <f t="shared" ref="BQ54:BQ60" si="127">S54*BO54+BO54</f>
        <v>#REF!</v>
      </c>
      <c r="BR54" s="24" t="e">
        <f t="shared" ref="BR54:BR60" si="128">T54*BO54+BO54</f>
        <v>#REF!</v>
      </c>
      <c r="BT54" s="27" t="e">
        <f>O9</f>
        <v>#REF!</v>
      </c>
      <c r="BU54" s="27" t="e">
        <f>P9</f>
        <v>#REF!</v>
      </c>
      <c r="BV54" s="27" t="e">
        <f>Q9</f>
        <v>#REF!</v>
      </c>
      <c r="BY54" s="27" t="e">
        <f t="shared" ref="BY54:BY60" si="129">IF(BT54&gt;=$BY$26,$BY$27,0)</f>
        <v>#REF!</v>
      </c>
      <c r="BZ54" s="27" t="e">
        <f t="shared" ref="BZ54:BZ60" si="130">IF(BU54&gt;=$BZ$26,$BZ$27,0)</f>
        <v>#REF!</v>
      </c>
      <c r="CA54" s="27" t="e">
        <f t="shared" ref="CA54:CA60" si="131">IF(BV54&gt;=$CA$26,$CA$27,0)</f>
        <v>#REF!</v>
      </c>
      <c r="CC54" s="27" t="e">
        <f t="shared" si="44"/>
        <v>#REF!</v>
      </c>
      <c r="CD54" s="27" t="e">
        <f t="shared" si="44"/>
        <v>#REF!</v>
      </c>
      <c r="CE54" s="27" t="e">
        <f t="shared" si="44"/>
        <v>#REF!</v>
      </c>
      <c r="CF54" s="27" t="e">
        <f t="shared" si="44"/>
        <v>#REF!</v>
      </c>
      <c r="CH54" s="27" t="e">
        <f t="shared" ref="CH54:CK60" si="132">BX54+CC54</f>
        <v>#REF!</v>
      </c>
      <c r="CI54" s="27" t="e">
        <f t="shared" si="132"/>
        <v>#REF!</v>
      </c>
      <c r="CJ54" s="27" t="e">
        <f t="shared" si="132"/>
        <v>#REF!</v>
      </c>
      <c r="CK54" s="27" t="e">
        <f t="shared" si="132"/>
        <v>#REF!</v>
      </c>
      <c r="CM54" s="24" t="e">
        <f t="shared" ref="CM54:CP60" si="133">BO54*CH54+BO54</f>
        <v>#REF!</v>
      </c>
      <c r="CN54" s="24" t="e">
        <f t="shared" si="133"/>
        <v>#REF!</v>
      </c>
      <c r="CO54" s="24" t="e">
        <f t="shared" si="133"/>
        <v>#REF!</v>
      </c>
      <c r="CP54" s="24" t="e">
        <f t="shared" si="133"/>
        <v>#REF!</v>
      </c>
      <c r="CR54" s="69" t="e">
        <f t="shared" ref="CR54:CR60" si="134">CN54*$CR$27</f>
        <v>#REF!</v>
      </c>
      <c r="CS54" s="69" t="e">
        <f t="shared" ref="CS54:CS60" si="135">CO54*$CS$27</f>
        <v>#REF!</v>
      </c>
      <c r="CT54" s="69" t="e">
        <f t="shared" ref="CT54:CT60" si="136">CP54*$CT$27</f>
        <v>#REF!</v>
      </c>
      <c r="CZ54" s="24" t="e">
        <f t="shared" ref="CZ54:DB60" si="137">(CN54+CR54)*AI54</f>
        <v>#REF!</v>
      </c>
      <c r="DA54" s="24" t="e">
        <f t="shared" si="137"/>
        <v>#REF!</v>
      </c>
      <c r="DB54" s="24" t="e">
        <f t="shared" si="137"/>
        <v>#REF!</v>
      </c>
      <c r="DD54" s="73" t="e">
        <f t="shared" ref="DD54:DF60" si="138">N89*AI54</f>
        <v>#REF!</v>
      </c>
      <c r="DE54" s="73" t="e">
        <f t="shared" si="138"/>
        <v>#REF!</v>
      </c>
      <c r="DF54" s="73" t="e">
        <f t="shared" si="138"/>
        <v>#REF!</v>
      </c>
      <c r="DH54" s="73" t="e">
        <f t="shared" ref="DH54:DJ60" si="139">DD54-CZ54</f>
        <v>#REF!</v>
      </c>
      <c r="DI54" s="73" t="e">
        <f t="shared" si="139"/>
        <v>#REF!</v>
      </c>
      <c r="DJ54" s="73" t="e">
        <f t="shared" si="139"/>
        <v>#REF!</v>
      </c>
      <c r="DL54" s="72" t="e">
        <f t="shared" ref="DL54:DN60" si="140">DH54/CZ54</f>
        <v>#REF!</v>
      </c>
      <c r="DM54" s="72" t="e">
        <f t="shared" si="140"/>
        <v>#REF!</v>
      </c>
      <c r="DN54" s="72" t="e">
        <f t="shared" si="140"/>
        <v>#REF!</v>
      </c>
    </row>
    <row r="55" spans="1:118">
      <c r="A55" s="52" t="s">
        <v>419</v>
      </c>
      <c r="B55" s="37" t="s">
        <v>426</v>
      </c>
      <c r="C55" s="38" t="str">
        <f t="shared" si="113"/>
        <v>Advanced Life Support</v>
      </c>
      <c r="D55" s="4" t="s">
        <v>439</v>
      </c>
      <c r="E55" s="4" t="s">
        <v>427</v>
      </c>
      <c r="F55" s="5">
        <v>1.9</v>
      </c>
      <c r="G55" s="6">
        <v>0.91200000000000003</v>
      </c>
      <c r="H55" s="7">
        <v>272.44</v>
      </c>
      <c r="I55" s="7">
        <v>495.46</v>
      </c>
      <c r="J55" s="7">
        <v>500.32</v>
      </c>
      <c r="K55" s="7">
        <v>613.39</v>
      </c>
      <c r="L55" s="7" t="s">
        <v>423</v>
      </c>
      <c r="M55" s="16"/>
      <c r="N55" s="9">
        <f>(F55*(L21+(L22*G55)))*H55*L23</f>
        <v>495.46461484799994</v>
      </c>
      <c r="O55" s="9">
        <f>(F55*(M21+(M22*G55)))*H55*M23</f>
        <v>500.32211107199993</v>
      </c>
      <c r="P55" s="9">
        <f>J55*N24+J55</f>
        <v>613.39232000000004</v>
      </c>
      <c r="Q55" s="7" t="s">
        <v>423</v>
      </c>
      <c r="R55" s="28">
        <f>'DO NOT TOUCH_Conversion Sheet'!N55/'DO NOT TOUCH_Conversion Sheet'!H55-1</f>
        <v>0.81861919999999988</v>
      </c>
      <c r="S55" s="28">
        <f>'DO NOT TOUCH_Conversion Sheet'!O55/'DO NOT TOUCH_Conversion Sheet'!H55-1</f>
        <v>0.83644879999999966</v>
      </c>
      <c r="T55" s="28">
        <f>'DO NOT TOUCH_Conversion Sheet'!P55/'DO NOT TOUCH_Conversion Sheet'!H55-1</f>
        <v>1.2514767288210251</v>
      </c>
      <c r="U55" s="8"/>
      <c r="W55" s="23" t="e">
        <f>VLOOKUP(C55,#REF!,6,FALSE)</f>
        <v>#REF!</v>
      </c>
      <c r="X55" s="23" t="e">
        <f>VLOOKUP(C55,#REF!,6,FALSE)</f>
        <v>#REF!</v>
      </c>
      <c r="Y55" s="23" t="e">
        <f>VLOOKUP(C55,#REF!,6,FALSE)</f>
        <v>#REF!</v>
      </c>
      <c r="Z55" s="94"/>
      <c r="AA55" s="23" t="e">
        <f t="shared" si="114"/>
        <v>#REF!</v>
      </c>
      <c r="AB55" s="23" t="e">
        <f t="shared" si="114"/>
        <v>#REF!</v>
      </c>
      <c r="AC55" s="23" t="e">
        <f t="shared" si="114"/>
        <v>#REF!</v>
      </c>
      <c r="AD55" s="94"/>
      <c r="AE55" s="23" t="e">
        <f t="shared" ref="AE55:AE59" si="141">AA55*$O$9+AA55</f>
        <v>#REF!</v>
      </c>
      <c r="AF55" s="23" t="e">
        <f t="shared" ref="AF55:AF59" si="142">AB55*$P$9+AB55</f>
        <v>#REF!</v>
      </c>
      <c r="AG55" s="23" t="e">
        <f t="shared" ref="AG55:AG59" si="143">AC55*$Q$9+AC55</f>
        <v>#REF!</v>
      </c>
      <c r="AI55" s="92" t="e">
        <f>SUM(#REF!)</f>
        <v>#REF!</v>
      </c>
      <c r="AJ55" s="92" t="e">
        <f>SUM(#REF!)</f>
        <v>#REF!</v>
      </c>
      <c r="AK55" s="92" t="e">
        <f>SUM(#REF!)</f>
        <v>#REF!</v>
      </c>
      <c r="AM55" s="73">
        <f t="shared" si="5"/>
        <v>621.05845679999993</v>
      </c>
      <c r="AN55" s="73">
        <f t="shared" si="6"/>
        <v>627.14726519999988</v>
      </c>
      <c r="AO55" s="73">
        <f t="shared" si="115"/>
        <v>613.39232000000004</v>
      </c>
      <c r="AQ55" s="73">
        <f t="shared" si="116"/>
        <v>661.04245679999997</v>
      </c>
      <c r="AR55" s="73">
        <f t="shared" si="117"/>
        <v>707.89926519999995</v>
      </c>
      <c r="AS55" s="73">
        <f t="shared" si="118"/>
        <v>816.34231999999997</v>
      </c>
      <c r="AU55" s="8" t="str">
        <f t="shared" si="35"/>
        <v>A0427</v>
      </c>
      <c r="AV55" s="93" t="e">
        <f t="shared" si="119"/>
        <v>#REF!</v>
      </c>
      <c r="AW55" s="93" t="e">
        <f t="shared" si="119"/>
        <v>#REF!</v>
      </c>
      <c r="AX55" s="93" t="e">
        <f t="shared" si="119"/>
        <v>#REF!</v>
      </c>
      <c r="AZ55" s="8" t="str">
        <f t="shared" si="36"/>
        <v>A0427</v>
      </c>
      <c r="BA55" s="88" t="e">
        <f t="shared" ref="BA55:BA60" si="144">IF(AI55=0,"",AE55*AI55)</f>
        <v>#REF!</v>
      </c>
      <c r="BB55" s="88" t="e">
        <f t="shared" si="120"/>
        <v>#REF!</v>
      </c>
      <c r="BC55" s="88" t="e">
        <f t="shared" si="121"/>
        <v>#REF!</v>
      </c>
      <c r="BE55" s="8" t="str">
        <f t="shared" si="122"/>
        <v>A0427</v>
      </c>
      <c r="BF55" s="86" t="e">
        <f t="shared" ref="BF55:BF60" si="145">IF(BA55="","",AV55-BA55)</f>
        <v>#REF!</v>
      </c>
      <c r="BG55" s="86" t="e">
        <f t="shared" si="123"/>
        <v>#REF!</v>
      </c>
      <c r="BH55" s="86" t="e">
        <f t="shared" si="124"/>
        <v>#REF!</v>
      </c>
      <c r="BL55" s="44"/>
      <c r="BO55" s="23" t="e">
        <f t="shared" si="125"/>
        <v>#REF!</v>
      </c>
      <c r="BP55" s="24" t="e">
        <f t="shared" si="126"/>
        <v>#REF!</v>
      </c>
      <c r="BQ55" s="24" t="e">
        <f t="shared" si="127"/>
        <v>#REF!</v>
      </c>
      <c r="BR55" s="24" t="e">
        <f t="shared" si="128"/>
        <v>#REF!</v>
      </c>
      <c r="BT55" s="27" t="e">
        <f t="shared" ref="BT55:BV59" si="146">BT54</f>
        <v>#REF!</v>
      </c>
      <c r="BU55" s="27" t="e">
        <f t="shared" si="146"/>
        <v>#REF!</v>
      </c>
      <c r="BV55" s="27" t="e">
        <f t="shared" si="146"/>
        <v>#REF!</v>
      </c>
      <c r="BY55" s="27" t="e">
        <f t="shared" si="129"/>
        <v>#REF!</v>
      </c>
      <c r="BZ55" s="27" t="e">
        <f t="shared" si="130"/>
        <v>#REF!</v>
      </c>
      <c r="CA55" s="27" t="e">
        <f t="shared" si="131"/>
        <v>#REF!</v>
      </c>
      <c r="CC55" s="27" t="e">
        <f t="shared" si="44"/>
        <v>#REF!</v>
      </c>
      <c r="CD55" s="27" t="e">
        <f t="shared" si="44"/>
        <v>#REF!</v>
      </c>
      <c r="CE55" s="27" t="e">
        <f t="shared" si="44"/>
        <v>#REF!</v>
      </c>
      <c r="CF55" s="27" t="e">
        <f t="shared" si="44"/>
        <v>#REF!</v>
      </c>
      <c r="CH55" s="27" t="e">
        <f t="shared" si="132"/>
        <v>#REF!</v>
      </c>
      <c r="CI55" s="27" t="e">
        <f t="shared" si="132"/>
        <v>#REF!</v>
      </c>
      <c r="CJ55" s="27" t="e">
        <f t="shared" si="132"/>
        <v>#REF!</v>
      </c>
      <c r="CK55" s="27" t="e">
        <f t="shared" si="132"/>
        <v>#REF!</v>
      </c>
      <c r="CM55" s="24" t="e">
        <f t="shared" si="133"/>
        <v>#REF!</v>
      </c>
      <c r="CN55" s="24" t="e">
        <f t="shared" si="133"/>
        <v>#REF!</v>
      </c>
      <c r="CO55" s="24" t="e">
        <f t="shared" si="133"/>
        <v>#REF!</v>
      </c>
      <c r="CP55" s="24" t="e">
        <f t="shared" si="133"/>
        <v>#REF!</v>
      </c>
      <c r="CR55" s="69" t="e">
        <f t="shared" si="134"/>
        <v>#REF!</v>
      </c>
      <c r="CS55" s="69" t="e">
        <f t="shared" si="135"/>
        <v>#REF!</v>
      </c>
      <c r="CT55" s="69" t="e">
        <f t="shared" si="136"/>
        <v>#REF!</v>
      </c>
      <c r="CZ55" s="24" t="e">
        <f t="shared" si="137"/>
        <v>#REF!</v>
      </c>
      <c r="DA55" s="24" t="e">
        <f t="shared" si="137"/>
        <v>#REF!</v>
      </c>
      <c r="DB55" s="24" t="e">
        <f t="shared" si="137"/>
        <v>#REF!</v>
      </c>
      <c r="DD55" s="73" t="e">
        <f t="shared" si="138"/>
        <v>#REF!</v>
      </c>
      <c r="DE55" s="73" t="e">
        <f t="shared" si="138"/>
        <v>#REF!</v>
      </c>
      <c r="DF55" s="73" t="e">
        <f t="shared" si="138"/>
        <v>#REF!</v>
      </c>
      <c r="DH55" s="73" t="e">
        <f t="shared" si="139"/>
        <v>#REF!</v>
      </c>
      <c r="DI55" s="73" t="e">
        <f t="shared" si="139"/>
        <v>#REF!</v>
      </c>
      <c r="DJ55" s="73" t="e">
        <f t="shared" si="139"/>
        <v>#REF!</v>
      </c>
      <c r="DL55" s="72" t="e">
        <f t="shared" si="140"/>
        <v>#REF!</v>
      </c>
      <c r="DM55" s="72" t="e">
        <f t="shared" si="140"/>
        <v>#REF!</v>
      </c>
      <c r="DN55" s="72" t="e">
        <f t="shared" si="140"/>
        <v>#REF!</v>
      </c>
    </row>
    <row r="56" spans="1:118">
      <c r="A56" s="52" t="s">
        <v>419</v>
      </c>
      <c r="B56" s="37" t="s">
        <v>428</v>
      </c>
      <c r="C56" s="38" t="str">
        <f t="shared" si="113"/>
        <v>Basic Life Support</v>
      </c>
      <c r="D56" s="4" t="s">
        <v>439</v>
      </c>
      <c r="E56" s="4" t="s">
        <v>429</v>
      </c>
      <c r="F56" s="5">
        <v>1</v>
      </c>
      <c r="G56" s="6">
        <v>0.91200000000000003</v>
      </c>
      <c r="H56" s="7">
        <v>272.44</v>
      </c>
      <c r="I56" s="7">
        <v>260.77</v>
      </c>
      <c r="J56" s="7">
        <v>263.33</v>
      </c>
      <c r="K56" s="7">
        <v>322.83999999999997</v>
      </c>
      <c r="L56" s="7" t="s">
        <v>423</v>
      </c>
      <c r="M56" s="16"/>
      <c r="N56" s="9">
        <f>(F56*(L21+(L22*G56)))*H56*L23</f>
        <v>260.77084991999999</v>
      </c>
      <c r="O56" s="9">
        <f>(F56*(M21+(M22*G56)))*H56*M23</f>
        <v>263.32742687999996</v>
      </c>
      <c r="P56" s="9">
        <f>J56*N24+J56</f>
        <v>322.84258</v>
      </c>
      <c r="Q56" s="7" t="s">
        <v>423</v>
      </c>
      <c r="R56" s="28">
        <f>'DO NOT TOUCH_Conversion Sheet'!N56/'DO NOT TOUCH_Conversion Sheet'!H56-1</f>
        <v>-4.2831999999999981E-2</v>
      </c>
      <c r="S56" s="28">
        <f>'DO NOT TOUCH_Conversion Sheet'!O56/'DO NOT TOUCH_Conversion Sheet'!H56-1</f>
        <v>-3.3448000000000144E-2</v>
      </c>
      <c r="T56" s="28">
        <f>'DO NOT TOUCH_Conversion Sheet'!P56/'DO NOT TOUCH_Conversion Sheet'!H56-1</f>
        <v>0.18500433122889448</v>
      </c>
      <c r="U56" s="8"/>
      <c r="W56" s="23" t="e">
        <f>VLOOKUP(C56,#REF!,6,FALSE)</f>
        <v>#REF!</v>
      </c>
      <c r="X56" s="23" t="e">
        <f>VLOOKUP(C56,#REF!,6,FALSE)</f>
        <v>#REF!</v>
      </c>
      <c r="Y56" s="23" t="e">
        <f>VLOOKUP(C56,#REF!,6,FALSE)</f>
        <v>#REF!</v>
      </c>
      <c r="Z56" s="94"/>
      <c r="AA56" s="23" t="e">
        <f t="shared" si="114"/>
        <v>#REF!</v>
      </c>
      <c r="AB56" s="23" t="e">
        <f t="shared" si="114"/>
        <v>#REF!</v>
      </c>
      <c r="AC56" s="23" t="e">
        <f t="shared" si="114"/>
        <v>#REF!</v>
      </c>
      <c r="AD56" s="94"/>
      <c r="AE56" s="23" t="e">
        <f t="shared" si="141"/>
        <v>#REF!</v>
      </c>
      <c r="AF56" s="23" t="e">
        <f t="shared" si="142"/>
        <v>#REF!</v>
      </c>
      <c r="AG56" s="23" t="e">
        <f t="shared" si="143"/>
        <v>#REF!</v>
      </c>
      <c r="AI56" s="92" t="e">
        <f>SUM(#REF!)</f>
        <v>#REF!</v>
      </c>
      <c r="AJ56" s="92" t="e">
        <f>SUM(#REF!)</f>
        <v>#REF!</v>
      </c>
      <c r="AK56" s="92" t="e">
        <f>SUM(#REF!)</f>
        <v>#REF!</v>
      </c>
      <c r="AM56" s="73">
        <f t="shared" si="5"/>
        <v>272.40044111999993</v>
      </c>
      <c r="AN56" s="73">
        <f t="shared" si="6"/>
        <v>275.07103367999997</v>
      </c>
      <c r="AO56" s="73">
        <f t="shared" si="115"/>
        <v>322.84258</v>
      </c>
      <c r="AQ56" s="73">
        <f t="shared" si="116"/>
        <v>312.38444111999991</v>
      </c>
      <c r="AR56" s="73">
        <f t="shared" si="117"/>
        <v>355.82303367999998</v>
      </c>
      <c r="AS56" s="73">
        <f t="shared" si="118"/>
        <v>525.79258000000004</v>
      </c>
      <c r="AU56" s="8" t="str">
        <f t="shared" si="35"/>
        <v>A0428</v>
      </c>
      <c r="AV56" s="93" t="e">
        <f t="shared" si="119"/>
        <v>#REF!</v>
      </c>
      <c r="AW56" s="93" t="e">
        <f t="shared" si="119"/>
        <v>#REF!</v>
      </c>
      <c r="AX56" s="93" t="e">
        <f t="shared" si="119"/>
        <v>#REF!</v>
      </c>
      <c r="AZ56" s="8" t="str">
        <f t="shared" si="36"/>
        <v>A0428</v>
      </c>
      <c r="BA56" s="88" t="e">
        <f t="shared" si="144"/>
        <v>#REF!</v>
      </c>
      <c r="BB56" s="88" t="e">
        <f t="shared" si="120"/>
        <v>#REF!</v>
      </c>
      <c r="BC56" s="88" t="e">
        <f t="shared" si="121"/>
        <v>#REF!</v>
      </c>
      <c r="BE56" s="8" t="str">
        <f t="shared" si="122"/>
        <v>A0428</v>
      </c>
      <c r="BF56" s="86" t="e">
        <f t="shared" si="145"/>
        <v>#REF!</v>
      </c>
      <c r="BG56" s="86" t="e">
        <f t="shared" si="123"/>
        <v>#REF!</v>
      </c>
      <c r="BH56" s="86" t="e">
        <f t="shared" si="124"/>
        <v>#REF!</v>
      </c>
      <c r="BL56" s="44"/>
      <c r="BO56" s="23" t="e">
        <f t="shared" si="125"/>
        <v>#REF!</v>
      </c>
      <c r="BP56" s="24" t="e">
        <f t="shared" si="126"/>
        <v>#REF!</v>
      </c>
      <c r="BQ56" s="24" t="e">
        <f t="shared" si="127"/>
        <v>#REF!</v>
      </c>
      <c r="BR56" s="24" t="e">
        <f t="shared" si="128"/>
        <v>#REF!</v>
      </c>
      <c r="BT56" s="27" t="e">
        <f t="shared" si="146"/>
        <v>#REF!</v>
      </c>
      <c r="BU56" s="27" t="e">
        <f t="shared" si="146"/>
        <v>#REF!</v>
      </c>
      <c r="BV56" s="27" t="e">
        <f t="shared" si="146"/>
        <v>#REF!</v>
      </c>
      <c r="BY56" s="27" t="e">
        <f t="shared" si="129"/>
        <v>#REF!</v>
      </c>
      <c r="BZ56" s="27" t="e">
        <f t="shared" si="130"/>
        <v>#REF!</v>
      </c>
      <c r="CA56" s="27" t="e">
        <f t="shared" si="131"/>
        <v>#REF!</v>
      </c>
      <c r="CC56" s="27" t="e">
        <f t="shared" si="44"/>
        <v>#REF!</v>
      </c>
      <c r="CD56" s="27" t="e">
        <f t="shared" si="44"/>
        <v>#REF!</v>
      </c>
      <c r="CE56" s="27" t="e">
        <f t="shared" si="44"/>
        <v>#REF!</v>
      </c>
      <c r="CF56" s="27" t="e">
        <f t="shared" si="44"/>
        <v>#REF!</v>
      </c>
      <c r="CH56" s="27" t="e">
        <f t="shared" si="132"/>
        <v>#REF!</v>
      </c>
      <c r="CI56" s="27" t="e">
        <f t="shared" si="132"/>
        <v>#REF!</v>
      </c>
      <c r="CJ56" s="27" t="e">
        <f t="shared" si="132"/>
        <v>#REF!</v>
      </c>
      <c r="CK56" s="27" t="e">
        <f t="shared" si="132"/>
        <v>#REF!</v>
      </c>
      <c r="CM56" s="24" t="e">
        <f t="shared" si="133"/>
        <v>#REF!</v>
      </c>
      <c r="CN56" s="24" t="e">
        <f t="shared" si="133"/>
        <v>#REF!</v>
      </c>
      <c r="CO56" s="24" t="e">
        <f t="shared" si="133"/>
        <v>#REF!</v>
      </c>
      <c r="CP56" s="24" t="e">
        <f t="shared" si="133"/>
        <v>#REF!</v>
      </c>
      <c r="CR56" s="69" t="e">
        <f t="shared" si="134"/>
        <v>#REF!</v>
      </c>
      <c r="CS56" s="69" t="e">
        <f t="shared" si="135"/>
        <v>#REF!</v>
      </c>
      <c r="CT56" s="69" t="e">
        <f t="shared" si="136"/>
        <v>#REF!</v>
      </c>
      <c r="CZ56" s="24" t="e">
        <f t="shared" si="137"/>
        <v>#REF!</v>
      </c>
      <c r="DA56" s="24" t="e">
        <f t="shared" si="137"/>
        <v>#REF!</v>
      </c>
      <c r="DB56" s="24" t="e">
        <f t="shared" si="137"/>
        <v>#REF!</v>
      </c>
      <c r="DD56" s="73" t="e">
        <f t="shared" si="138"/>
        <v>#REF!</v>
      </c>
      <c r="DE56" s="73" t="e">
        <f t="shared" si="138"/>
        <v>#REF!</v>
      </c>
      <c r="DF56" s="73" t="e">
        <f t="shared" si="138"/>
        <v>#REF!</v>
      </c>
      <c r="DH56" s="73" t="e">
        <f t="shared" si="139"/>
        <v>#REF!</v>
      </c>
      <c r="DI56" s="73" t="e">
        <f t="shared" si="139"/>
        <v>#REF!</v>
      </c>
      <c r="DJ56" s="73" t="e">
        <f t="shared" si="139"/>
        <v>#REF!</v>
      </c>
      <c r="DL56" s="72" t="e">
        <f t="shared" si="140"/>
        <v>#REF!</v>
      </c>
      <c r="DM56" s="72" t="e">
        <f t="shared" si="140"/>
        <v>#REF!</v>
      </c>
      <c r="DN56" s="72" t="e">
        <f t="shared" si="140"/>
        <v>#REF!</v>
      </c>
    </row>
    <row r="57" spans="1:118">
      <c r="A57" s="52" t="s">
        <v>419</v>
      </c>
      <c r="B57" s="37" t="s">
        <v>430</v>
      </c>
      <c r="C57" s="38" t="str">
        <f t="shared" si="113"/>
        <v>Basic Life Support</v>
      </c>
      <c r="D57" s="4" t="s">
        <v>439</v>
      </c>
      <c r="E57" s="4" t="s">
        <v>431</v>
      </c>
      <c r="F57" s="5">
        <v>1.6</v>
      </c>
      <c r="G57" s="6">
        <v>0.91200000000000003</v>
      </c>
      <c r="H57" s="7">
        <v>272.44</v>
      </c>
      <c r="I57" s="7">
        <v>417.23</v>
      </c>
      <c r="J57" s="7">
        <v>421.32</v>
      </c>
      <c r="K57" s="7">
        <v>516.54</v>
      </c>
      <c r="L57" s="7" t="s">
        <v>423</v>
      </c>
      <c r="M57" s="16"/>
      <c r="N57" s="9">
        <f>(F57*(L21+(L22*G57)))*H57*L23</f>
        <v>417.23335987199999</v>
      </c>
      <c r="O57" s="9">
        <f>(F57*(M21+(M22*G57)))*H57*M23</f>
        <v>421.323883008</v>
      </c>
      <c r="P57" s="9">
        <f>J57*N24+J57</f>
        <v>516.53832</v>
      </c>
      <c r="Q57" s="7" t="s">
        <v>423</v>
      </c>
      <c r="R57" s="28">
        <f>'DO NOT TOUCH_Conversion Sheet'!N57/'DO NOT TOUCH_Conversion Sheet'!H57-1</f>
        <v>0.53146880000000007</v>
      </c>
      <c r="S57" s="28">
        <f>'DO NOT TOUCH_Conversion Sheet'!O57/'DO NOT TOUCH_Conversion Sheet'!H57-1</f>
        <v>0.54648319999999995</v>
      </c>
      <c r="T57" s="28">
        <f>'DO NOT TOUCH_Conversion Sheet'!P57/'DO NOT TOUCH_Conversion Sheet'!H57-1</f>
        <v>0.89597092937894574</v>
      </c>
      <c r="U57" s="8"/>
      <c r="W57" s="23" t="e">
        <f>VLOOKUP(C57,#REF!,6,FALSE)</f>
        <v>#REF!</v>
      </c>
      <c r="X57" s="23" t="e">
        <f>VLOOKUP(C57,#REF!,6,FALSE)</f>
        <v>#REF!</v>
      </c>
      <c r="Y57" s="23" t="e">
        <f>VLOOKUP(C57,#REF!,6,FALSE)</f>
        <v>#REF!</v>
      </c>
      <c r="Z57" s="94"/>
      <c r="AA57" s="23" t="e">
        <f t="shared" si="114"/>
        <v>#REF!</v>
      </c>
      <c r="AB57" s="23" t="e">
        <f t="shared" si="114"/>
        <v>#REF!</v>
      </c>
      <c r="AC57" s="23" t="e">
        <f t="shared" si="114"/>
        <v>#REF!</v>
      </c>
      <c r="AD57" s="94"/>
      <c r="AE57" s="23" t="e">
        <f t="shared" si="141"/>
        <v>#REF!</v>
      </c>
      <c r="AF57" s="23" t="e">
        <f t="shared" si="142"/>
        <v>#REF!</v>
      </c>
      <c r="AG57" s="23" t="e">
        <f t="shared" si="143"/>
        <v>#REF!</v>
      </c>
      <c r="AI57" s="92" t="e">
        <f>SUM(#REF!)</f>
        <v>#REF!</v>
      </c>
      <c r="AJ57" s="92" t="e">
        <f>SUM(#REF!)</f>
        <v>#REF!</v>
      </c>
      <c r="AK57" s="92" t="e">
        <f>SUM(#REF!)</f>
        <v>#REF!</v>
      </c>
      <c r="AM57" s="73">
        <f t="shared" si="5"/>
        <v>697.339003392</v>
      </c>
      <c r="AN57" s="73">
        <f t="shared" si="6"/>
        <v>704.17566028800002</v>
      </c>
      <c r="AO57" s="73">
        <f t="shared" si="115"/>
        <v>516.53832</v>
      </c>
      <c r="AQ57" s="73">
        <f t="shared" si="116"/>
        <v>737.32300339200003</v>
      </c>
      <c r="AR57" s="73">
        <f t="shared" si="117"/>
        <v>784.92766028799997</v>
      </c>
      <c r="AS57" s="73">
        <f t="shared" si="118"/>
        <v>719.48831999999993</v>
      </c>
      <c r="AU57" s="8" t="str">
        <f t="shared" si="35"/>
        <v>A0429</v>
      </c>
      <c r="AV57" s="93" t="e">
        <f t="shared" si="119"/>
        <v>#REF!</v>
      </c>
      <c r="AW57" s="93" t="e">
        <f t="shared" si="119"/>
        <v>#REF!</v>
      </c>
      <c r="AX57" s="93" t="e">
        <f t="shared" si="119"/>
        <v>#REF!</v>
      </c>
      <c r="AZ57" s="8" t="str">
        <f t="shared" si="36"/>
        <v>A0429</v>
      </c>
      <c r="BA57" s="88" t="e">
        <f t="shared" si="144"/>
        <v>#REF!</v>
      </c>
      <c r="BB57" s="88" t="e">
        <f t="shared" si="120"/>
        <v>#REF!</v>
      </c>
      <c r="BC57" s="88" t="e">
        <f t="shared" si="121"/>
        <v>#REF!</v>
      </c>
      <c r="BE57" s="8" t="str">
        <f t="shared" si="122"/>
        <v>A0429</v>
      </c>
      <c r="BF57" s="86" t="e">
        <f t="shared" si="145"/>
        <v>#REF!</v>
      </c>
      <c r="BG57" s="86" t="e">
        <f t="shared" si="123"/>
        <v>#REF!</v>
      </c>
      <c r="BH57" s="86" t="e">
        <f t="shared" si="124"/>
        <v>#REF!</v>
      </c>
      <c r="BL57" s="44"/>
      <c r="BO57" s="23" t="e">
        <f t="shared" si="125"/>
        <v>#REF!</v>
      </c>
      <c r="BP57" s="24" t="e">
        <f t="shared" si="126"/>
        <v>#REF!</v>
      </c>
      <c r="BQ57" s="24" t="e">
        <f t="shared" si="127"/>
        <v>#REF!</v>
      </c>
      <c r="BR57" s="24" t="e">
        <f t="shared" si="128"/>
        <v>#REF!</v>
      </c>
      <c r="BT57" s="27" t="e">
        <f t="shared" si="146"/>
        <v>#REF!</v>
      </c>
      <c r="BU57" s="27" t="e">
        <f t="shared" si="146"/>
        <v>#REF!</v>
      </c>
      <c r="BV57" s="27" t="e">
        <f t="shared" si="146"/>
        <v>#REF!</v>
      </c>
      <c r="BY57" s="27" t="e">
        <f t="shared" si="129"/>
        <v>#REF!</v>
      </c>
      <c r="BZ57" s="27" t="e">
        <f t="shared" si="130"/>
        <v>#REF!</v>
      </c>
      <c r="CA57" s="27" t="e">
        <f t="shared" si="131"/>
        <v>#REF!</v>
      </c>
      <c r="CC57" s="27" t="e">
        <f t="shared" si="44"/>
        <v>#REF!</v>
      </c>
      <c r="CD57" s="27" t="e">
        <f t="shared" si="44"/>
        <v>#REF!</v>
      </c>
      <c r="CE57" s="27" t="e">
        <f t="shared" si="44"/>
        <v>#REF!</v>
      </c>
      <c r="CF57" s="27" t="e">
        <f t="shared" si="44"/>
        <v>#REF!</v>
      </c>
      <c r="CH57" s="27" t="e">
        <f t="shared" si="132"/>
        <v>#REF!</v>
      </c>
      <c r="CI57" s="27" t="e">
        <f t="shared" si="132"/>
        <v>#REF!</v>
      </c>
      <c r="CJ57" s="27" t="e">
        <f t="shared" si="132"/>
        <v>#REF!</v>
      </c>
      <c r="CK57" s="27" t="e">
        <f t="shared" si="132"/>
        <v>#REF!</v>
      </c>
      <c r="CM57" s="24" t="e">
        <f t="shared" si="133"/>
        <v>#REF!</v>
      </c>
      <c r="CN57" s="24" t="e">
        <f t="shared" si="133"/>
        <v>#REF!</v>
      </c>
      <c r="CO57" s="24" t="e">
        <f t="shared" si="133"/>
        <v>#REF!</v>
      </c>
      <c r="CP57" s="24" t="e">
        <f t="shared" si="133"/>
        <v>#REF!</v>
      </c>
      <c r="CR57" s="69" t="e">
        <f t="shared" si="134"/>
        <v>#REF!</v>
      </c>
      <c r="CS57" s="69" t="e">
        <f t="shared" si="135"/>
        <v>#REF!</v>
      </c>
      <c r="CT57" s="69" t="e">
        <f t="shared" si="136"/>
        <v>#REF!</v>
      </c>
      <c r="CZ57" s="24" t="e">
        <f t="shared" si="137"/>
        <v>#REF!</v>
      </c>
      <c r="DA57" s="24" t="e">
        <f t="shared" si="137"/>
        <v>#REF!</v>
      </c>
      <c r="DB57" s="24" t="e">
        <f t="shared" si="137"/>
        <v>#REF!</v>
      </c>
      <c r="DD57" s="73" t="e">
        <f t="shared" si="138"/>
        <v>#REF!</v>
      </c>
      <c r="DE57" s="73" t="e">
        <f t="shared" si="138"/>
        <v>#REF!</v>
      </c>
      <c r="DF57" s="73" t="e">
        <f t="shared" si="138"/>
        <v>#REF!</v>
      </c>
      <c r="DH57" s="73" t="e">
        <f t="shared" si="139"/>
        <v>#REF!</v>
      </c>
      <c r="DI57" s="73" t="e">
        <f t="shared" si="139"/>
        <v>#REF!</v>
      </c>
      <c r="DJ57" s="73" t="e">
        <f t="shared" si="139"/>
        <v>#REF!</v>
      </c>
      <c r="DL57" s="72" t="e">
        <f t="shared" si="140"/>
        <v>#REF!</v>
      </c>
      <c r="DM57" s="72" t="e">
        <f t="shared" si="140"/>
        <v>#REF!</v>
      </c>
      <c r="DN57" s="72" t="e">
        <f t="shared" si="140"/>
        <v>#REF!</v>
      </c>
    </row>
    <row r="58" spans="1:118">
      <c r="A58" s="52" t="s">
        <v>419</v>
      </c>
      <c r="B58" s="37" t="s">
        <v>432</v>
      </c>
      <c r="C58" s="38" t="str">
        <f t="shared" si="113"/>
        <v>Advanced Life Support</v>
      </c>
      <c r="D58" s="4" t="s">
        <v>439</v>
      </c>
      <c r="E58" s="4" t="s">
        <v>433</v>
      </c>
      <c r="F58" s="5">
        <v>2.75</v>
      </c>
      <c r="G58" s="6">
        <v>0.91200000000000003</v>
      </c>
      <c r="H58" s="7">
        <v>272.44</v>
      </c>
      <c r="I58" s="7">
        <v>717.12</v>
      </c>
      <c r="J58" s="7">
        <v>724.15</v>
      </c>
      <c r="K58" s="7">
        <v>887.81</v>
      </c>
      <c r="L58" s="7" t="s">
        <v>423</v>
      </c>
      <c r="M58" s="16"/>
      <c r="N58" s="9">
        <f>(F58*(L21+(L22*G58)))*H58*L23</f>
        <v>717.11983727999996</v>
      </c>
      <c r="O58" s="9">
        <f>(F58*(M21+(M22*G58)))*H58*M23</f>
        <v>724.15042391999998</v>
      </c>
      <c r="P58" s="9">
        <f>J58*N24+J58</f>
        <v>887.80790000000002</v>
      </c>
      <c r="Q58" s="7" t="s">
        <v>423</v>
      </c>
      <c r="R58" s="28">
        <f>'DO NOT TOUCH_Conversion Sheet'!N58/'DO NOT TOUCH_Conversion Sheet'!H58-1</f>
        <v>1.632212</v>
      </c>
      <c r="S58" s="28">
        <f>'DO NOT TOUCH_Conversion Sheet'!O58/'DO NOT TOUCH_Conversion Sheet'!H58-1</f>
        <v>1.6580179999999998</v>
      </c>
      <c r="T58" s="28">
        <f>'DO NOT TOUCH_Conversion Sheet'!P58/'DO NOT TOUCH_Conversion Sheet'!H58-1</f>
        <v>2.25872816032888</v>
      </c>
      <c r="U58" s="8"/>
      <c r="W58" s="23" t="e">
        <f>VLOOKUP(C58,#REF!,6,FALSE)</f>
        <v>#REF!</v>
      </c>
      <c r="X58" s="23" t="e">
        <f>VLOOKUP(C58,#REF!,6,FALSE)</f>
        <v>#REF!</v>
      </c>
      <c r="Y58" s="23" t="e">
        <f>VLOOKUP(C58,#REF!,6,FALSE)</f>
        <v>#REF!</v>
      </c>
      <c r="Z58" s="94"/>
      <c r="AA58" s="23" t="e">
        <f t="shared" si="114"/>
        <v>#REF!</v>
      </c>
      <c r="AB58" s="23" t="e">
        <f t="shared" si="114"/>
        <v>#REF!</v>
      </c>
      <c r="AC58" s="23" t="e">
        <f t="shared" si="114"/>
        <v>#REF!</v>
      </c>
      <c r="AD58" s="94"/>
      <c r="AE58" s="23" t="e">
        <f t="shared" si="141"/>
        <v>#REF!</v>
      </c>
      <c r="AF58" s="23" t="e">
        <f t="shared" si="142"/>
        <v>#REF!</v>
      </c>
      <c r="AG58" s="23" t="e">
        <f t="shared" si="143"/>
        <v>#REF!</v>
      </c>
      <c r="AI58" s="92" t="e">
        <f>SUM(#REF!)</f>
        <v>#REF!</v>
      </c>
      <c r="AJ58" s="92" t="e">
        <f>SUM(#REF!)</f>
        <v>#REF!</v>
      </c>
      <c r="AK58" s="92" t="e">
        <f>SUM(#REF!)</f>
        <v>#REF!</v>
      </c>
      <c r="AM58" s="73">
        <f t="shared" si="5"/>
        <v>775.05482339999992</v>
      </c>
      <c r="AN58" s="73">
        <f t="shared" si="6"/>
        <v>782.65340009999989</v>
      </c>
      <c r="AO58" s="73">
        <f t="shared" si="115"/>
        <v>887.80790000000002</v>
      </c>
      <c r="AQ58" s="73">
        <f t="shared" si="116"/>
        <v>815.03882339999996</v>
      </c>
      <c r="AR58" s="73">
        <f t="shared" si="117"/>
        <v>863.40540009999995</v>
      </c>
      <c r="AS58" s="73">
        <f t="shared" si="118"/>
        <v>1090.7579000000001</v>
      </c>
      <c r="AU58" s="8" t="str">
        <f t="shared" si="35"/>
        <v>A0433</v>
      </c>
      <c r="AV58" s="93" t="e">
        <f t="shared" si="119"/>
        <v>#REF!</v>
      </c>
      <c r="AW58" s="93" t="e">
        <f t="shared" si="119"/>
        <v>#REF!</v>
      </c>
      <c r="AX58" s="93" t="e">
        <f t="shared" si="119"/>
        <v>#REF!</v>
      </c>
      <c r="AZ58" s="8" t="str">
        <f t="shared" si="36"/>
        <v>A0433</v>
      </c>
      <c r="BA58" s="88" t="e">
        <f t="shared" si="144"/>
        <v>#REF!</v>
      </c>
      <c r="BB58" s="88" t="e">
        <f t="shared" si="120"/>
        <v>#REF!</v>
      </c>
      <c r="BC58" s="88" t="e">
        <f t="shared" si="121"/>
        <v>#REF!</v>
      </c>
      <c r="BE58" s="8" t="str">
        <f t="shared" si="122"/>
        <v>A0433</v>
      </c>
      <c r="BF58" s="86" t="e">
        <f t="shared" si="145"/>
        <v>#REF!</v>
      </c>
      <c r="BG58" s="86" t="e">
        <f t="shared" si="123"/>
        <v>#REF!</v>
      </c>
      <c r="BH58" s="86" t="e">
        <f t="shared" si="124"/>
        <v>#REF!</v>
      </c>
      <c r="BL58" s="44"/>
      <c r="BO58" s="23" t="e">
        <f t="shared" si="125"/>
        <v>#REF!</v>
      </c>
      <c r="BP58" s="24" t="e">
        <f t="shared" si="126"/>
        <v>#REF!</v>
      </c>
      <c r="BQ58" s="24" t="e">
        <f t="shared" si="127"/>
        <v>#REF!</v>
      </c>
      <c r="BR58" s="24" t="e">
        <f t="shared" si="128"/>
        <v>#REF!</v>
      </c>
      <c r="BT58" s="27" t="e">
        <f t="shared" si="146"/>
        <v>#REF!</v>
      </c>
      <c r="BU58" s="27" t="e">
        <f t="shared" si="146"/>
        <v>#REF!</v>
      </c>
      <c r="BV58" s="27" t="e">
        <f t="shared" si="146"/>
        <v>#REF!</v>
      </c>
      <c r="BY58" s="27" t="e">
        <f t="shared" si="129"/>
        <v>#REF!</v>
      </c>
      <c r="BZ58" s="27" t="e">
        <f t="shared" si="130"/>
        <v>#REF!</v>
      </c>
      <c r="CA58" s="27" t="e">
        <f t="shared" si="131"/>
        <v>#REF!</v>
      </c>
      <c r="CC58" s="27" t="e">
        <f t="shared" si="44"/>
        <v>#REF!</v>
      </c>
      <c r="CD58" s="27" t="e">
        <f t="shared" si="44"/>
        <v>#REF!</v>
      </c>
      <c r="CE58" s="27" t="e">
        <f t="shared" si="44"/>
        <v>#REF!</v>
      </c>
      <c r="CF58" s="27" t="e">
        <f t="shared" si="44"/>
        <v>#REF!</v>
      </c>
      <c r="CH58" s="27" t="e">
        <f t="shared" si="132"/>
        <v>#REF!</v>
      </c>
      <c r="CI58" s="27" t="e">
        <f t="shared" si="132"/>
        <v>#REF!</v>
      </c>
      <c r="CJ58" s="27" t="e">
        <f t="shared" si="132"/>
        <v>#REF!</v>
      </c>
      <c r="CK58" s="27" t="e">
        <f t="shared" si="132"/>
        <v>#REF!</v>
      </c>
      <c r="CM58" s="24" t="e">
        <f t="shared" si="133"/>
        <v>#REF!</v>
      </c>
      <c r="CN58" s="24" t="e">
        <f t="shared" si="133"/>
        <v>#REF!</v>
      </c>
      <c r="CO58" s="24" t="e">
        <f t="shared" si="133"/>
        <v>#REF!</v>
      </c>
      <c r="CP58" s="24" t="e">
        <f t="shared" si="133"/>
        <v>#REF!</v>
      </c>
      <c r="CR58" s="69" t="e">
        <f t="shared" si="134"/>
        <v>#REF!</v>
      </c>
      <c r="CS58" s="69" t="e">
        <f t="shared" si="135"/>
        <v>#REF!</v>
      </c>
      <c r="CT58" s="69" t="e">
        <f t="shared" si="136"/>
        <v>#REF!</v>
      </c>
      <c r="CZ58" s="24" t="e">
        <f t="shared" si="137"/>
        <v>#REF!</v>
      </c>
      <c r="DA58" s="24" t="e">
        <f t="shared" si="137"/>
        <v>#REF!</v>
      </c>
      <c r="DB58" s="24" t="e">
        <f t="shared" si="137"/>
        <v>#REF!</v>
      </c>
      <c r="DD58" s="73" t="e">
        <f t="shared" si="138"/>
        <v>#REF!</v>
      </c>
      <c r="DE58" s="73" t="e">
        <f t="shared" si="138"/>
        <v>#REF!</v>
      </c>
      <c r="DF58" s="73" t="e">
        <f t="shared" si="138"/>
        <v>#REF!</v>
      </c>
      <c r="DH58" s="73" t="e">
        <f t="shared" si="139"/>
        <v>#REF!</v>
      </c>
      <c r="DI58" s="73" t="e">
        <f t="shared" si="139"/>
        <v>#REF!</v>
      </c>
      <c r="DJ58" s="73" t="e">
        <f t="shared" si="139"/>
        <v>#REF!</v>
      </c>
      <c r="DL58" s="72" t="e">
        <f t="shared" si="140"/>
        <v>#REF!</v>
      </c>
      <c r="DM58" s="72" t="e">
        <f t="shared" si="140"/>
        <v>#REF!</v>
      </c>
      <c r="DN58" s="72" t="e">
        <f t="shared" si="140"/>
        <v>#REF!</v>
      </c>
    </row>
    <row r="59" spans="1:118">
      <c r="A59" s="52" t="s">
        <v>419</v>
      </c>
      <c r="B59" s="37" t="s">
        <v>434</v>
      </c>
      <c r="C59" s="38" t="s">
        <v>370</v>
      </c>
      <c r="D59" s="4" t="s">
        <v>439</v>
      </c>
      <c r="E59" s="4" t="s">
        <v>435</v>
      </c>
      <c r="F59" s="5">
        <v>3.25</v>
      </c>
      <c r="G59" s="6">
        <v>0.91200000000000003</v>
      </c>
      <c r="H59" s="7">
        <v>272.44</v>
      </c>
      <c r="I59" s="7">
        <v>847.51</v>
      </c>
      <c r="J59" s="7">
        <v>855.81</v>
      </c>
      <c r="K59" s="7">
        <v>1049.22</v>
      </c>
      <c r="L59" s="7" t="s">
        <v>423</v>
      </c>
      <c r="M59" s="16"/>
      <c r="N59" s="9">
        <f>(F59*(L21+(L22*G59)))*H59*L23</f>
        <v>847.50526223999987</v>
      </c>
      <c r="O59" s="9">
        <f>(F59*(M21+(M22*G59)))*H59*M23</f>
        <v>855.8141373599999</v>
      </c>
      <c r="P59" s="9">
        <f>J59*N24+J59</f>
        <v>1049.22306</v>
      </c>
      <c r="Q59" s="7" t="s">
        <v>423</v>
      </c>
      <c r="R59" s="28">
        <f>'DO NOT TOUCH_Conversion Sheet'!N59/'DO NOT TOUCH_Conversion Sheet'!H59-1</f>
        <v>2.1107959999999997</v>
      </c>
      <c r="S59" s="28">
        <f>'DO NOT TOUCH_Conversion Sheet'!O59/'DO NOT TOUCH_Conversion Sheet'!H59-1</f>
        <v>2.1412939999999998</v>
      </c>
      <c r="T59" s="28">
        <f>'DO NOT TOUCH_Conversion Sheet'!P59/'DO NOT TOUCH_Conversion Sheet'!H59-1</f>
        <v>2.8512078255762736</v>
      </c>
      <c r="U59" s="8"/>
      <c r="W59" s="23" t="e">
        <f>VLOOKUP(C59,#REF!,6,FALSE)</f>
        <v>#REF!</v>
      </c>
      <c r="X59" s="23" t="e">
        <f>VLOOKUP(C59,#REF!,6,FALSE)</f>
        <v>#REF!</v>
      </c>
      <c r="Y59" s="23" t="e">
        <f>VLOOKUP(C59,#REF!,6,FALSE)</f>
        <v>#REF!</v>
      </c>
      <c r="Z59" s="94"/>
      <c r="AA59" s="23" t="e">
        <f t="shared" si="114"/>
        <v>#REF!</v>
      </c>
      <c r="AB59" s="23" t="e">
        <f t="shared" si="114"/>
        <v>#REF!</v>
      </c>
      <c r="AC59" s="23" t="e">
        <f t="shared" si="114"/>
        <v>#REF!</v>
      </c>
      <c r="AD59" s="94"/>
      <c r="AE59" s="23" t="e">
        <f t="shared" si="141"/>
        <v>#REF!</v>
      </c>
      <c r="AF59" s="23" t="e">
        <f t="shared" si="142"/>
        <v>#REF!</v>
      </c>
      <c r="AG59" s="23" t="e">
        <f t="shared" si="143"/>
        <v>#REF!</v>
      </c>
      <c r="AI59" s="92" t="e">
        <f>SUM(#REF!)</f>
        <v>#REF!</v>
      </c>
      <c r="AJ59" s="92" t="e">
        <f>SUM(#REF!)</f>
        <v>#REF!</v>
      </c>
      <c r="AK59" s="92" t="e">
        <f>SUM(#REF!)</f>
        <v>#REF!</v>
      </c>
      <c r="AM59" s="73">
        <f t="shared" si="5"/>
        <v>1210.3173997199999</v>
      </c>
      <c r="AN59" s="73">
        <f t="shared" si="6"/>
        <v>1222.18325658</v>
      </c>
      <c r="AO59" s="73">
        <f t="shared" si="115"/>
        <v>1049.22306</v>
      </c>
      <c r="AQ59" s="73">
        <f t="shared" si="116"/>
        <v>1250.3013997199998</v>
      </c>
      <c r="AR59" s="73">
        <f t="shared" si="117"/>
        <v>1302.93525658</v>
      </c>
      <c r="AS59" s="73">
        <f t="shared" si="118"/>
        <v>1252.1730600000001</v>
      </c>
      <c r="AU59" s="8" t="str">
        <f t="shared" si="35"/>
        <v>A0434</v>
      </c>
      <c r="AV59" s="93" t="e">
        <f t="shared" si="119"/>
        <v>#REF!</v>
      </c>
      <c r="AW59" s="93" t="e">
        <f t="shared" si="119"/>
        <v>#REF!</v>
      </c>
      <c r="AX59" s="93" t="e">
        <f t="shared" si="119"/>
        <v>#REF!</v>
      </c>
      <c r="AZ59" s="8" t="str">
        <f t="shared" si="36"/>
        <v>A0434</v>
      </c>
      <c r="BA59" s="88" t="e">
        <f t="shared" si="144"/>
        <v>#REF!</v>
      </c>
      <c r="BB59" s="88" t="e">
        <f t="shared" si="120"/>
        <v>#REF!</v>
      </c>
      <c r="BC59" s="88" t="e">
        <f t="shared" si="121"/>
        <v>#REF!</v>
      </c>
      <c r="BE59" s="8" t="str">
        <f t="shared" si="122"/>
        <v>A0434</v>
      </c>
      <c r="BF59" s="86" t="e">
        <f t="shared" si="145"/>
        <v>#REF!</v>
      </c>
      <c r="BG59" s="86" t="e">
        <f t="shared" si="123"/>
        <v>#REF!</v>
      </c>
      <c r="BH59" s="86" t="e">
        <f t="shared" si="124"/>
        <v>#REF!</v>
      </c>
      <c r="BL59" s="44"/>
      <c r="BO59" s="23" t="e">
        <f t="shared" si="125"/>
        <v>#N/A</v>
      </c>
      <c r="BP59" s="24" t="e">
        <f t="shared" si="126"/>
        <v>#N/A</v>
      </c>
      <c r="BQ59" s="24" t="e">
        <f t="shared" si="127"/>
        <v>#N/A</v>
      </c>
      <c r="BR59" s="24" t="e">
        <f t="shared" si="128"/>
        <v>#N/A</v>
      </c>
      <c r="BT59" s="27" t="e">
        <f t="shared" si="146"/>
        <v>#REF!</v>
      </c>
      <c r="BU59" s="27" t="e">
        <f t="shared" si="146"/>
        <v>#REF!</v>
      </c>
      <c r="BV59" s="27" t="e">
        <f t="shared" si="146"/>
        <v>#REF!</v>
      </c>
      <c r="BY59" s="27" t="e">
        <f t="shared" si="129"/>
        <v>#REF!</v>
      </c>
      <c r="BZ59" s="27" t="e">
        <f t="shared" si="130"/>
        <v>#REF!</v>
      </c>
      <c r="CA59" s="27" t="e">
        <f t="shared" si="131"/>
        <v>#REF!</v>
      </c>
      <c r="CC59" s="27" t="e">
        <f t="shared" si="44"/>
        <v>#REF!</v>
      </c>
      <c r="CD59" s="27" t="e">
        <f t="shared" si="44"/>
        <v>#REF!</v>
      </c>
      <c r="CE59" s="27" t="e">
        <f t="shared" si="44"/>
        <v>#REF!</v>
      </c>
      <c r="CF59" s="27" t="e">
        <f t="shared" si="44"/>
        <v>#REF!</v>
      </c>
      <c r="CH59" s="27" t="e">
        <f t="shared" si="132"/>
        <v>#REF!</v>
      </c>
      <c r="CI59" s="27" t="e">
        <f t="shared" si="132"/>
        <v>#REF!</v>
      </c>
      <c r="CJ59" s="27" t="e">
        <f t="shared" si="132"/>
        <v>#REF!</v>
      </c>
      <c r="CK59" s="27" t="e">
        <f t="shared" si="132"/>
        <v>#REF!</v>
      </c>
      <c r="CM59" s="24" t="e">
        <f t="shared" si="133"/>
        <v>#N/A</v>
      </c>
      <c r="CN59" s="24" t="e">
        <f t="shared" si="133"/>
        <v>#N/A</v>
      </c>
      <c r="CO59" s="24" t="e">
        <f t="shared" si="133"/>
        <v>#N/A</v>
      </c>
      <c r="CP59" s="24" t="e">
        <f t="shared" si="133"/>
        <v>#N/A</v>
      </c>
      <c r="CR59" s="69" t="e">
        <f t="shared" si="134"/>
        <v>#N/A</v>
      </c>
      <c r="CS59" s="69" t="e">
        <f t="shared" si="135"/>
        <v>#N/A</v>
      </c>
      <c r="CT59" s="69" t="e">
        <f t="shared" si="136"/>
        <v>#N/A</v>
      </c>
      <c r="CZ59" s="24" t="e">
        <f t="shared" si="137"/>
        <v>#N/A</v>
      </c>
      <c r="DA59" s="24" t="e">
        <f t="shared" si="137"/>
        <v>#N/A</v>
      </c>
      <c r="DB59" s="24" t="e">
        <f t="shared" si="137"/>
        <v>#N/A</v>
      </c>
      <c r="DD59" s="73" t="e">
        <f t="shared" si="138"/>
        <v>#REF!</v>
      </c>
      <c r="DE59" s="73" t="e">
        <f t="shared" si="138"/>
        <v>#REF!</v>
      </c>
      <c r="DF59" s="73" t="e">
        <f t="shared" si="138"/>
        <v>#REF!</v>
      </c>
      <c r="DH59" s="73" t="e">
        <f t="shared" si="139"/>
        <v>#REF!</v>
      </c>
      <c r="DI59" s="73" t="e">
        <f t="shared" si="139"/>
        <v>#REF!</v>
      </c>
      <c r="DJ59" s="73" t="e">
        <f t="shared" si="139"/>
        <v>#REF!</v>
      </c>
      <c r="DL59" s="72" t="e">
        <f t="shared" si="140"/>
        <v>#REF!</v>
      </c>
      <c r="DM59" s="72" t="e">
        <f t="shared" si="140"/>
        <v>#REF!</v>
      </c>
      <c r="DN59" s="72" t="e">
        <f t="shared" si="140"/>
        <v>#REF!</v>
      </c>
    </row>
    <row r="60" spans="1:118">
      <c r="A60" s="52" t="s">
        <v>101</v>
      </c>
      <c r="B60" s="37" t="s">
        <v>436</v>
      </c>
      <c r="C60" s="38" t="str">
        <f t="shared" si="113"/>
        <v>Wheelchair</v>
      </c>
      <c r="D60" s="4" t="s">
        <v>439</v>
      </c>
      <c r="E60" s="7">
        <v>855.81</v>
      </c>
      <c r="F60" s="7">
        <v>855.81</v>
      </c>
      <c r="G60" s="7">
        <v>855.81</v>
      </c>
      <c r="H60" s="7">
        <v>25</v>
      </c>
      <c r="I60" s="8"/>
      <c r="J60" s="8"/>
      <c r="K60" s="8"/>
      <c r="L60" s="8"/>
      <c r="M60" s="16"/>
      <c r="N60" s="58">
        <f>H60*$L$26+H60</f>
        <v>25</v>
      </c>
      <c r="O60" s="58">
        <f>H60*$M$26+H60</f>
        <v>26.25</v>
      </c>
      <c r="P60" s="58">
        <f>H60*$N$26+H60</f>
        <v>27.5</v>
      </c>
      <c r="Q60" s="7" t="s">
        <v>423</v>
      </c>
      <c r="R60" s="59">
        <f>'DO NOT TOUCH_Conversion Sheet'!N60/'DO NOT TOUCH_Conversion Sheet'!H60-1</f>
        <v>0</v>
      </c>
      <c r="S60" s="59">
        <f>'DO NOT TOUCH_Conversion Sheet'!O60/'DO NOT TOUCH_Conversion Sheet'!H60-1</f>
        <v>5.0000000000000044E-2</v>
      </c>
      <c r="T60" s="59">
        <f>'DO NOT TOUCH_Conversion Sheet'!P60/'DO NOT TOUCH_Conversion Sheet'!H60-1</f>
        <v>0.10000000000000009</v>
      </c>
      <c r="U60" s="8"/>
      <c r="W60" s="23" t="e">
        <f>VLOOKUP(C60,#REF!,6,FALSE)</f>
        <v>#REF!</v>
      </c>
      <c r="X60" s="23" t="e">
        <f>VLOOKUP(C60,#REF!,6,FALSE)</f>
        <v>#REF!</v>
      </c>
      <c r="Y60" s="23" t="e">
        <f>VLOOKUP(C60,#REF!,6,FALSE)</f>
        <v>#REF!</v>
      </c>
      <c r="Z60" s="94"/>
      <c r="AA60" s="23" t="e">
        <f t="shared" si="114"/>
        <v>#REF!</v>
      </c>
      <c r="AB60" s="23" t="e">
        <f t="shared" si="114"/>
        <v>#REF!</v>
      </c>
      <c r="AC60" s="23" t="e">
        <f t="shared" si="114"/>
        <v>#REF!</v>
      </c>
      <c r="AD60" s="94"/>
      <c r="AE60" s="88" t="e">
        <f>AA60*O15+AA60</f>
        <v>#REF!</v>
      </c>
      <c r="AF60" s="88" t="e">
        <f t="shared" ref="AF60:AG60" si="147">AB60*P15+AB60</f>
        <v>#REF!</v>
      </c>
      <c r="AG60" s="88" t="e">
        <f t="shared" si="147"/>
        <v>#REF!</v>
      </c>
      <c r="AI60" s="92" t="e">
        <f>SUM(#REF!)</f>
        <v>#REF!</v>
      </c>
      <c r="AJ60" s="92" t="e">
        <f>SUM(#REF!)</f>
        <v>#REF!</v>
      </c>
      <c r="AK60" s="92" t="e">
        <f>SUM(#REF!)</f>
        <v>#REF!</v>
      </c>
      <c r="AM60" s="73">
        <f t="shared" si="5"/>
        <v>25</v>
      </c>
      <c r="AN60" s="73">
        <f t="shared" si="6"/>
        <v>26.25</v>
      </c>
      <c r="AO60" s="73">
        <f t="shared" si="115"/>
        <v>27.5</v>
      </c>
      <c r="AQ60" s="73">
        <f t="shared" si="116"/>
        <v>64.984000000000009</v>
      </c>
      <c r="AR60" s="73">
        <f t="shared" si="117"/>
        <v>107.00200000000001</v>
      </c>
      <c r="AS60" s="73">
        <f t="shared" si="118"/>
        <v>230.45</v>
      </c>
      <c r="AU60" s="8" t="str">
        <f t="shared" si="35"/>
        <v>Wheelchair</v>
      </c>
      <c r="AV60" s="93" t="e">
        <f t="shared" si="119"/>
        <v>#REF!</v>
      </c>
      <c r="AW60" s="93" t="e">
        <f t="shared" si="119"/>
        <v>#REF!</v>
      </c>
      <c r="AX60" s="93" t="e">
        <f t="shared" si="119"/>
        <v>#REF!</v>
      </c>
      <c r="AZ60" s="8" t="str">
        <f t="shared" si="36"/>
        <v>Wheelchair</v>
      </c>
      <c r="BA60" s="88" t="e">
        <f t="shared" si="144"/>
        <v>#REF!</v>
      </c>
      <c r="BB60" s="88" t="e">
        <f t="shared" si="120"/>
        <v>#REF!</v>
      </c>
      <c r="BC60" s="88" t="e">
        <f t="shared" si="121"/>
        <v>#REF!</v>
      </c>
      <c r="BE60" s="8" t="s">
        <v>368</v>
      </c>
      <c r="BF60" s="86" t="e">
        <f t="shared" si="145"/>
        <v>#REF!</v>
      </c>
      <c r="BG60" s="86" t="e">
        <f t="shared" si="123"/>
        <v>#REF!</v>
      </c>
      <c r="BH60" s="86" t="e">
        <f t="shared" si="124"/>
        <v>#REF!</v>
      </c>
      <c r="BL60" s="44"/>
      <c r="BO60" s="23" t="e">
        <f t="shared" si="125"/>
        <v>#REF!</v>
      </c>
      <c r="BP60" s="24" t="e">
        <f t="shared" si="126"/>
        <v>#REF!</v>
      </c>
      <c r="BQ60" s="24" t="e">
        <f t="shared" si="127"/>
        <v>#REF!</v>
      </c>
      <c r="BR60" s="24" t="e">
        <f t="shared" si="128"/>
        <v>#REF!</v>
      </c>
      <c r="BT60" s="27" t="e">
        <f>O15</f>
        <v>#REF!</v>
      </c>
      <c r="BU60" s="27" t="e">
        <f>P15</f>
        <v>#REF!</v>
      </c>
      <c r="BV60" s="27" t="e">
        <f>Q15</f>
        <v>#REF!</v>
      </c>
      <c r="BY60" s="27" t="e">
        <f t="shared" si="129"/>
        <v>#REF!</v>
      </c>
      <c r="BZ60" s="27" t="e">
        <f t="shared" si="130"/>
        <v>#REF!</v>
      </c>
      <c r="CA60" s="27" t="e">
        <f t="shared" si="131"/>
        <v>#REF!</v>
      </c>
      <c r="CC60" s="27" t="e">
        <f t="shared" si="44"/>
        <v>#REF!</v>
      </c>
      <c r="CD60" s="27" t="e">
        <f t="shared" si="44"/>
        <v>#REF!</v>
      </c>
      <c r="CE60" s="27" t="e">
        <f t="shared" si="44"/>
        <v>#REF!</v>
      </c>
      <c r="CF60" s="27" t="e">
        <f t="shared" si="44"/>
        <v>#REF!</v>
      </c>
      <c r="CH60" s="27" t="e">
        <f t="shared" si="132"/>
        <v>#REF!</v>
      </c>
      <c r="CI60" s="27" t="e">
        <f t="shared" si="132"/>
        <v>#REF!</v>
      </c>
      <c r="CJ60" s="27" t="e">
        <f t="shared" si="132"/>
        <v>#REF!</v>
      </c>
      <c r="CK60" s="27" t="e">
        <f t="shared" si="132"/>
        <v>#REF!</v>
      </c>
      <c r="CM60" s="24" t="e">
        <f t="shared" si="133"/>
        <v>#REF!</v>
      </c>
      <c r="CN60" s="24" t="e">
        <f t="shared" si="133"/>
        <v>#REF!</v>
      </c>
      <c r="CO60" s="24" t="e">
        <f t="shared" si="133"/>
        <v>#REF!</v>
      </c>
      <c r="CP60" s="24" t="e">
        <f t="shared" si="133"/>
        <v>#REF!</v>
      </c>
      <c r="CR60" s="69" t="e">
        <f t="shared" si="134"/>
        <v>#REF!</v>
      </c>
      <c r="CS60" s="69" t="e">
        <f t="shared" si="135"/>
        <v>#REF!</v>
      </c>
      <c r="CT60" s="69" t="e">
        <f t="shared" si="136"/>
        <v>#REF!</v>
      </c>
      <c r="CZ60" s="24" t="e">
        <f t="shared" si="137"/>
        <v>#REF!</v>
      </c>
      <c r="DA60" s="24" t="e">
        <f t="shared" si="137"/>
        <v>#REF!</v>
      </c>
      <c r="DB60" s="24" t="e">
        <f t="shared" si="137"/>
        <v>#REF!</v>
      </c>
      <c r="DD60" s="73" t="e">
        <f t="shared" si="138"/>
        <v>#REF!</v>
      </c>
      <c r="DE60" s="73" t="e">
        <f t="shared" si="138"/>
        <v>#REF!</v>
      </c>
      <c r="DF60" s="73" t="e">
        <f t="shared" si="138"/>
        <v>#REF!</v>
      </c>
      <c r="DH60" s="73" t="e">
        <f t="shared" si="139"/>
        <v>#REF!</v>
      </c>
      <c r="DI60" s="73" t="e">
        <f t="shared" si="139"/>
        <v>#REF!</v>
      </c>
      <c r="DJ60" s="73" t="e">
        <f t="shared" si="139"/>
        <v>#REF!</v>
      </c>
      <c r="DL60" s="72" t="e">
        <f t="shared" si="140"/>
        <v>#REF!</v>
      </c>
      <c r="DM60" s="72" t="e">
        <f t="shared" si="140"/>
        <v>#REF!</v>
      </c>
      <c r="DN60" s="72" t="e">
        <f t="shared" si="140"/>
        <v>#REF!</v>
      </c>
    </row>
    <row r="61" spans="1:118">
      <c r="A61" s="43"/>
      <c r="BL61" s="44"/>
    </row>
    <row r="62" spans="1:118">
      <c r="A62" s="61" t="s">
        <v>440</v>
      </c>
      <c r="W62" s="557" t="s">
        <v>441</v>
      </c>
      <c r="X62" s="557"/>
      <c r="Y62" s="557"/>
      <c r="AA62" s="557" t="s">
        <v>442</v>
      </c>
      <c r="AB62" s="557"/>
      <c r="AC62" s="557"/>
      <c r="AD62" s="322"/>
      <c r="AE62" s="322"/>
      <c r="AF62" s="322"/>
      <c r="AG62" s="322"/>
      <c r="BL62" s="44"/>
    </row>
    <row r="63" spans="1:118" ht="66">
      <c r="A63" s="45" t="s">
        <v>409</v>
      </c>
      <c r="B63" s="46" t="s">
        <v>410</v>
      </c>
      <c r="C63" s="46" t="s">
        <v>411</v>
      </c>
      <c r="D63" s="46" t="s">
        <v>412</v>
      </c>
      <c r="E63" s="46" t="s">
        <v>413</v>
      </c>
      <c r="F63" s="47" t="s">
        <v>414</v>
      </c>
      <c r="G63" s="48" t="s">
        <v>415</v>
      </c>
      <c r="H63" s="60" t="s">
        <v>443</v>
      </c>
      <c r="I63" s="49" t="s">
        <v>363</v>
      </c>
      <c r="J63" s="49" t="s">
        <v>364</v>
      </c>
      <c r="K63" s="49" t="s">
        <v>365</v>
      </c>
      <c r="L63" s="49" t="s">
        <v>380</v>
      </c>
      <c r="M63" s="50"/>
      <c r="N63" s="49" t="s">
        <v>363</v>
      </c>
      <c r="O63" s="49" t="s">
        <v>364</v>
      </c>
      <c r="P63" s="49" t="s">
        <v>365</v>
      </c>
      <c r="Q63" s="49" t="s">
        <v>380</v>
      </c>
      <c r="W63" s="557"/>
      <c r="X63" s="557"/>
      <c r="Y63" s="557"/>
      <c r="AA63" s="557"/>
      <c r="AB63" s="557"/>
      <c r="AC63" s="557"/>
      <c r="AD63" s="322"/>
      <c r="AE63" s="322"/>
      <c r="AF63" s="322"/>
      <c r="AG63" s="322"/>
      <c r="BL63" s="44"/>
    </row>
    <row r="64" spans="1:118">
      <c r="A64" s="51" t="s">
        <v>419</v>
      </c>
      <c r="B64" s="20" t="s">
        <v>420</v>
      </c>
      <c r="C64" s="35"/>
      <c r="D64" s="10" t="s">
        <v>421</v>
      </c>
      <c r="E64" s="10" t="s">
        <v>422</v>
      </c>
      <c r="F64" s="11">
        <v>1</v>
      </c>
      <c r="G64" s="12">
        <v>0.91800000000000004</v>
      </c>
      <c r="H64" s="17">
        <v>7.84</v>
      </c>
      <c r="I64" s="13">
        <v>8.94</v>
      </c>
      <c r="J64" s="13">
        <v>9.02</v>
      </c>
      <c r="K64" s="13" t="s">
        <v>423</v>
      </c>
      <c r="L64" s="13">
        <v>13.53</v>
      </c>
      <c r="M64" s="16"/>
      <c r="N64" s="15">
        <f>H64*$L$23</f>
        <v>7.9968000000000004</v>
      </c>
      <c r="O64" s="15">
        <f>H64*$M$23</f>
        <v>8.0752000000000006</v>
      </c>
      <c r="P64" s="15" t="s">
        <v>444</v>
      </c>
      <c r="Q64" s="15">
        <f>J64*$O$25</f>
        <v>13.53</v>
      </c>
      <c r="BL64" s="44"/>
    </row>
    <row r="65" spans="1:64">
      <c r="A65" s="51" t="s">
        <v>419</v>
      </c>
      <c r="B65" s="20" t="s">
        <v>424</v>
      </c>
      <c r="C65" s="20" t="s">
        <v>361</v>
      </c>
      <c r="D65" s="10" t="s">
        <v>421</v>
      </c>
      <c r="E65" s="10" t="s">
        <v>425</v>
      </c>
      <c r="F65" s="11">
        <v>1.2</v>
      </c>
      <c r="G65" s="12">
        <v>0.91800000000000004</v>
      </c>
      <c r="H65" s="17">
        <v>540.71</v>
      </c>
      <c r="I65" s="13">
        <v>314.33</v>
      </c>
      <c r="J65" s="13">
        <v>317.41000000000003</v>
      </c>
      <c r="K65" s="13">
        <v>389.14</v>
      </c>
      <c r="L65" s="13" t="s">
        <v>423</v>
      </c>
      <c r="M65" s="16"/>
      <c r="N65" s="15">
        <f>(F65*($L$21+($L$22*G65)))*H65*$L$23</f>
        <v>623.84005310400005</v>
      </c>
      <c r="O65" s="15">
        <f>(F65*($M$21+($M$22*G65)))*H65*$M$23</f>
        <v>629.956132056</v>
      </c>
      <c r="P65" s="15">
        <f>J65*$N$24+J65</f>
        <v>389.14466000000004</v>
      </c>
      <c r="Q65" s="13" t="s">
        <v>423</v>
      </c>
      <c r="R65" s="85" t="s">
        <v>445</v>
      </c>
      <c r="S65" s="85"/>
      <c r="T65" s="85"/>
      <c r="U65" s="85"/>
      <c r="BL65" s="44"/>
    </row>
    <row r="66" spans="1:64">
      <c r="A66" s="51" t="s">
        <v>419</v>
      </c>
      <c r="B66" s="20" t="s">
        <v>426</v>
      </c>
      <c r="C66" s="20" t="s">
        <v>361</v>
      </c>
      <c r="D66" s="10" t="s">
        <v>421</v>
      </c>
      <c r="E66" s="10" t="s">
        <v>427</v>
      </c>
      <c r="F66" s="11">
        <v>1.9</v>
      </c>
      <c r="G66" s="12">
        <v>0.91800000000000004</v>
      </c>
      <c r="H66" s="17">
        <v>341.5</v>
      </c>
      <c r="I66" s="13">
        <v>497.68</v>
      </c>
      <c r="J66" s="13">
        <v>502.56</v>
      </c>
      <c r="K66" s="13">
        <v>616.14</v>
      </c>
      <c r="L66" s="13" t="s">
        <v>423</v>
      </c>
      <c r="M66" s="16"/>
      <c r="N66" s="15">
        <f t="shared" ref="N66:N69" si="148">(F66*($L$21+($L$22*G66)))*H66*$L$23</f>
        <v>623.83813020000002</v>
      </c>
      <c r="O66" s="15">
        <f t="shared" ref="O66:O70" si="149">(F66*($M$21+($M$22*G66)))*H66*$M$23</f>
        <v>629.95419029999994</v>
      </c>
      <c r="P66" s="15">
        <f t="shared" ref="P66:P70" si="150">J66*$N$24+J66</f>
        <v>616.13855999999998</v>
      </c>
      <c r="Q66" s="13" t="s">
        <v>423</v>
      </c>
      <c r="BL66" s="44"/>
    </row>
    <row r="67" spans="1:64">
      <c r="A67" s="51" t="s">
        <v>419</v>
      </c>
      <c r="B67" s="20" t="s">
        <v>428</v>
      </c>
      <c r="C67" s="20" t="s">
        <v>366</v>
      </c>
      <c r="D67" s="10" t="s">
        <v>421</v>
      </c>
      <c r="E67" s="10" t="s">
        <v>429</v>
      </c>
      <c r="F67" s="11">
        <v>1</v>
      </c>
      <c r="G67" s="12">
        <v>0.91800000000000004</v>
      </c>
      <c r="H67" s="17">
        <v>284.58999999999997</v>
      </c>
      <c r="I67" s="13">
        <v>261.94</v>
      </c>
      <c r="J67" s="13">
        <v>264.51</v>
      </c>
      <c r="K67" s="13">
        <v>324.29000000000002</v>
      </c>
      <c r="L67" s="13" t="s">
        <v>423</v>
      </c>
      <c r="M67" s="16"/>
      <c r="N67" s="15">
        <f t="shared" si="148"/>
        <v>273.6196246799999</v>
      </c>
      <c r="O67" s="15">
        <f t="shared" si="149"/>
        <v>276.30217001999995</v>
      </c>
      <c r="P67" s="15">
        <f t="shared" si="150"/>
        <v>324.28926000000001</v>
      </c>
      <c r="Q67" s="13" t="s">
        <v>423</v>
      </c>
      <c r="BL67" s="44"/>
    </row>
    <row r="68" spans="1:64">
      <c r="A68" s="51" t="s">
        <v>419</v>
      </c>
      <c r="B68" s="20" t="s">
        <v>430</v>
      </c>
      <c r="C68" s="20" t="s">
        <v>366</v>
      </c>
      <c r="D68" s="10" t="s">
        <v>421</v>
      </c>
      <c r="E68" s="10" t="s">
        <v>431</v>
      </c>
      <c r="F68" s="11">
        <v>1.6</v>
      </c>
      <c r="G68" s="12">
        <v>0.91800000000000004</v>
      </c>
      <c r="H68" s="17">
        <v>455.34</v>
      </c>
      <c r="I68" s="13">
        <v>419.1</v>
      </c>
      <c r="J68" s="13">
        <v>423.21</v>
      </c>
      <c r="K68" s="13">
        <v>518.86</v>
      </c>
      <c r="L68" s="13" t="s">
        <v>423</v>
      </c>
      <c r="M68" s="16"/>
      <c r="N68" s="15">
        <f t="shared" si="148"/>
        <v>700.46008588799998</v>
      </c>
      <c r="O68" s="15">
        <f t="shared" si="149"/>
        <v>707.32734163199996</v>
      </c>
      <c r="P68" s="15">
        <f t="shared" si="150"/>
        <v>518.85545999999999</v>
      </c>
      <c r="Q68" s="13" t="s">
        <v>423</v>
      </c>
      <c r="BL68" s="44"/>
    </row>
    <row r="69" spans="1:64">
      <c r="A69" s="51" t="s">
        <v>419</v>
      </c>
      <c r="B69" s="20" t="s">
        <v>432</v>
      </c>
      <c r="C69" s="20" t="s">
        <v>361</v>
      </c>
      <c r="D69" s="10" t="s">
        <v>421</v>
      </c>
      <c r="E69" s="10" t="s">
        <v>433</v>
      </c>
      <c r="F69" s="11">
        <v>2.75</v>
      </c>
      <c r="G69" s="12">
        <v>0.91800000000000004</v>
      </c>
      <c r="H69" s="17">
        <v>294.45</v>
      </c>
      <c r="I69" s="13">
        <v>720.33</v>
      </c>
      <c r="J69" s="13">
        <v>727.39</v>
      </c>
      <c r="K69" s="13">
        <v>891.78</v>
      </c>
      <c r="L69" s="13" t="s">
        <v>423</v>
      </c>
      <c r="M69" s="16"/>
      <c r="N69" s="15">
        <f t="shared" si="148"/>
        <v>778.52373884999997</v>
      </c>
      <c r="O69" s="15">
        <f t="shared" si="149"/>
        <v>786.15632452499995</v>
      </c>
      <c r="P69" s="15">
        <f t="shared" si="150"/>
        <v>891.78013999999996</v>
      </c>
      <c r="Q69" s="13" t="s">
        <v>423</v>
      </c>
      <c r="BL69" s="44"/>
    </row>
    <row r="70" spans="1:64">
      <c r="A70" s="51" t="s">
        <v>419</v>
      </c>
      <c r="B70" s="20" t="s">
        <v>434</v>
      </c>
      <c r="C70" s="89" t="s">
        <v>370</v>
      </c>
      <c r="D70" s="10" t="s">
        <v>421</v>
      </c>
      <c r="E70" s="10" t="s">
        <v>435</v>
      </c>
      <c r="F70" s="11">
        <v>3.25</v>
      </c>
      <c r="G70" s="12">
        <v>0.91800000000000004</v>
      </c>
      <c r="H70" s="17">
        <v>389.07</v>
      </c>
      <c r="I70" s="13">
        <v>851.3</v>
      </c>
      <c r="J70" s="13">
        <v>859.64</v>
      </c>
      <c r="K70" s="13">
        <v>1053.92</v>
      </c>
      <c r="L70" s="13" t="s">
        <v>423</v>
      </c>
      <c r="M70" s="16"/>
      <c r="N70" s="15">
        <f>(F70*($L$21+($L$22*G70)))*H70*$L$23</f>
        <v>1215.73442133</v>
      </c>
      <c r="O70" s="15">
        <f t="shared" si="149"/>
        <v>1227.6533862449999</v>
      </c>
      <c r="P70" s="15">
        <f t="shared" si="150"/>
        <v>1053.9186399999999</v>
      </c>
      <c r="Q70" s="13" t="s">
        <v>423</v>
      </c>
      <c r="BL70" s="44"/>
    </row>
    <row r="71" spans="1:64">
      <c r="A71" s="51" t="s">
        <v>101</v>
      </c>
      <c r="B71" s="20" t="s">
        <v>436</v>
      </c>
      <c r="C71" s="20" t="s">
        <v>368</v>
      </c>
      <c r="D71" s="10" t="s">
        <v>421</v>
      </c>
      <c r="E71" s="10"/>
      <c r="F71" s="11"/>
      <c r="G71" s="12"/>
      <c r="H71" s="17">
        <v>16.97</v>
      </c>
      <c r="I71" s="13"/>
      <c r="J71" s="13"/>
      <c r="K71" s="13"/>
      <c r="L71" s="13"/>
      <c r="M71" s="16"/>
      <c r="N71" s="15">
        <f>H71*$L$26+H71</f>
        <v>16.97</v>
      </c>
      <c r="O71" s="15">
        <f>H71*$M$26+H71</f>
        <v>17.8185</v>
      </c>
      <c r="P71" s="15">
        <f>H71*$N$26+H71</f>
        <v>18.666999999999998</v>
      </c>
      <c r="Q71" s="13" t="s">
        <v>423</v>
      </c>
      <c r="BL71" s="44"/>
    </row>
    <row r="72" spans="1:64">
      <c r="A72" s="52" t="s">
        <v>419</v>
      </c>
      <c r="B72" s="37" t="s">
        <v>420</v>
      </c>
      <c r="C72" s="38"/>
      <c r="D72" s="4" t="s">
        <v>437</v>
      </c>
      <c r="E72" s="4" t="s">
        <v>422</v>
      </c>
      <c r="F72" s="5">
        <v>1</v>
      </c>
      <c r="G72" s="6">
        <v>1.048</v>
      </c>
      <c r="H72" s="7">
        <f>H64</f>
        <v>7.84</v>
      </c>
      <c r="I72" s="7">
        <v>8.94</v>
      </c>
      <c r="J72" s="7">
        <v>9.02</v>
      </c>
      <c r="K72" s="7" t="s">
        <v>423</v>
      </c>
      <c r="L72" s="7">
        <v>13.53</v>
      </c>
      <c r="M72" s="16"/>
      <c r="N72" s="58">
        <f>H72*$L$23</f>
        <v>7.9968000000000004</v>
      </c>
      <c r="O72" s="58">
        <f>H72*$M$23</f>
        <v>8.0752000000000006</v>
      </c>
      <c r="P72" s="58" t="s">
        <v>444</v>
      </c>
      <c r="Q72" s="58">
        <f>J72*$O$25</f>
        <v>13.53</v>
      </c>
      <c r="BL72" s="44"/>
    </row>
    <row r="73" spans="1:64">
      <c r="A73" s="52" t="s">
        <v>419</v>
      </c>
      <c r="B73" s="37" t="s">
        <v>424</v>
      </c>
      <c r="C73" s="38" t="str">
        <f t="shared" ref="C73:C79" si="151">C65</f>
        <v>Advanced Life Support</v>
      </c>
      <c r="D73" s="4" t="s">
        <v>437</v>
      </c>
      <c r="E73" s="4" t="s">
        <v>425</v>
      </c>
      <c r="F73" s="5">
        <v>1.2</v>
      </c>
      <c r="G73" s="6">
        <v>1.048</v>
      </c>
      <c r="H73" s="7">
        <f t="shared" ref="H73:H78" si="152">H65</f>
        <v>540.71</v>
      </c>
      <c r="I73" s="7">
        <v>344.67</v>
      </c>
      <c r="J73" s="7">
        <v>348.05</v>
      </c>
      <c r="K73" s="7">
        <v>426.71</v>
      </c>
      <c r="L73" s="7" t="s">
        <v>423</v>
      </c>
      <c r="M73" s="16"/>
      <c r="N73" s="58">
        <f t="shared" ref="N73:N78" si="153">(F73*($L$21+($L$22*G73)))*H73*$L$23</f>
        <v>684.06649574400012</v>
      </c>
      <c r="O73" s="58">
        <f t="shared" ref="O73:O78" si="154">(F73*($M$21+($M$22*G73)))*H73*$M$23</f>
        <v>690.77303001600012</v>
      </c>
      <c r="P73" s="58">
        <f t="shared" ref="P73:P78" si="155">J73*$N$24+J73</f>
        <v>426.70929999999998</v>
      </c>
      <c r="Q73" s="7" t="s">
        <v>423</v>
      </c>
      <c r="BL73" s="44"/>
    </row>
    <row r="74" spans="1:64">
      <c r="A74" s="52" t="s">
        <v>419</v>
      </c>
      <c r="B74" s="37" t="s">
        <v>426</v>
      </c>
      <c r="C74" s="38" t="str">
        <f t="shared" si="151"/>
        <v>Advanced Life Support</v>
      </c>
      <c r="D74" s="4" t="s">
        <v>437</v>
      </c>
      <c r="E74" s="4" t="s">
        <v>427</v>
      </c>
      <c r="F74" s="5">
        <v>1.9</v>
      </c>
      <c r="G74" s="6">
        <v>1.048</v>
      </c>
      <c r="H74" s="7">
        <f t="shared" si="152"/>
        <v>341.5</v>
      </c>
      <c r="I74" s="7">
        <v>545.73</v>
      </c>
      <c r="J74" s="7">
        <v>551.08000000000004</v>
      </c>
      <c r="K74" s="7">
        <v>675.62</v>
      </c>
      <c r="L74" s="7" t="s">
        <v>423</v>
      </c>
      <c r="M74" s="16"/>
      <c r="N74" s="58">
        <f t="shared" si="153"/>
        <v>684.06438719999994</v>
      </c>
      <c r="O74" s="58">
        <f t="shared" si="154"/>
        <v>690.77090079999994</v>
      </c>
      <c r="P74" s="58">
        <f t="shared" si="155"/>
        <v>675.62408000000005</v>
      </c>
      <c r="Q74" s="7" t="s">
        <v>423</v>
      </c>
      <c r="BL74" s="44"/>
    </row>
    <row r="75" spans="1:64">
      <c r="A75" s="52" t="s">
        <v>419</v>
      </c>
      <c r="B75" s="37" t="s">
        <v>428</v>
      </c>
      <c r="C75" s="38" t="str">
        <f t="shared" si="151"/>
        <v>Basic Life Support</v>
      </c>
      <c r="D75" s="4" t="s">
        <v>437</v>
      </c>
      <c r="E75" s="4" t="s">
        <v>429</v>
      </c>
      <c r="F75" s="5">
        <v>1</v>
      </c>
      <c r="G75" s="6">
        <v>1.048</v>
      </c>
      <c r="H75" s="7">
        <f t="shared" si="152"/>
        <v>284.58999999999997</v>
      </c>
      <c r="I75" s="7">
        <v>287.23</v>
      </c>
      <c r="J75" s="7">
        <v>290.04000000000002</v>
      </c>
      <c r="K75" s="7">
        <v>355.59</v>
      </c>
      <c r="L75" s="7" t="s">
        <v>423</v>
      </c>
      <c r="M75" s="16"/>
      <c r="N75" s="58">
        <f t="shared" si="153"/>
        <v>300.03526848000001</v>
      </c>
      <c r="O75" s="58">
        <f t="shared" si="154"/>
        <v>302.97679072</v>
      </c>
      <c r="P75" s="58">
        <f t="shared" si="155"/>
        <v>355.58904000000001</v>
      </c>
      <c r="Q75" s="7" t="s">
        <v>423</v>
      </c>
      <c r="BL75" s="44"/>
    </row>
    <row r="76" spans="1:64">
      <c r="A76" s="52" t="s">
        <v>419</v>
      </c>
      <c r="B76" s="37" t="s">
        <v>430</v>
      </c>
      <c r="C76" s="38" t="str">
        <f t="shared" si="151"/>
        <v>Basic Life Support</v>
      </c>
      <c r="D76" s="4" t="s">
        <v>437</v>
      </c>
      <c r="E76" s="4" t="s">
        <v>431</v>
      </c>
      <c r="F76" s="5">
        <v>1.6</v>
      </c>
      <c r="G76" s="6">
        <v>1.048</v>
      </c>
      <c r="H76" s="7">
        <f t="shared" si="152"/>
        <v>455.34</v>
      </c>
      <c r="I76" s="7">
        <v>459.56</v>
      </c>
      <c r="J76" s="7">
        <v>464.07</v>
      </c>
      <c r="K76" s="7">
        <v>568.95000000000005</v>
      </c>
      <c r="L76" s="7" t="s">
        <v>423</v>
      </c>
      <c r="M76" s="16"/>
      <c r="N76" s="58">
        <f t="shared" si="153"/>
        <v>768.08353996800008</v>
      </c>
      <c r="O76" s="58">
        <f t="shared" si="154"/>
        <v>775.61377075200005</v>
      </c>
      <c r="P76" s="58">
        <f t="shared" si="155"/>
        <v>568.94982000000005</v>
      </c>
      <c r="Q76" s="7" t="s">
        <v>423</v>
      </c>
      <c r="BL76" s="44"/>
    </row>
    <row r="77" spans="1:64">
      <c r="A77" s="52" t="s">
        <v>419</v>
      </c>
      <c r="B77" s="37" t="s">
        <v>432</v>
      </c>
      <c r="C77" s="38" t="str">
        <f t="shared" si="151"/>
        <v>Advanced Life Support</v>
      </c>
      <c r="D77" s="4" t="s">
        <v>437</v>
      </c>
      <c r="E77" s="4" t="s">
        <v>433</v>
      </c>
      <c r="F77" s="5">
        <v>2.75</v>
      </c>
      <c r="G77" s="6">
        <v>1.048</v>
      </c>
      <c r="H77" s="7">
        <f t="shared" si="152"/>
        <v>294.45</v>
      </c>
      <c r="I77" s="7">
        <v>789.87</v>
      </c>
      <c r="J77" s="7">
        <v>797.61</v>
      </c>
      <c r="K77" s="7">
        <v>977.87</v>
      </c>
      <c r="L77" s="7" t="s">
        <v>423</v>
      </c>
      <c r="M77" s="16"/>
      <c r="N77" s="58">
        <f t="shared" si="153"/>
        <v>853.68357359999993</v>
      </c>
      <c r="O77" s="58">
        <f t="shared" si="154"/>
        <v>862.05302039999992</v>
      </c>
      <c r="P77" s="58">
        <f t="shared" si="155"/>
        <v>977.86986000000002</v>
      </c>
      <c r="Q77" s="7" t="s">
        <v>423</v>
      </c>
      <c r="BL77" s="44"/>
    </row>
    <row r="78" spans="1:64">
      <c r="A78" s="52" t="s">
        <v>419</v>
      </c>
      <c r="B78" s="37" t="s">
        <v>434</v>
      </c>
      <c r="C78" s="38" t="str">
        <f t="shared" si="151"/>
        <v xml:space="preserve">Specialty Care Transport </v>
      </c>
      <c r="D78" s="4" t="s">
        <v>437</v>
      </c>
      <c r="E78" s="4" t="s">
        <v>435</v>
      </c>
      <c r="F78" s="5">
        <v>3.25</v>
      </c>
      <c r="G78" s="6">
        <v>1.048</v>
      </c>
      <c r="H78" s="7">
        <f t="shared" si="152"/>
        <v>389.07</v>
      </c>
      <c r="I78" s="7">
        <v>933.48</v>
      </c>
      <c r="J78" s="7">
        <v>942.64</v>
      </c>
      <c r="K78" s="7">
        <v>1155.68</v>
      </c>
      <c r="L78" s="7" t="s">
        <v>423</v>
      </c>
      <c r="M78" s="16"/>
      <c r="N78" s="58">
        <f t="shared" si="153"/>
        <v>1333.1032228800002</v>
      </c>
      <c r="O78" s="58">
        <f t="shared" si="154"/>
        <v>1346.1728623200001</v>
      </c>
      <c r="P78" s="58">
        <f t="shared" si="155"/>
        <v>1155.6766399999999</v>
      </c>
      <c r="Q78" s="7" t="s">
        <v>423</v>
      </c>
      <c r="BL78" s="44"/>
    </row>
    <row r="79" spans="1:64">
      <c r="A79" s="52" t="s">
        <v>101</v>
      </c>
      <c r="B79" s="37" t="s">
        <v>436</v>
      </c>
      <c r="C79" s="38" t="str">
        <f t="shared" si="151"/>
        <v>Wheelchair</v>
      </c>
      <c r="D79" s="4" t="s">
        <v>437</v>
      </c>
      <c r="E79" s="4"/>
      <c r="F79" s="5"/>
      <c r="G79" s="6"/>
      <c r="H79" s="7">
        <v>25</v>
      </c>
      <c r="I79" s="7"/>
      <c r="J79" s="7"/>
      <c r="K79" s="7"/>
      <c r="L79" s="7"/>
      <c r="M79" s="16"/>
      <c r="N79" s="58">
        <f>H79*$L$26+H79</f>
        <v>25</v>
      </c>
      <c r="O79" s="58">
        <f>H79*$M$26+H79</f>
        <v>26.25</v>
      </c>
      <c r="P79" s="58">
        <f>H79*$N$26+H79</f>
        <v>27.5</v>
      </c>
      <c r="Q79" s="7" t="s">
        <v>423</v>
      </c>
      <c r="BL79" s="44"/>
    </row>
    <row r="80" spans="1:64">
      <c r="A80" s="51" t="s">
        <v>419</v>
      </c>
      <c r="B80" s="20" t="s">
        <v>420</v>
      </c>
      <c r="C80" s="35"/>
      <c r="D80" s="10" t="s">
        <v>438</v>
      </c>
      <c r="E80" s="10" t="s">
        <v>422</v>
      </c>
      <c r="F80" s="11">
        <v>1</v>
      </c>
      <c r="G80" s="12">
        <v>1.0229999999999999</v>
      </c>
      <c r="H80" s="13">
        <f>H72</f>
        <v>7.84</v>
      </c>
      <c r="I80" s="13">
        <v>8.94</v>
      </c>
      <c r="J80" s="13">
        <v>9.02</v>
      </c>
      <c r="K80" s="13" t="s">
        <v>423</v>
      </c>
      <c r="L80" s="13">
        <v>13.53</v>
      </c>
      <c r="M80" s="16"/>
      <c r="N80" s="15">
        <f>H80*$L$23</f>
        <v>7.9968000000000004</v>
      </c>
      <c r="O80" s="15">
        <f>H80*$M$23</f>
        <v>8.0752000000000006</v>
      </c>
      <c r="P80" s="15" t="s">
        <v>444</v>
      </c>
      <c r="Q80" s="15">
        <f>J80*$O$25</f>
        <v>13.53</v>
      </c>
      <c r="BL80" s="44"/>
    </row>
    <row r="81" spans="1:64">
      <c r="A81" s="51" t="s">
        <v>419</v>
      </c>
      <c r="B81" s="20" t="s">
        <v>424</v>
      </c>
      <c r="C81" s="35" t="str">
        <f t="shared" ref="C81:C87" si="156">C73</f>
        <v>Advanced Life Support</v>
      </c>
      <c r="D81" s="10" t="s">
        <v>438</v>
      </c>
      <c r="E81" s="10" t="s">
        <v>425</v>
      </c>
      <c r="F81" s="11">
        <v>1.2</v>
      </c>
      <c r="G81" s="12">
        <v>1.0229999999999999</v>
      </c>
      <c r="H81" s="13">
        <f t="shared" ref="H81:H86" si="157">H73</f>
        <v>540.71</v>
      </c>
      <c r="I81" s="13">
        <v>338.84</v>
      </c>
      <c r="J81" s="13">
        <v>342.16</v>
      </c>
      <c r="K81" s="13">
        <v>419.49</v>
      </c>
      <c r="L81" s="13" t="s">
        <v>423</v>
      </c>
      <c r="M81" s="16"/>
      <c r="N81" s="15">
        <f t="shared" ref="N81:N86" si="158">(F81*($L$21+($L$22*G81)))*H81*$L$23</f>
        <v>672.48448754399988</v>
      </c>
      <c r="O81" s="15">
        <f t="shared" ref="O81:O86" si="159">(F81*($M$21+($M$22*G81)))*H81*$M$23</f>
        <v>679.07747271599987</v>
      </c>
      <c r="P81" s="15">
        <f t="shared" ref="P81:P86" si="160">J81*$N$24+J81</f>
        <v>419.48816000000005</v>
      </c>
      <c r="Q81" s="13" t="s">
        <v>423</v>
      </c>
      <c r="BL81" s="44"/>
    </row>
    <row r="82" spans="1:64">
      <c r="A82" s="51" t="s">
        <v>419</v>
      </c>
      <c r="B82" s="20" t="s">
        <v>426</v>
      </c>
      <c r="C82" s="35" t="str">
        <f t="shared" si="156"/>
        <v>Advanced Life Support</v>
      </c>
      <c r="D82" s="10" t="s">
        <v>438</v>
      </c>
      <c r="E82" s="10" t="s">
        <v>427</v>
      </c>
      <c r="F82" s="11">
        <v>1.9</v>
      </c>
      <c r="G82" s="12">
        <v>1.0229999999999999</v>
      </c>
      <c r="H82" s="13">
        <f t="shared" si="157"/>
        <v>341.5</v>
      </c>
      <c r="I82" s="13">
        <v>536.49</v>
      </c>
      <c r="J82" s="13">
        <v>541.75</v>
      </c>
      <c r="K82" s="13">
        <v>664.19</v>
      </c>
      <c r="L82" s="13" t="s">
        <v>423</v>
      </c>
      <c r="M82" s="16"/>
      <c r="N82" s="15">
        <f t="shared" si="158"/>
        <v>672.48241469999982</v>
      </c>
      <c r="O82" s="15">
        <f t="shared" si="159"/>
        <v>679.07537954999987</v>
      </c>
      <c r="P82" s="15">
        <f t="shared" si="160"/>
        <v>664.18550000000005</v>
      </c>
      <c r="Q82" s="13" t="s">
        <v>423</v>
      </c>
      <c r="BL82" s="44"/>
    </row>
    <row r="83" spans="1:64">
      <c r="A83" s="51" t="s">
        <v>419</v>
      </c>
      <c r="B83" s="20" t="s">
        <v>428</v>
      </c>
      <c r="C83" s="35" t="str">
        <f t="shared" si="156"/>
        <v>Basic Life Support</v>
      </c>
      <c r="D83" s="10" t="s">
        <v>438</v>
      </c>
      <c r="E83" s="10" t="s">
        <v>429</v>
      </c>
      <c r="F83" s="11">
        <v>1</v>
      </c>
      <c r="G83" s="12">
        <v>1.0229999999999999</v>
      </c>
      <c r="H83" s="13">
        <f t="shared" si="157"/>
        <v>284.58999999999997</v>
      </c>
      <c r="I83" s="13">
        <v>282.36</v>
      </c>
      <c r="J83" s="13">
        <v>285.13</v>
      </c>
      <c r="K83" s="13">
        <v>349.57</v>
      </c>
      <c r="L83" s="13" t="s">
        <v>423</v>
      </c>
      <c r="M83" s="16"/>
      <c r="N83" s="15">
        <f t="shared" si="158"/>
        <v>294.95533697999997</v>
      </c>
      <c r="O83" s="15">
        <f t="shared" si="159"/>
        <v>297.84705596999993</v>
      </c>
      <c r="P83" s="15">
        <f t="shared" si="160"/>
        <v>349.56938000000002</v>
      </c>
      <c r="Q83" s="13" t="s">
        <v>423</v>
      </c>
      <c r="BL83" s="44"/>
    </row>
    <row r="84" spans="1:64">
      <c r="A84" s="51" t="s">
        <v>419</v>
      </c>
      <c r="B84" s="20" t="s">
        <v>430</v>
      </c>
      <c r="C84" s="35" t="str">
        <f t="shared" si="156"/>
        <v>Basic Life Support</v>
      </c>
      <c r="D84" s="10" t="s">
        <v>438</v>
      </c>
      <c r="E84" s="10" t="s">
        <v>431</v>
      </c>
      <c r="F84" s="11">
        <v>1.6</v>
      </c>
      <c r="G84" s="12">
        <v>1.0229999999999999</v>
      </c>
      <c r="H84" s="13">
        <f t="shared" si="157"/>
        <v>455.34</v>
      </c>
      <c r="I84" s="13">
        <v>451.78</v>
      </c>
      <c r="J84" s="13">
        <v>456.21</v>
      </c>
      <c r="K84" s="13">
        <v>559.30999999999995</v>
      </c>
      <c r="L84" s="13" t="s">
        <v>423</v>
      </c>
      <c r="M84" s="16"/>
      <c r="N84" s="15">
        <f t="shared" si="158"/>
        <v>755.0790295679999</v>
      </c>
      <c r="O84" s="15">
        <f t="shared" si="159"/>
        <v>762.48176515199987</v>
      </c>
      <c r="P84" s="15">
        <f t="shared" si="160"/>
        <v>559.31345999999996</v>
      </c>
      <c r="Q84" s="13" t="s">
        <v>423</v>
      </c>
      <c r="BL84" s="44"/>
    </row>
    <row r="85" spans="1:64">
      <c r="A85" s="51" t="s">
        <v>419</v>
      </c>
      <c r="B85" s="20" t="s">
        <v>432</v>
      </c>
      <c r="C85" s="35" t="str">
        <f t="shared" si="156"/>
        <v>Advanced Life Support</v>
      </c>
      <c r="D85" s="10" t="s">
        <v>438</v>
      </c>
      <c r="E85" s="10" t="s">
        <v>433</v>
      </c>
      <c r="F85" s="11">
        <v>2.75</v>
      </c>
      <c r="G85" s="12">
        <v>1.0229999999999999</v>
      </c>
      <c r="H85" s="13">
        <f t="shared" si="157"/>
        <v>294.45</v>
      </c>
      <c r="I85" s="13">
        <v>776.5</v>
      </c>
      <c r="J85" s="13">
        <v>784.11</v>
      </c>
      <c r="K85" s="13">
        <v>961.32</v>
      </c>
      <c r="L85" s="13" t="s">
        <v>423</v>
      </c>
      <c r="M85" s="16"/>
      <c r="N85" s="15">
        <f t="shared" si="158"/>
        <v>839.22975922499984</v>
      </c>
      <c r="O85" s="15">
        <f t="shared" si="159"/>
        <v>847.4575019624998</v>
      </c>
      <c r="P85" s="15">
        <f t="shared" si="160"/>
        <v>961.31886000000009</v>
      </c>
      <c r="Q85" s="13" t="s">
        <v>423</v>
      </c>
      <c r="BL85" s="44"/>
    </row>
    <row r="86" spans="1:64">
      <c r="A86" s="51" t="s">
        <v>419</v>
      </c>
      <c r="B86" s="20" t="s">
        <v>434</v>
      </c>
      <c r="C86" s="35" t="str">
        <f t="shared" si="156"/>
        <v xml:space="preserve">Specialty Care Transport </v>
      </c>
      <c r="D86" s="10" t="s">
        <v>438</v>
      </c>
      <c r="E86" s="10" t="s">
        <v>435</v>
      </c>
      <c r="F86" s="11">
        <v>3.25</v>
      </c>
      <c r="G86" s="12">
        <v>1.0229999999999999</v>
      </c>
      <c r="H86" s="13">
        <f t="shared" si="157"/>
        <v>389.07</v>
      </c>
      <c r="I86" s="13">
        <v>917.68</v>
      </c>
      <c r="J86" s="13">
        <v>926.68</v>
      </c>
      <c r="K86" s="13">
        <v>1136.1099999999999</v>
      </c>
      <c r="L86" s="13" t="s">
        <v>423</v>
      </c>
      <c r="M86" s="16"/>
      <c r="N86" s="15">
        <f t="shared" si="158"/>
        <v>1310.5322995049996</v>
      </c>
      <c r="O86" s="15">
        <f t="shared" si="159"/>
        <v>1323.3806553824995</v>
      </c>
      <c r="P86" s="15">
        <f t="shared" si="160"/>
        <v>1136.10968</v>
      </c>
      <c r="Q86" s="13" t="s">
        <v>423</v>
      </c>
      <c r="BL86" s="44"/>
    </row>
    <row r="87" spans="1:64">
      <c r="A87" s="51" t="s">
        <v>101</v>
      </c>
      <c r="B87" s="20" t="s">
        <v>436</v>
      </c>
      <c r="C87" s="35" t="str">
        <f t="shared" si="156"/>
        <v>Wheelchair</v>
      </c>
      <c r="D87" s="10" t="s">
        <v>438</v>
      </c>
      <c r="E87" s="10"/>
      <c r="F87" s="11"/>
      <c r="G87" s="12"/>
      <c r="H87" s="13">
        <v>25</v>
      </c>
      <c r="I87" s="13"/>
      <c r="J87" s="13"/>
      <c r="K87" s="13"/>
      <c r="L87" s="13"/>
      <c r="M87" s="16"/>
      <c r="N87" s="15">
        <f>H87*$L$26+H87</f>
        <v>25</v>
      </c>
      <c r="O87" s="15">
        <f>H87*$M$26+H87</f>
        <v>26.25</v>
      </c>
      <c r="P87" s="15">
        <f>H87*$N$26+H87</f>
        <v>27.5</v>
      </c>
      <c r="Q87" s="13" t="s">
        <v>423</v>
      </c>
      <c r="BL87" s="44"/>
    </row>
    <row r="88" spans="1:64">
      <c r="A88" s="52" t="s">
        <v>419</v>
      </c>
      <c r="B88" s="37" t="s">
        <v>420</v>
      </c>
      <c r="C88" s="38"/>
      <c r="D88" s="4" t="s">
        <v>439</v>
      </c>
      <c r="E88" s="4" t="s">
        <v>422</v>
      </c>
      <c r="F88" s="5">
        <v>1</v>
      </c>
      <c r="G88" s="6">
        <v>0.91200000000000003</v>
      </c>
      <c r="H88" s="7">
        <f>H80</f>
        <v>7.84</v>
      </c>
      <c r="I88" s="7">
        <v>8.94</v>
      </c>
      <c r="J88" s="7">
        <v>9.02</v>
      </c>
      <c r="K88" s="7" t="s">
        <v>423</v>
      </c>
      <c r="L88" s="7">
        <v>13.53</v>
      </c>
      <c r="M88" s="16"/>
      <c r="N88" s="58">
        <f>H88*$L$23</f>
        <v>7.9968000000000004</v>
      </c>
      <c r="O88" s="58">
        <f>H88*$M$23</f>
        <v>8.0752000000000006</v>
      </c>
      <c r="P88" s="58" t="s">
        <v>444</v>
      </c>
      <c r="Q88" s="58">
        <f>J88*$O$25</f>
        <v>13.53</v>
      </c>
      <c r="BL88" s="44"/>
    </row>
    <row r="89" spans="1:64">
      <c r="A89" s="52" t="s">
        <v>419</v>
      </c>
      <c r="B89" s="37" t="s">
        <v>424</v>
      </c>
      <c r="C89" s="38" t="str">
        <f t="shared" ref="C89:C95" si="161">C81</f>
        <v>Advanced Life Support</v>
      </c>
      <c r="D89" s="4" t="s">
        <v>439</v>
      </c>
      <c r="E89" s="4" t="s">
        <v>425</v>
      </c>
      <c r="F89" s="5">
        <v>1.2</v>
      </c>
      <c r="G89" s="6">
        <v>0.91200000000000003</v>
      </c>
      <c r="H89" s="7">
        <f t="shared" ref="H89:H94" si="162">H81</f>
        <v>540.71</v>
      </c>
      <c r="I89" s="7">
        <v>312.93</v>
      </c>
      <c r="J89" s="7">
        <v>315.99</v>
      </c>
      <c r="K89" s="7">
        <v>387.4</v>
      </c>
      <c r="L89" s="7" t="s">
        <v>423</v>
      </c>
      <c r="M89" s="16"/>
      <c r="N89" s="58">
        <f t="shared" ref="N89:N94" si="163">(F89*($L$21+($L$22*G89)))*H89*$L$23</f>
        <v>621.06037113599996</v>
      </c>
      <c r="O89" s="58">
        <f t="shared" ref="O89:O94" si="164">(F89*($M$21+($M$22*G89)))*H89*$M$23</f>
        <v>627.14919830399992</v>
      </c>
      <c r="P89" s="58">
        <f t="shared" ref="P89:P94" si="165">J89*$N$24+J89</f>
        <v>387.40374000000003</v>
      </c>
      <c r="Q89" s="7" t="s">
        <v>423</v>
      </c>
      <c r="BL89" s="44"/>
    </row>
    <row r="90" spans="1:64">
      <c r="A90" s="52" t="s">
        <v>419</v>
      </c>
      <c r="B90" s="37" t="s">
        <v>426</v>
      </c>
      <c r="C90" s="38" t="str">
        <f t="shared" si="161"/>
        <v>Advanced Life Support</v>
      </c>
      <c r="D90" s="4" t="s">
        <v>439</v>
      </c>
      <c r="E90" s="4" t="s">
        <v>427</v>
      </c>
      <c r="F90" s="5">
        <v>1.9</v>
      </c>
      <c r="G90" s="6">
        <v>0.91200000000000003</v>
      </c>
      <c r="H90" s="7">
        <f t="shared" si="162"/>
        <v>341.5</v>
      </c>
      <c r="I90" s="7">
        <v>495.46</v>
      </c>
      <c r="J90" s="7">
        <v>500.32</v>
      </c>
      <c r="K90" s="7">
        <v>613.39</v>
      </c>
      <c r="L90" s="7" t="s">
        <v>423</v>
      </c>
      <c r="M90" s="16"/>
      <c r="N90" s="58">
        <f t="shared" si="163"/>
        <v>621.05845679999993</v>
      </c>
      <c r="O90" s="58">
        <f t="shared" si="164"/>
        <v>627.14726519999988</v>
      </c>
      <c r="P90" s="58">
        <f t="shared" si="165"/>
        <v>613.39232000000004</v>
      </c>
      <c r="Q90" s="7" t="s">
        <v>423</v>
      </c>
      <c r="BL90" s="44"/>
    </row>
    <row r="91" spans="1:64">
      <c r="A91" s="52" t="s">
        <v>419</v>
      </c>
      <c r="B91" s="37" t="s">
        <v>428</v>
      </c>
      <c r="C91" s="38" t="str">
        <f t="shared" si="161"/>
        <v>Basic Life Support</v>
      </c>
      <c r="D91" s="4" t="s">
        <v>439</v>
      </c>
      <c r="E91" s="4" t="s">
        <v>429</v>
      </c>
      <c r="F91" s="5">
        <v>1</v>
      </c>
      <c r="G91" s="6">
        <v>0.91200000000000003</v>
      </c>
      <c r="H91" s="7">
        <f t="shared" si="162"/>
        <v>284.58999999999997</v>
      </c>
      <c r="I91" s="7">
        <v>260.77</v>
      </c>
      <c r="J91" s="7">
        <v>263.33</v>
      </c>
      <c r="K91" s="7">
        <v>322.83999999999997</v>
      </c>
      <c r="L91" s="7" t="s">
        <v>423</v>
      </c>
      <c r="M91" s="16"/>
      <c r="N91" s="58">
        <f t="shared" si="163"/>
        <v>272.40044111999993</v>
      </c>
      <c r="O91" s="58">
        <f t="shared" si="164"/>
        <v>275.07103367999997</v>
      </c>
      <c r="P91" s="58">
        <f t="shared" si="165"/>
        <v>322.84258</v>
      </c>
      <c r="Q91" s="7" t="s">
        <v>423</v>
      </c>
      <c r="BL91" s="44"/>
    </row>
    <row r="92" spans="1:64">
      <c r="A92" s="52" t="s">
        <v>419</v>
      </c>
      <c r="B92" s="37" t="s">
        <v>430</v>
      </c>
      <c r="C92" s="38" t="str">
        <f t="shared" si="161"/>
        <v>Basic Life Support</v>
      </c>
      <c r="D92" s="4" t="s">
        <v>439</v>
      </c>
      <c r="E92" s="4" t="s">
        <v>431</v>
      </c>
      <c r="F92" s="5">
        <v>1.6</v>
      </c>
      <c r="G92" s="6">
        <v>0.91200000000000003</v>
      </c>
      <c r="H92" s="7">
        <f t="shared" si="162"/>
        <v>455.34</v>
      </c>
      <c r="I92" s="7">
        <v>417.23</v>
      </c>
      <c r="J92" s="7">
        <v>421.32</v>
      </c>
      <c r="K92" s="7">
        <v>516.54</v>
      </c>
      <c r="L92" s="7" t="s">
        <v>423</v>
      </c>
      <c r="M92" s="16"/>
      <c r="N92" s="58">
        <f t="shared" si="163"/>
        <v>697.339003392</v>
      </c>
      <c r="O92" s="58">
        <f t="shared" si="164"/>
        <v>704.17566028800002</v>
      </c>
      <c r="P92" s="58">
        <f t="shared" si="165"/>
        <v>516.53832</v>
      </c>
      <c r="Q92" s="7" t="s">
        <v>423</v>
      </c>
      <c r="BL92" s="44"/>
    </row>
    <row r="93" spans="1:64">
      <c r="A93" s="52" t="s">
        <v>419</v>
      </c>
      <c r="B93" s="37" t="s">
        <v>432</v>
      </c>
      <c r="C93" s="38" t="str">
        <f t="shared" si="161"/>
        <v>Advanced Life Support</v>
      </c>
      <c r="D93" s="4" t="s">
        <v>439</v>
      </c>
      <c r="E93" s="4" t="s">
        <v>433</v>
      </c>
      <c r="F93" s="5">
        <v>2.75</v>
      </c>
      <c r="G93" s="6">
        <v>0.91200000000000003</v>
      </c>
      <c r="H93" s="7">
        <f t="shared" si="162"/>
        <v>294.45</v>
      </c>
      <c r="I93" s="7">
        <v>717.12</v>
      </c>
      <c r="J93" s="7">
        <v>724.15</v>
      </c>
      <c r="K93" s="7">
        <v>887.81</v>
      </c>
      <c r="L93" s="7" t="s">
        <v>423</v>
      </c>
      <c r="M93" s="16"/>
      <c r="N93" s="58">
        <f t="shared" si="163"/>
        <v>775.05482339999992</v>
      </c>
      <c r="O93" s="58">
        <f t="shared" si="164"/>
        <v>782.65340009999989</v>
      </c>
      <c r="P93" s="58">
        <f t="shared" si="165"/>
        <v>887.80790000000002</v>
      </c>
      <c r="Q93" s="7" t="s">
        <v>423</v>
      </c>
      <c r="BL93" s="44"/>
    </row>
    <row r="94" spans="1:64">
      <c r="A94" s="52" t="s">
        <v>419</v>
      </c>
      <c r="B94" s="37" t="s">
        <v>434</v>
      </c>
      <c r="C94" s="38" t="str">
        <f t="shared" si="161"/>
        <v xml:space="preserve">Specialty Care Transport </v>
      </c>
      <c r="D94" s="4" t="s">
        <v>439</v>
      </c>
      <c r="E94" s="4" t="s">
        <v>435</v>
      </c>
      <c r="F94" s="5">
        <v>3.25</v>
      </c>
      <c r="G94" s="6">
        <v>0.91200000000000003</v>
      </c>
      <c r="H94" s="7">
        <f t="shared" si="162"/>
        <v>389.07</v>
      </c>
      <c r="I94" s="7">
        <v>847.51</v>
      </c>
      <c r="J94" s="7">
        <v>855.81</v>
      </c>
      <c r="K94" s="7">
        <v>1049.22</v>
      </c>
      <c r="L94" s="7" t="s">
        <v>423</v>
      </c>
      <c r="M94" s="16"/>
      <c r="N94" s="58">
        <f t="shared" si="163"/>
        <v>1210.3173997199999</v>
      </c>
      <c r="O94" s="58">
        <f t="shared" si="164"/>
        <v>1222.18325658</v>
      </c>
      <c r="P94" s="58">
        <f t="shared" si="165"/>
        <v>1049.22306</v>
      </c>
      <c r="Q94" s="7" t="s">
        <v>423</v>
      </c>
      <c r="BL94" s="44"/>
    </row>
    <row r="95" spans="1:64">
      <c r="A95" s="52" t="s">
        <v>101</v>
      </c>
      <c r="B95" s="37" t="s">
        <v>436</v>
      </c>
      <c r="C95" s="38" t="str">
        <f t="shared" si="161"/>
        <v>Wheelchair</v>
      </c>
      <c r="D95" s="4" t="s">
        <v>439</v>
      </c>
      <c r="E95" s="7">
        <v>855.81</v>
      </c>
      <c r="F95" s="7">
        <v>855.81</v>
      </c>
      <c r="G95" s="7">
        <v>855.81</v>
      </c>
      <c r="H95" s="7">
        <v>25</v>
      </c>
      <c r="I95" s="8"/>
      <c r="J95" s="8"/>
      <c r="K95" s="8"/>
      <c r="L95" s="8"/>
      <c r="M95" s="16"/>
      <c r="N95" s="58">
        <f>H95*$L$26+H95</f>
        <v>25</v>
      </c>
      <c r="O95" s="58">
        <f>H95*$M$26+H95</f>
        <v>26.25</v>
      </c>
      <c r="P95" s="58">
        <f>H95*$N$26+H95</f>
        <v>27.5</v>
      </c>
      <c r="Q95" s="7" t="s">
        <v>423</v>
      </c>
      <c r="BL95" s="44"/>
    </row>
    <row r="96" spans="1:64">
      <c r="A96" s="43"/>
      <c r="B96" s="95" t="s">
        <v>446</v>
      </c>
      <c r="BL96" s="44"/>
    </row>
    <row r="97" spans="1:64">
      <c r="A97" s="43"/>
      <c r="BL97" s="44"/>
    </row>
    <row r="98" spans="1:64">
      <c r="A98" s="43"/>
      <c r="BL98" s="44"/>
    </row>
    <row r="99" spans="1:64">
      <c r="A99" s="43"/>
      <c r="BL99" s="44"/>
    </row>
    <row r="100" spans="1:64">
      <c r="A100" s="53" t="s">
        <v>447</v>
      </c>
      <c r="BL100" s="44"/>
    </row>
    <row r="101" spans="1:64">
      <c r="A101" s="54" t="s">
        <v>448</v>
      </c>
      <c r="BL101" s="44"/>
    </row>
    <row r="102" spans="1:64">
      <c r="A102" s="43"/>
      <c r="B102" t="s">
        <v>449</v>
      </c>
      <c r="BL102" s="44"/>
    </row>
    <row r="103" spans="1:64">
      <c r="A103" s="43"/>
      <c r="B103" t="s">
        <v>450</v>
      </c>
      <c r="BL103" s="44"/>
    </row>
    <row r="104" spans="1:64">
      <c r="A104" s="43"/>
      <c r="B104" t="s">
        <v>451</v>
      </c>
      <c r="BL104" s="44"/>
    </row>
    <row r="105" spans="1:64">
      <c r="A105" s="43"/>
      <c r="BL105" s="44"/>
    </row>
    <row r="106" spans="1:64">
      <c r="A106" s="54" t="s">
        <v>452</v>
      </c>
      <c r="BL106" s="44"/>
    </row>
    <row r="107" spans="1:64">
      <c r="A107" s="43"/>
      <c r="BL107" s="44"/>
    </row>
    <row r="108" spans="1:64">
      <c r="A108" s="54" t="s">
        <v>453</v>
      </c>
      <c r="BL108" s="44"/>
    </row>
    <row r="109" spans="1:64">
      <c r="A109" s="43"/>
      <c r="BL109" s="44"/>
    </row>
    <row r="110" spans="1:64">
      <c r="A110" s="43"/>
      <c r="B110" t="s">
        <v>454</v>
      </c>
      <c r="BL110" s="44"/>
    </row>
    <row r="111" spans="1:64">
      <c r="A111" s="43"/>
      <c r="BL111" s="44"/>
    </row>
    <row r="112" spans="1:64">
      <c r="A112" s="43"/>
      <c r="B112" t="s">
        <v>455</v>
      </c>
      <c r="BL112" s="44"/>
    </row>
    <row r="113" spans="1:64">
      <c r="A113" s="43"/>
      <c r="B113" t="s">
        <v>456</v>
      </c>
      <c r="BL113" s="44"/>
    </row>
    <row r="114" spans="1:64">
      <c r="A114" s="43"/>
      <c r="B114" t="s">
        <v>457</v>
      </c>
      <c r="BL114" s="44"/>
    </row>
    <row r="115" spans="1:64">
      <c r="A115" s="43"/>
      <c r="B115" t="s">
        <v>458</v>
      </c>
      <c r="BL115" s="44"/>
    </row>
    <row r="116" spans="1:64">
      <c r="A116" s="43"/>
      <c r="BL116" s="44"/>
    </row>
    <row r="117" spans="1:64">
      <c r="A117" s="54" t="s">
        <v>459</v>
      </c>
      <c r="BL117" s="44"/>
    </row>
    <row r="118" spans="1:64">
      <c r="A118" s="43"/>
      <c r="BL118" s="44"/>
    </row>
    <row r="119" spans="1:64">
      <c r="A119" s="43"/>
      <c r="B119" t="s">
        <v>454</v>
      </c>
      <c r="BL119" s="44"/>
    </row>
    <row r="120" spans="1:64">
      <c r="A120" s="43"/>
      <c r="BL120" s="44"/>
    </row>
    <row r="121" spans="1:64">
      <c r="A121" s="43"/>
      <c r="B121" t="s">
        <v>460</v>
      </c>
      <c r="BL121" s="44"/>
    </row>
    <row r="122" spans="1:64">
      <c r="A122" s="43"/>
      <c r="B122" t="s">
        <v>461</v>
      </c>
      <c r="BL122" s="44"/>
    </row>
    <row r="123" spans="1:64">
      <c r="A123" s="43"/>
      <c r="B123" t="s">
        <v>462</v>
      </c>
      <c r="BL123" s="44"/>
    </row>
    <row r="124" spans="1:64">
      <c r="A124" s="43"/>
      <c r="B124" t="s">
        <v>463</v>
      </c>
      <c r="BL124" s="44"/>
    </row>
    <row r="125" spans="1:64">
      <c r="A125" s="43"/>
      <c r="BL125" s="44"/>
    </row>
    <row r="126" spans="1:64">
      <c r="A126" s="54" t="s">
        <v>464</v>
      </c>
      <c r="BL126" s="44"/>
    </row>
    <row r="127" spans="1:64">
      <c r="A127" s="43"/>
      <c r="BL127" s="44"/>
    </row>
    <row r="128" spans="1:64" ht="409.6">
      <c r="A128" s="43"/>
      <c r="B128" s="66" t="s">
        <v>465</v>
      </c>
      <c r="C128" s="66"/>
      <c r="D128" s="66"/>
      <c r="E128" s="66"/>
      <c r="F128" s="66"/>
      <c r="G128" s="66"/>
      <c r="H128" s="66"/>
      <c r="I128" s="66"/>
      <c r="J128" s="66"/>
      <c r="K128" s="66"/>
      <c r="L128" s="66"/>
      <c r="M128" s="66"/>
      <c r="N128" s="66"/>
      <c r="O128" s="66"/>
      <c r="P128" s="66"/>
      <c r="BL128" s="44"/>
    </row>
    <row r="129" spans="1:64">
      <c r="A129" s="43"/>
      <c r="BL129" s="44"/>
    </row>
    <row r="130" spans="1:64">
      <c r="A130" s="43"/>
      <c r="BL130" s="44"/>
    </row>
    <row r="131" spans="1:64">
      <c r="A131" s="54" t="s">
        <v>466</v>
      </c>
      <c r="BL131" s="44"/>
    </row>
    <row r="132" spans="1:64">
      <c r="A132" s="43"/>
      <c r="BL132" s="44"/>
    </row>
    <row r="133" spans="1:64">
      <c r="A133" s="43"/>
      <c r="B133" t="s">
        <v>467</v>
      </c>
      <c r="BL133" s="44"/>
    </row>
    <row r="134" spans="1:64">
      <c r="A134" s="43"/>
      <c r="BL134" s="44"/>
    </row>
    <row r="135" spans="1:64">
      <c r="A135" s="43"/>
      <c r="B135" t="s">
        <v>468</v>
      </c>
      <c r="BL135" s="44"/>
    </row>
    <row r="136" spans="1:64">
      <c r="A136" s="43"/>
      <c r="BL136" s="44"/>
    </row>
    <row r="137" spans="1:64">
      <c r="A137" s="43"/>
      <c r="B137" t="s">
        <v>469</v>
      </c>
      <c r="BL137" s="44"/>
    </row>
    <row r="138" spans="1:64">
      <c r="A138" s="43"/>
      <c r="BL138" s="44"/>
    </row>
    <row r="139" spans="1:64">
      <c r="A139" s="43"/>
      <c r="B139" t="s">
        <v>470</v>
      </c>
      <c r="BL139" s="44"/>
    </row>
    <row r="140" spans="1:64">
      <c r="A140" s="43"/>
      <c r="BL140" s="44"/>
    </row>
    <row r="141" spans="1:64">
      <c r="A141" s="43"/>
      <c r="BL141" s="44"/>
    </row>
    <row r="142" spans="1:64" ht="15" customHeight="1">
      <c r="A142" s="43"/>
      <c r="BL142" s="44"/>
    </row>
    <row r="143" spans="1:64" ht="15" thickBot="1">
      <c r="A143" s="55"/>
      <c r="B143" s="56"/>
      <c r="C143" s="56"/>
      <c r="D143" s="56"/>
      <c r="E143" s="56"/>
      <c r="F143" s="56"/>
      <c r="G143" s="56"/>
      <c r="H143" s="56"/>
      <c r="I143" s="56"/>
      <c r="J143" s="56"/>
      <c r="K143" s="56"/>
      <c r="L143" s="56"/>
      <c r="M143" s="56"/>
      <c r="N143" s="56"/>
      <c r="O143" s="56"/>
      <c r="P143" s="56"/>
      <c r="Q143" s="56"/>
      <c r="R143" s="56"/>
      <c r="S143" s="56"/>
      <c r="T143" s="56"/>
      <c r="U143" s="56"/>
      <c r="V143" s="56"/>
      <c r="W143" s="56"/>
      <c r="X143" s="56"/>
      <c r="Y143" s="56"/>
      <c r="Z143" s="56"/>
      <c r="AA143" s="56"/>
      <c r="AB143" s="56"/>
      <c r="AC143" s="56"/>
      <c r="AD143" s="56"/>
      <c r="AE143" s="56"/>
      <c r="AF143" s="56"/>
      <c r="AG143" s="56"/>
      <c r="AH143" s="56"/>
      <c r="AI143" s="56"/>
      <c r="AJ143" s="56"/>
      <c r="AK143" s="56"/>
      <c r="AL143" s="56"/>
      <c r="AM143" s="56"/>
      <c r="AN143" s="56"/>
      <c r="AO143" s="56"/>
      <c r="AP143" s="56"/>
      <c r="AQ143" s="56"/>
      <c r="AR143" s="56"/>
      <c r="AS143" s="56"/>
      <c r="AT143" s="56"/>
      <c r="AU143" s="56"/>
      <c r="AV143" s="56"/>
      <c r="AW143" s="56"/>
      <c r="AX143" s="56"/>
      <c r="AY143" s="56"/>
      <c r="AZ143" s="56"/>
      <c r="BA143" s="56"/>
      <c r="BB143" s="56"/>
      <c r="BC143" s="56"/>
      <c r="BD143" s="56"/>
      <c r="BE143" s="56"/>
      <c r="BF143" s="56"/>
      <c r="BG143" s="56"/>
      <c r="BH143" s="56"/>
      <c r="BI143" s="56"/>
      <c r="BJ143" s="56"/>
      <c r="BK143" s="56"/>
      <c r="BL143" s="57"/>
    </row>
  </sheetData>
  <mergeCells count="11">
    <mergeCell ref="BF27:BH27"/>
    <mergeCell ref="AA27:AC27"/>
    <mergeCell ref="AA62:AC63"/>
    <mergeCell ref="W62:Y63"/>
    <mergeCell ref="AE27:AG27"/>
    <mergeCell ref="AM27:AO27"/>
    <mergeCell ref="AQ27:AS27"/>
    <mergeCell ref="AV27:AX27"/>
    <mergeCell ref="W27:Y27"/>
    <mergeCell ref="BA27:BC27"/>
    <mergeCell ref="AI27:AK2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FC4B0-AD16-4AED-BFA2-68378AAF15E9}">
  <sheetPr codeName="Sheet2">
    <tabColor rgb="FF00B050"/>
    <pageSetUpPr fitToPage="1"/>
  </sheetPr>
  <dimension ref="A1:J66"/>
  <sheetViews>
    <sheetView showGridLines="0" view="pageBreakPreview" zoomScaleNormal="100" zoomScaleSheetLayoutView="100" workbookViewId="0">
      <selection activeCell="A3" sqref="A3"/>
    </sheetView>
  </sheetViews>
  <sheetFormatPr defaultColWidth="8.85546875" defaultRowHeight="14.45"/>
  <cols>
    <col min="1" max="1" width="58.7109375" customWidth="1"/>
    <col min="2" max="2" width="9.42578125" customWidth="1"/>
    <col min="3" max="3" width="19.140625" customWidth="1"/>
    <col min="4" max="4" width="31.7109375" customWidth="1"/>
    <col min="5" max="5" width="2.7109375" customWidth="1"/>
    <col min="6" max="6" width="15.7109375" customWidth="1"/>
    <col min="7" max="7" width="10.7109375" customWidth="1"/>
    <col min="8" max="8" width="1.7109375" customWidth="1"/>
  </cols>
  <sheetData>
    <row r="1" spans="1:10" ht="15.6">
      <c r="A1" s="133" t="s">
        <v>44</v>
      </c>
      <c r="B1" s="133"/>
      <c r="C1" s="133"/>
      <c r="D1" s="133"/>
      <c r="E1" s="133"/>
      <c r="F1" s="133"/>
      <c r="G1" s="133"/>
      <c r="H1" s="133"/>
      <c r="I1" t="s">
        <v>45</v>
      </c>
      <c r="J1" t="s">
        <v>45</v>
      </c>
    </row>
    <row r="2" spans="1:10" ht="15.6">
      <c r="A2" s="133" t="s">
        <v>46</v>
      </c>
      <c r="B2" s="133"/>
      <c r="C2" s="133"/>
      <c r="D2" s="133"/>
      <c r="E2" s="133"/>
      <c r="F2" s="133"/>
      <c r="G2" s="133"/>
      <c r="H2" s="133"/>
    </row>
    <row r="3" spans="1:10" ht="15.6">
      <c r="A3" s="134" t="s">
        <v>47</v>
      </c>
      <c r="B3" s="134"/>
      <c r="C3" s="134"/>
      <c r="D3" s="134"/>
      <c r="E3" s="134"/>
      <c r="F3" s="134"/>
      <c r="G3" s="134"/>
      <c r="H3" s="134"/>
    </row>
    <row r="4" spans="1:10">
      <c r="A4" s="337" t="s">
        <v>48</v>
      </c>
      <c r="B4" s="339"/>
      <c r="C4" s="338"/>
      <c r="D4" s="337" t="s">
        <v>49</v>
      </c>
      <c r="E4" s="338"/>
      <c r="F4" s="337" t="s">
        <v>50</v>
      </c>
      <c r="G4" s="339"/>
      <c r="H4" s="338"/>
    </row>
    <row r="5" spans="1:10" ht="15">
      <c r="A5" s="397"/>
      <c r="B5" s="398"/>
      <c r="C5" s="399"/>
      <c r="D5" s="411"/>
      <c r="E5" s="412"/>
      <c r="F5" s="411"/>
      <c r="G5" s="413"/>
      <c r="H5" s="412"/>
    </row>
    <row r="6" spans="1:10">
      <c r="A6" s="337" t="s">
        <v>51</v>
      </c>
      <c r="B6" s="339"/>
      <c r="C6" s="339"/>
      <c r="D6" s="339"/>
      <c r="E6" s="338"/>
      <c r="F6" s="337" t="s">
        <v>52</v>
      </c>
      <c r="G6" s="339"/>
      <c r="H6" s="338"/>
    </row>
    <row r="7" spans="1:10" ht="15">
      <c r="A7" s="397"/>
      <c r="B7" s="398"/>
      <c r="C7" s="398"/>
      <c r="D7" s="398"/>
      <c r="E7" s="399"/>
      <c r="F7" s="403"/>
      <c r="G7" s="404"/>
      <c r="H7" s="405"/>
    </row>
    <row r="8" spans="1:10">
      <c r="A8" s="297" t="s">
        <v>53</v>
      </c>
      <c r="B8" s="337" t="s">
        <v>54</v>
      </c>
      <c r="C8" s="339"/>
      <c r="D8" s="339"/>
      <c r="E8" s="338"/>
      <c r="F8" s="337" t="s">
        <v>55</v>
      </c>
      <c r="G8" s="339"/>
      <c r="H8" s="338"/>
    </row>
    <row r="9" spans="1:10" ht="15">
      <c r="A9" s="300"/>
      <c r="B9" s="397"/>
      <c r="C9" s="398"/>
      <c r="D9" s="398"/>
      <c r="E9" s="399"/>
      <c r="F9" s="400"/>
      <c r="G9" s="401"/>
      <c r="H9" s="402"/>
    </row>
    <row r="10" spans="1:10">
      <c r="A10" s="297" t="s">
        <v>56</v>
      </c>
      <c r="B10" s="302" t="s">
        <v>57</v>
      </c>
      <c r="C10" s="303"/>
      <c r="D10" s="303"/>
      <c r="E10" s="304"/>
      <c r="F10" s="135" t="s">
        <v>58</v>
      </c>
      <c r="G10" s="135"/>
      <c r="H10" s="136"/>
    </row>
    <row r="11" spans="1:10" ht="15">
      <c r="A11" s="300"/>
      <c r="B11" s="397"/>
      <c r="C11" s="398"/>
      <c r="D11" s="398"/>
      <c r="E11" s="399"/>
      <c r="F11" s="397"/>
      <c r="G11" s="398"/>
      <c r="H11" s="399"/>
    </row>
    <row r="12" spans="1:10">
      <c r="A12" s="337" t="s">
        <v>59</v>
      </c>
      <c r="B12" s="339"/>
      <c r="C12" s="339"/>
      <c r="D12" s="339"/>
      <c r="E12" s="339"/>
      <c r="F12" s="339"/>
      <c r="G12" s="339"/>
      <c r="H12" s="338"/>
    </row>
    <row r="13" spans="1:10" ht="15">
      <c r="A13" s="340"/>
      <c r="B13" s="341"/>
      <c r="C13" s="341"/>
      <c r="D13" s="341"/>
      <c r="E13" s="341"/>
      <c r="F13" s="341"/>
      <c r="G13" s="341"/>
      <c r="H13" s="342"/>
    </row>
    <row r="14" spans="1:10">
      <c r="A14" s="406" t="s">
        <v>60</v>
      </c>
      <c r="B14" s="407"/>
      <c r="C14" s="408"/>
      <c r="D14" s="302" t="s">
        <v>61</v>
      </c>
      <c r="E14" s="303"/>
      <c r="F14" s="303"/>
      <c r="G14" s="409"/>
      <c r="H14" s="410"/>
    </row>
    <row r="15" spans="1:10" ht="15">
      <c r="A15" s="340"/>
      <c r="B15" s="341"/>
      <c r="C15" s="342"/>
      <c r="D15" s="340" t="s">
        <v>62</v>
      </c>
      <c r="E15" s="341"/>
      <c r="F15" s="341"/>
      <c r="G15" s="341"/>
      <c r="H15" s="342"/>
    </row>
    <row r="16" spans="1:10">
      <c r="A16" s="297" t="s">
        <v>63</v>
      </c>
      <c r="B16" s="297" t="s">
        <v>64</v>
      </c>
      <c r="C16" s="298"/>
      <c r="D16" s="298"/>
      <c r="E16" s="299"/>
      <c r="F16" s="137" t="s">
        <v>65</v>
      </c>
      <c r="G16" s="297" t="s">
        <v>66</v>
      </c>
      <c r="H16" s="299"/>
    </row>
    <row r="17" spans="1:8" ht="15">
      <c r="A17" s="301"/>
      <c r="B17" s="352"/>
      <c r="C17" s="353"/>
      <c r="D17" s="353"/>
      <c r="E17" s="354"/>
      <c r="F17" s="284"/>
      <c r="G17" s="355" t="s">
        <v>45</v>
      </c>
      <c r="H17" s="356"/>
    </row>
    <row r="18" spans="1:8">
      <c r="A18" s="297" t="s">
        <v>67</v>
      </c>
      <c r="B18" s="298"/>
      <c r="C18" s="298"/>
      <c r="D18" s="298"/>
      <c r="E18" s="298"/>
      <c r="F18" s="297" t="s">
        <v>68</v>
      </c>
      <c r="G18" s="298"/>
      <c r="H18" s="299"/>
    </row>
    <row r="19" spans="1:8" ht="15">
      <c r="A19" s="340"/>
      <c r="B19" s="341"/>
      <c r="C19" s="341"/>
      <c r="D19" s="341"/>
      <c r="E19" s="342"/>
      <c r="F19" s="357"/>
      <c r="G19" s="358"/>
      <c r="H19" s="359"/>
    </row>
    <row r="20" spans="1:8">
      <c r="A20" s="337" t="s">
        <v>69</v>
      </c>
      <c r="B20" s="338"/>
      <c r="C20" s="337" t="s">
        <v>70</v>
      </c>
      <c r="D20" s="339"/>
      <c r="E20" s="339"/>
      <c r="F20" s="339"/>
      <c r="G20" s="339"/>
      <c r="H20" s="338"/>
    </row>
    <row r="21" spans="1:8" ht="15">
      <c r="A21" s="349"/>
      <c r="B21" s="350"/>
      <c r="C21" s="349"/>
      <c r="D21" s="351"/>
      <c r="E21" s="351"/>
      <c r="F21" s="351"/>
      <c r="G21" s="351"/>
      <c r="H21" s="350"/>
    </row>
    <row r="22" spans="1:8">
      <c r="A22" s="346" t="s">
        <v>71</v>
      </c>
      <c r="B22" s="347"/>
      <c r="C22" s="347"/>
      <c r="D22" s="348"/>
      <c r="E22" s="331" t="str">
        <f>IF(A23="","",(IF(A23&lt;1500,"Please Complete the Provider Questionnaire Tab Only","")))</f>
        <v/>
      </c>
      <c r="F22" s="332"/>
      <c r="G22" s="332"/>
      <c r="H22" s="333"/>
    </row>
    <row r="23" spans="1:8" ht="15.6" thickBot="1">
      <c r="A23" s="343"/>
      <c r="B23" s="344"/>
      <c r="C23" s="344"/>
      <c r="D23" s="345"/>
      <c r="E23" s="334"/>
      <c r="F23" s="335"/>
      <c r="G23" s="335"/>
      <c r="H23" s="336"/>
    </row>
    <row r="24" spans="1:8" ht="16.5" customHeight="1" thickTop="1">
      <c r="A24" s="371"/>
      <c r="B24" s="372"/>
      <c r="C24" s="372"/>
      <c r="D24" s="372"/>
      <c r="E24" s="372"/>
      <c r="F24" s="372"/>
      <c r="G24" s="372"/>
      <c r="H24" s="373"/>
    </row>
    <row r="25" spans="1:8" ht="32.25" customHeight="1">
      <c r="A25" s="374" t="s">
        <v>72</v>
      </c>
      <c r="B25" s="375"/>
      <c r="C25" s="375"/>
      <c r="D25" s="375"/>
      <c r="E25" s="375"/>
      <c r="F25" s="375"/>
      <c r="G25" s="375"/>
      <c r="H25" s="376"/>
    </row>
    <row r="26" spans="1:8" ht="15.6">
      <c r="A26" s="377" t="s">
        <v>73</v>
      </c>
      <c r="B26" s="378"/>
      <c r="C26" s="378"/>
      <c r="D26" s="378"/>
      <c r="E26" s="378"/>
      <c r="F26" s="378"/>
      <c r="G26" s="378"/>
      <c r="H26" s="138"/>
    </row>
    <row r="27" spans="1:8" ht="31.5" customHeight="1">
      <c r="A27" s="212" t="s">
        <v>74</v>
      </c>
      <c r="B27" s="379" t="s">
        <v>75</v>
      </c>
      <c r="C27" s="379"/>
      <c r="D27" s="379"/>
      <c r="E27" s="379"/>
      <c r="F27" s="379"/>
      <c r="G27" s="379"/>
      <c r="H27" s="380"/>
    </row>
    <row r="28" spans="1:8">
      <c r="A28" s="384" t="s">
        <v>76</v>
      </c>
      <c r="B28" s="385"/>
      <c r="C28" s="385"/>
      <c r="D28" s="385"/>
      <c r="E28" s="385"/>
      <c r="F28" s="385"/>
      <c r="G28" s="385"/>
      <c r="H28" s="386"/>
    </row>
    <row r="29" spans="1:8" ht="42" customHeight="1">
      <c r="A29" s="264"/>
      <c r="B29" s="139"/>
      <c r="C29" s="387"/>
      <c r="D29" s="387"/>
      <c r="E29" s="387"/>
      <c r="F29" s="387"/>
      <c r="G29" s="387"/>
      <c r="H29" s="140"/>
    </row>
    <row r="30" spans="1:8" ht="15.6">
      <c r="A30" s="141" t="s">
        <v>77</v>
      </c>
      <c r="B30" s="142"/>
      <c r="C30" s="388" t="s">
        <v>78</v>
      </c>
      <c r="D30" s="388"/>
      <c r="E30" s="388"/>
      <c r="F30" s="388"/>
      <c r="G30" s="388"/>
      <c r="H30" s="143"/>
    </row>
    <row r="31" spans="1:8" ht="15.6">
      <c r="A31" s="144"/>
      <c r="B31" s="142"/>
      <c r="C31" s="142"/>
      <c r="D31" s="142"/>
      <c r="E31" s="142"/>
      <c r="F31" s="142"/>
      <c r="G31" s="142"/>
      <c r="H31" s="143"/>
    </row>
    <row r="32" spans="1:8" ht="15.6">
      <c r="A32" s="145"/>
      <c r="B32" s="142"/>
      <c r="C32" s="142"/>
      <c r="D32" s="142"/>
      <c r="E32" s="142"/>
      <c r="F32" s="142"/>
      <c r="G32" s="142"/>
      <c r="H32" s="143"/>
    </row>
    <row r="33" spans="1:8" ht="15">
      <c r="A33" s="146" t="s">
        <v>79</v>
      </c>
      <c r="B33" s="147" t="s">
        <v>80</v>
      </c>
      <c r="C33" s="389"/>
      <c r="D33" s="389"/>
      <c r="E33" s="389"/>
      <c r="F33" s="389"/>
      <c r="G33" s="389"/>
      <c r="H33" s="143"/>
    </row>
    <row r="34" spans="1:8" ht="15.6">
      <c r="A34" s="146" t="s">
        <v>81</v>
      </c>
      <c r="B34" s="147"/>
      <c r="C34" s="388" t="s">
        <v>82</v>
      </c>
      <c r="D34" s="388"/>
      <c r="E34" s="388"/>
      <c r="F34" s="388"/>
      <c r="G34" s="388"/>
      <c r="H34" s="143"/>
    </row>
    <row r="35" spans="1:8" ht="15.6">
      <c r="A35" s="237" t="s">
        <v>83</v>
      </c>
      <c r="B35" s="147" t="s">
        <v>84</v>
      </c>
      <c r="C35" s="387"/>
      <c r="D35" s="387"/>
      <c r="E35" s="387"/>
      <c r="F35" s="387"/>
      <c r="G35" s="387"/>
      <c r="H35" s="143"/>
    </row>
    <row r="36" spans="1:8" ht="15.6">
      <c r="A36" s="396" t="s">
        <v>85</v>
      </c>
      <c r="B36" s="149" t="s">
        <v>86</v>
      </c>
      <c r="C36" s="387"/>
      <c r="D36" s="387"/>
      <c r="E36" s="387"/>
      <c r="F36" s="387"/>
      <c r="G36" s="387"/>
      <c r="H36" s="143"/>
    </row>
    <row r="37" spans="1:8" ht="15.6">
      <c r="A37" s="396"/>
      <c r="B37" s="139"/>
      <c r="C37" s="387"/>
      <c r="D37" s="387"/>
      <c r="E37" s="387"/>
      <c r="F37" s="387"/>
      <c r="G37" s="387"/>
      <c r="H37" s="143"/>
    </row>
    <row r="38" spans="1:8" ht="15.6">
      <c r="A38" s="148"/>
      <c r="B38" s="139"/>
      <c r="C38" s="265"/>
      <c r="D38" s="265"/>
      <c r="E38" s="265"/>
      <c r="F38" s="265"/>
      <c r="G38" s="265"/>
      <c r="H38" s="143"/>
    </row>
    <row r="39" spans="1:8" ht="15.6">
      <c r="A39" s="148"/>
      <c r="B39" s="139"/>
      <c r="C39" s="305"/>
      <c r="D39" s="305"/>
      <c r="E39" s="305"/>
      <c r="F39" s="305"/>
      <c r="G39" s="305"/>
      <c r="H39" s="143"/>
    </row>
    <row r="40" spans="1:8" ht="15.6">
      <c r="A40" s="390" t="s">
        <v>87</v>
      </c>
      <c r="B40" s="391"/>
      <c r="C40" s="391"/>
      <c r="D40" s="391"/>
      <c r="E40" s="391"/>
      <c r="F40" s="391"/>
      <c r="G40" s="391"/>
      <c r="H40" s="392"/>
    </row>
    <row r="41" spans="1:8" ht="47.25" customHeight="1" thickBot="1">
      <c r="A41" s="393" t="s">
        <v>88</v>
      </c>
      <c r="B41" s="394"/>
      <c r="C41" s="394"/>
      <c r="D41" s="394"/>
      <c r="E41" s="394"/>
      <c r="F41" s="394"/>
      <c r="G41" s="394"/>
      <c r="H41" s="395"/>
    </row>
    <row r="42" spans="1:8" ht="15" thickTop="1">
      <c r="A42" s="150"/>
      <c r="B42" s="151"/>
      <c r="C42" s="151"/>
      <c r="D42" s="151"/>
      <c r="E42" s="151"/>
      <c r="F42" s="151"/>
      <c r="G42" s="151"/>
      <c r="H42" s="152"/>
    </row>
    <row r="43" spans="1:8">
      <c r="A43" s="381" t="s">
        <v>89</v>
      </c>
      <c r="B43" s="382"/>
      <c r="C43" s="382"/>
      <c r="D43" s="382"/>
      <c r="E43" s="382"/>
      <c r="F43" s="382"/>
      <c r="G43" s="382"/>
      <c r="H43" s="383"/>
    </row>
    <row r="44" spans="1:8">
      <c r="A44" s="364" t="s">
        <v>90</v>
      </c>
      <c r="B44" s="365"/>
      <c r="C44" s="306"/>
      <c r="D44" s="235"/>
      <c r="E44" s="366">
        <f>'Sch 2 - Total Direct Expense'!E59+'Sch 3 - Billing Expense'!E65+'Sch 4 - Dispatch Expense'!E61+'Sch 5 - Fleet Expense'!E67+'Sch 6 - Education &amp; Training'!E58+'Sch 7 - Administrative'!E69</f>
        <v>0</v>
      </c>
      <c r="F44" s="366"/>
      <c r="G44" s="155"/>
      <c r="H44" s="156"/>
    </row>
    <row r="45" spans="1:8" ht="15">
      <c r="A45" s="364" t="s">
        <v>91</v>
      </c>
      <c r="B45" s="365"/>
      <c r="C45" s="306"/>
      <c r="D45" s="236"/>
      <c r="E45" s="367">
        <f>'Sch 8 - Total Expense Summary'!E25</f>
        <v>0</v>
      </c>
      <c r="F45" s="367"/>
      <c r="G45" s="154"/>
      <c r="H45" s="156"/>
    </row>
    <row r="46" spans="1:8" ht="15.6" thickBot="1">
      <c r="A46" s="368" t="s">
        <v>92</v>
      </c>
      <c r="B46" s="369"/>
      <c r="C46" s="306"/>
      <c r="D46" s="235"/>
      <c r="E46" s="370">
        <f>E44-E45</f>
        <v>0</v>
      </c>
      <c r="F46" s="370"/>
      <c r="G46" s="154"/>
      <c r="H46" s="156"/>
    </row>
    <row r="47" spans="1:8" ht="15" thickTop="1">
      <c r="A47" s="153"/>
      <c r="B47" s="154"/>
      <c r="C47" s="154"/>
      <c r="D47" s="154"/>
      <c r="E47" s="360"/>
      <c r="F47" s="360"/>
      <c r="G47" s="154"/>
      <c r="H47" s="156"/>
    </row>
    <row r="48" spans="1:8" ht="15">
      <c r="A48" s="361" t="s">
        <v>93</v>
      </c>
      <c r="B48" s="362"/>
      <c r="C48" s="362"/>
      <c r="D48" s="362"/>
      <c r="E48" s="362"/>
      <c r="F48" s="362"/>
      <c r="G48" s="362"/>
      <c r="H48" s="363"/>
    </row>
    <row r="49" spans="1:8">
      <c r="A49" s="154"/>
      <c r="B49" s="154"/>
      <c r="C49" s="154"/>
      <c r="D49" s="154"/>
      <c r="E49" s="154"/>
      <c r="F49" s="154"/>
      <c r="G49" s="154"/>
      <c r="H49" s="154"/>
    </row>
    <row r="50" spans="1:8">
      <c r="A50" s="87"/>
      <c r="B50" s="87"/>
      <c r="C50" s="87"/>
      <c r="D50" s="87"/>
      <c r="E50" s="87"/>
      <c r="F50" s="87"/>
      <c r="G50" s="87"/>
      <c r="H50" s="87"/>
    </row>
    <row r="51" spans="1:8">
      <c r="A51" s="87"/>
      <c r="B51" s="87"/>
      <c r="C51" s="87"/>
      <c r="D51" s="87"/>
      <c r="E51" s="87"/>
      <c r="F51" s="87"/>
      <c r="G51" s="87"/>
      <c r="H51" s="87"/>
    </row>
    <row r="52" spans="1:8">
      <c r="A52" s="157" t="s">
        <v>94</v>
      </c>
      <c r="B52" s="87"/>
      <c r="C52" s="87"/>
      <c r="D52" s="87"/>
      <c r="E52" s="87"/>
      <c r="F52" s="87"/>
      <c r="G52" s="87"/>
      <c r="H52" s="87"/>
    </row>
    <row r="53" spans="1:8" ht="18">
      <c r="A53" s="82" t="s">
        <v>95</v>
      </c>
      <c r="B53" s="87"/>
      <c r="C53" s="87"/>
      <c r="D53" s="87"/>
      <c r="E53" s="87"/>
      <c r="F53" s="87"/>
      <c r="G53" s="87"/>
      <c r="H53" s="87"/>
    </row>
    <row r="54" spans="1:8">
      <c r="A54" s="87" t="s">
        <v>96</v>
      </c>
      <c r="B54" s="87"/>
      <c r="C54" s="87"/>
      <c r="D54" s="87"/>
      <c r="E54" s="87"/>
      <c r="F54" s="87"/>
      <c r="G54" s="87"/>
      <c r="H54" s="87"/>
    </row>
    <row r="55" spans="1:8">
      <c r="A55" s="87" t="s">
        <v>97</v>
      </c>
      <c r="B55" s="87"/>
      <c r="C55" s="87"/>
      <c r="D55" s="87"/>
      <c r="E55" s="87"/>
      <c r="F55" s="87"/>
      <c r="G55" s="87"/>
      <c r="H55" s="87"/>
    </row>
    <row r="56" spans="1:8">
      <c r="A56" s="87"/>
      <c r="B56" s="87"/>
      <c r="C56" s="87"/>
      <c r="D56" s="87"/>
      <c r="E56" s="87"/>
      <c r="F56" s="87"/>
      <c r="G56" s="87"/>
      <c r="H56" s="87"/>
    </row>
    <row r="57" spans="1:8">
      <c r="A57" s="87"/>
      <c r="B57" s="87"/>
      <c r="C57" s="87"/>
      <c r="D57" s="87"/>
      <c r="E57" s="87"/>
      <c r="F57" s="87"/>
      <c r="G57" s="87"/>
      <c r="H57" s="87"/>
    </row>
    <row r="58" spans="1:8">
      <c r="A58" s="87"/>
      <c r="B58" s="87"/>
      <c r="C58" s="87"/>
      <c r="D58" s="87"/>
      <c r="E58" s="87"/>
      <c r="F58" s="87"/>
      <c r="G58" s="87"/>
      <c r="H58" s="87"/>
    </row>
    <row r="59" spans="1:8">
      <c r="A59" s="87"/>
      <c r="B59" s="87"/>
      <c r="C59" s="87"/>
      <c r="D59" s="87"/>
      <c r="E59" s="87"/>
      <c r="F59" s="87"/>
      <c r="G59" s="87"/>
      <c r="H59" s="87"/>
    </row>
    <row r="60" spans="1:8">
      <c r="A60" s="87"/>
      <c r="B60" s="87"/>
      <c r="C60" s="87"/>
      <c r="D60" s="87"/>
      <c r="E60" s="87"/>
      <c r="F60" s="87"/>
      <c r="G60" s="87"/>
      <c r="H60" s="87"/>
    </row>
    <row r="61" spans="1:8">
      <c r="A61" s="87"/>
      <c r="B61" s="87"/>
      <c r="C61" s="87"/>
      <c r="D61" s="87"/>
      <c r="E61" s="87"/>
      <c r="F61" s="87"/>
      <c r="G61" s="87"/>
      <c r="H61" s="87"/>
    </row>
    <row r="62" spans="1:8">
      <c r="A62" s="87"/>
      <c r="B62" s="87"/>
      <c r="C62" s="87"/>
      <c r="D62" s="87"/>
      <c r="E62" s="87"/>
      <c r="F62" s="87"/>
      <c r="G62" s="87"/>
      <c r="H62" s="87"/>
    </row>
    <row r="63" spans="1:8">
      <c r="A63" s="87"/>
      <c r="B63" s="87"/>
      <c r="C63" s="87"/>
      <c r="D63" s="87"/>
      <c r="E63" s="87"/>
      <c r="F63" s="87"/>
      <c r="G63" s="87"/>
      <c r="H63" s="87"/>
    </row>
    <row r="64" spans="1:8">
      <c r="A64" s="87"/>
      <c r="B64" s="87"/>
      <c r="C64" s="87"/>
      <c r="D64" s="87"/>
      <c r="E64" s="87"/>
      <c r="F64" s="87"/>
      <c r="G64" s="87"/>
      <c r="H64" s="87"/>
    </row>
    <row r="65" spans="1:8">
      <c r="A65" s="87"/>
      <c r="B65" s="87"/>
      <c r="C65" s="87"/>
      <c r="D65" s="87"/>
      <c r="E65" s="87"/>
      <c r="F65" s="87"/>
      <c r="G65" s="87"/>
      <c r="H65" s="87"/>
    </row>
    <row r="66" spans="1:8">
      <c r="A66" s="87"/>
      <c r="B66" s="87"/>
      <c r="C66" s="87"/>
      <c r="D66" s="87"/>
      <c r="E66" s="87"/>
      <c r="F66" s="87"/>
      <c r="G66" s="87"/>
      <c r="H66" s="87"/>
    </row>
  </sheetData>
  <mergeCells count="57">
    <mergeCell ref="A4:C4"/>
    <mergeCell ref="D4:E4"/>
    <mergeCell ref="F4:H4"/>
    <mergeCell ref="A5:C5"/>
    <mergeCell ref="A6:E6"/>
    <mergeCell ref="F6:H6"/>
    <mergeCell ref="D5:E5"/>
    <mergeCell ref="F5:H5"/>
    <mergeCell ref="B11:E11"/>
    <mergeCell ref="F11:H11"/>
    <mergeCell ref="A12:H12"/>
    <mergeCell ref="A13:H13"/>
    <mergeCell ref="A14:C14"/>
    <mergeCell ref="G14:H14"/>
    <mergeCell ref="A7:E7"/>
    <mergeCell ref="B8:E8"/>
    <mergeCell ref="F8:H8"/>
    <mergeCell ref="B9:E9"/>
    <mergeCell ref="F9:H9"/>
    <mergeCell ref="F7:H7"/>
    <mergeCell ref="A24:H24"/>
    <mergeCell ref="A25:H25"/>
    <mergeCell ref="A26:G26"/>
    <mergeCell ref="B27:H27"/>
    <mergeCell ref="A43:H43"/>
    <mergeCell ref="A28:H28"/>
    <mergeCell ref="C29:G29"/>
    <mergeCell ref="C30:G30"/>
    <mergeCell ref="C33:G33"/>
    <mergeCell ref="C34:G34"/>
    <mergeCell ref="C35:G35"/>
    <mergeCell ref="C36:G36"/>
    <mergeCell ref="C37:G37"/>
    <mergeCell ref="A40:H40"/>
    <mergeCell ref="A41:H41"/>
    <mergeCell ref="A36:A37"/>
    <mergeCell ref="E47:F47"/>
    <mergeCell ref="A48:H48"/>
    <mergeCell ref="A44:B44"/>
    <mergeCell ref="E44:F44"/>
    <mergeCell ref="A45:B45"/>
    <mergeCell ref="E45:F45"/>
    <mergeCell ref="A46:B46"/>
    <mergeCell ref="E46:F46"/>
    <mergeCell ref="E22:H23"/>
    <mergeCell ref="A20:B20"/>
    <mergeCell ref="C20:H20"/>
    <mergeCell ref="A15:C15"/>
    <mergeCell ref="A23:D23"/>
    <mergeCell ref="A22:D22"/>
    <mergeCell ref="A21:B21"/>
    <mergeCell ref="C21:H21"/>
    <mergeCell ref="D15:H15"/>
    <mergeCell ref="B17:E17"/>
    <mergeCell ref="G17:H17"/>
    <mergeCell ref="F19:H19"/>
    <mergeCell ref="A19:E19"/>
  </mergeCells>
  <hyperlinks>
    <hyperlink ref="A35" r:id="rId1" xr:uid="{A25D38A3-2512-473F-81B5-D963D22F107B}"/>
  </hyperlinks>
  <pageMargins left="0.25" right="0.25" top="1" bottom="0.5" header="0.25" footer="0.25"/>
  <pageSetup scale="68" orientation="portrait" r:id="rId2"/>
  <headerFooter>
    <oddHeader>&amp;R&amp;9Healthcare and Family Services
Medical Transportation Cost Report</oddHeader>
    <oddFooter>&amp;C&amp;A&amp;R&amp;9Page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6970E-0072-4060-B8C2-50C8DDB23D12}">
  <sheetPr codeName="Sheet3">
    <tabColor rgb="FF00B050"/>
    <pageSetUpPr fitToPage="1"/>
  </sheetPr>
  <dimension ref="A1:E50"/>
  <sheetViews>
    <sheetView view="pageBreakPreview" zoomScaleNormal="100" zoomScaleSheetLayoutView="100" workbookViewId="0">
      <pane ySplit="3" topLeftCell="A4" activePane="bottomLeft" state="frozen"/>
      <selection pane="bottomLeft" activeCell="B7" sqref="B7"/>
    </sheetView>
  </sheetViews>
  <sheetFormatPr defaultRowHeight="14.45"/>
  <cols>
    <col min="1" max="1" width="51.42578125" customWidth="1"/>
    <col min="2" max="4" width="6.28515625" customWidth="1"/>
    <col min="5" max="5" width="36.140625" customWidth="1"/>
  </cols>
  <sheetData>
    <row r="1" spans="1:5" ht="15" thickBot="1">
      <c r="E1" s="56"/>
    </row>
    <row r="2" spans="1:5" ht="16.149999999999999" thickBot="1">
      <c r="A2" s="158" t="s">
        <v>98</v>
      </c>
      <c r="B2" s="420" t="s">
        <v>99</v>
      </c>
      <c r="C2" s="420" t="s">
        <v>100</v>
      </c>
      <c r="D2" s="422" t="s">
        <v>101</v>
      </c>
      <c r="E2" s="424" t="s">
        <v>102</v>
      </c>
    </row>
    <row r="3" spans="1:5" ht="16.149999999999999" thickBot="1">
      <c r="A3" s="214" t="s">
        <v>103</v>
      </c>
      <c r="B3" s="421"/>
      <c r="C3" s="421"/>
      <c r="D3" s="423"/>
      <c r="E3" s="425"/>
    </row>
    <row r="4" spans="1:5">
      <c r="A4" s="435" t="s">
        <v>104</v>
      </c>
      <c r="B4" s="436"/>
      <c r="C4" s="436"/>
      <c r="D4" s="436"/>
      <c r="E4" s="437"/>
    </row>
    <row r="5" spans="1:5" ht="15.6">
      <c r="A5" s="414" t="s">
        <v>105</v>
      </c>
      <c r="B5" s="415"/>
      <c r="C5" s="415"/>
      <c r="D5" s="415"/>
      <c r="E5" s="416"/>
    </row>
    <row r="6" spans="1:5" ht="16.149999999999999" thickBot="1">
      <c r="A6" s="426" t="s">
        <v>106</v>
      </c>
      <c r="B6" s="427"/>
      <c r="C6" s="427"/>
      <c r="D6" s="427"/>
      <c r="E6" s="428"/>
    </row>
    <row r="7" spans="1:5" ht="16.149999999999999" thickBot="1">
      <c r="A7" s="254" t="s">
        <v>107</v>
      </c>
      <c r="B7" s="250"/>
      <c r="C7" s="250"/>
      <c r="D7" s="250"/>
      <c r="E7" s="251"/>
    </row>
    <row r="8" spans="1:5" ht="16.149999999999999" thickBot="1">
      <c r="A8" s="254" t="s">
        <v>108</v>
      </c>
      <c r="B8" s="250"/>
      <c r="C8" s="250"/>
      <c r="D8" s="250"/>
      <c r="E8" s="251"/>
    </row>
    <row r="9" spans="1:5" ht="16.149999999999999" thickBot="1">
      <c r="A9" s="254" t="s">
        <v>109</v>
      </c>
      <c r="B9" s="250"/>
      <c r="C9" s="250"/>
      <c r="D9" s="250"/>
      <c r="E9" s="251"/>
    </row>
    <row r="10" spans="1:5" ht="16.149999999999999" thickBot="1">
      <c r="A10" s="254" t="s">
        <v>110</v>
      </c>
      <c r="B10" s="250"/>
      <c r="C10" s="250"/>
      <c r="D10" s="250"/>
      <c r="E10" s="251"/>
    </row>
    <row r="11" spans="1:5" ht="16.149999999999999" thickBot="1">
      <c r="A11" s="255" t="s">
        <v>111</v>
      </c>
      <c r="B11" s="250"/>
      <c r="C11" s="250"/>
      <c r="D11" s="250"/>
      <c r="E11" s="251"/>
    </row>
    <row r="12" spans="1:5" ht="15.6">
      <c r="A12" s="429"/>
      <c r="B12" s="430"/>
      <c r="C12" s="430"/>
      <c r="D12" s="430"/>
      <c r="E12" s="431"/>
    </row>
    <row r="13" spans="1:5" ht="16.149999999999999" thickBot="1">
      <c r="A13" s="426" t="s">
        <v>112</v>
      </c>
      <c r="B13" s="427"/>
      <c r="C13" s="427"/>
      <c r="D13" s="427"/>
      <c r="E13" s="428"/>
    </row>
    <row r="14" spans="1:5" ht="16.149999999999999" thickBot="1">
      <c r="A14" s="254" t="s">
        <v>113</v>
      </c>
      <c r="B14" s="250"/>
      <c r="C14" s="250"/>
      <c r="D14" s="250"/>
      <c r="E14" s="251"/>
    </row>
    <row r="15" spans="1:5" ht="16.149999999999999" thickBot="1">
      <c r="A15" s="254" t="s">
        <v>114</v>
      </c>
      <c r="B15" s="250"/>
      <c r="C15" s="250"/>
      <c r="D15" s="250"/>
      <c r="E15" s="251"/>
    </row>
    <row r="16" spans="1:5" ht="33.75" customHeight="1" thickBot="1">
      <c r="A16" s="307" t="s">
        <v>115</v>
      </c>
      <c r="B16" s="250"/>
      <c r="C16" s="250"/>
      <c r="D16" s="250"/>
      <c r="E16" s="252"/>
    </row>
    <row r="17" spans="1:5" ht="15.6">
      <c r="A17" s="432"/>
      <c r="B17" s="433"/>
      <c r="C17" s="433"/>
      <c r="D17" s="433"/>
      <c r="E17" s="434"/>
    </row>
    <row r="18" spans="1:5" ht="16.149999999999999" thickBot="1">
      <c r="A18" s="426" t="s">
        <v>116</v>
      </c>
      <c r="B18" s="427"/>
      <c r="C18" s="427"/>
      <c r="D18" s="427"/>
      <c r="E18" s="428"/>
    </row>
    <row r="19" spans="1:5" ht="16.149999999999999" thickBot="1">
      <c r="A19" s="254" t="s">
        <v>117</v>
      </c>
      <c r="B19" s="250"/>
      <c r="C19" s="250"/>
      <c r="D19" s="250"/>
      <c r="E19" s="251"/>
    </row>
    <row r="20" spans="1:5" ht="16.149999999999999" thickBot="1">
      <c r="A20" s="254" t="s">
        <v>118</v>
      </c>
      <c r="B20" s="250"/>
      <c r="C20" s="250"/>
      <c r="D20" s="250"/>
      <c r="E20" s="251"/>
    </row>
    <row r="21" spans="1:5" ht="15.6">
      <c r="A21" s="308"/>
      <c r="B21" s="309"/>
      <c r="C21" s="309"/>
      <c r="D21" s="309"/>
      <c r="E21" s="310"/>
    </row>
    <row r="22" spans="1:5" ht="16.149999999999999" thickBot="1">
      <c r="A22" s="426" t="s">
        <v>119</v>
      </c>
      <c r="B22" s="427"/>
      <c r="C22" s="427"/>
      <c r="D22" s="427"/>
      <c r="E22" s="428"/>
    </row>
    <row r="23" spans="1:5" ht="16.149999999999999" thickBot="1">
      <c r="A23" s="254" t="s">
        <v>120</v>
      </c>
      <c r="B23" s="250"/>
      <c r="C23" s="250"/>
      <c r="D23" s="250"/>
      <c r="E23" s="251"/>
    </row>
    <row r="24" spans="1:5" ht="16.149999999999999" thickBot="1">
      <c r="A24" s="254" t="s">
        <v>121</v>
      </c>
      <c r="B24" s="250"/>
      <c r="C24" s="250"/>
      <c r="D24" s="250"/>
      <c r="E24" s="251"/>
    </row>
    <row r="25" spans="1:5" ht="16.149999999999999" thickBot="1">
      <c r="A25" s="254" t="s">
        <v>122</v>
      </c>
      <c r="B25" s="250"/>
      <c r="C25" s="250"/>
      <c r="D25" s="250"/>
      <c r="E25" s="251"/>
    </row>
    <row r="26" spans="1:5" ht="16.149999999999999" thickBot="1">
      <c r="A26" s="254" t="s">
        <v>123</v>
      </c>
      <c r="B26" s="250"/>
      <c r="C26" s="250"/>
      <c r="D26" s="250"/>
      <c r="E26" s="251"/>
    </row>
    <row r="27" spans="1:5" ht="16.149999999999999" thickBot="1">
      <c r="A27" s="254" t="s">
        <v>124</v>
      </c>
      <c r="B27" s="250"/>
      <c r="C27" s="250"/>
      <c r="D27" s="250"/>
      <c r="E27" s="251"/>
    </row>
    <row r="28" spans="1:5" ht="16.149999999999999" thickBot="1">
      <c r="A28" s="254" t="s">
        <v>125</v>
      </c>
      <c r="B28" s="250"/>
      <c r="C28" s="250"/>
      <c r="D28" s="250"/>
      <c r="E28" s="251"/>
    </row>
    <row r="29" spans="1:5" ht="16.149999999999999" thickBot="1">
      <c r="A29" s="254" t="s">
        <v>126</v>
      </c>
      <c r="B29" s="250"/>
      <c r="C29" s="250"/>
      <c r="D29" s="250"/>
      <c r="E29" s="251"/>
    </row>
    <row r="30" spans="1:5" ht="16.149999999999999" thickBot="1">
      <c r="A30" s="255" t="s">
        <v>111</v>
      </c>
      <c r="B30" s="250"/>
      <c r="C30" s="250"/>
      <c r="D30" s="250"/>
      <c r="E30" s="251"/>
    </row>
    <row r="31" spans="1:5" ht="15.6">
      <c r="A31" s="444"/>
      <c r="B31" s="445"/>
      <c r="C31" s="445"/>
      <c r="D31" s="445"/>
      <c r="E31" s="446"/>
    </row>
    <row r="32" spans="1:5" ht="16.149999999999999" thickBot="1">
      <c r="A32" s="426" t="s">
        <v>127</v>
      </c>
      <c r="B32" s="427"/>
      <c r="C32" s="427"/>
      <c r="D32" s="427"/>
      <c r="E32" s="428"/>
    </row>
    <row r="33" spans="1:5" ht="16.149999999999999" thickBot="1">
      <c r="A33" s="254" t="s">
        <v>120</v>
      </c>
      <c r="B33" s="250"/>
      <c r="C33" s="250"/>
      <c r="D33" s="250"/>
      <c r="E33" s="251"/>
    </row>
    <row r="34" spans="1:5" ht="16.149999999999999" thickBot="1">
      <c r="A34" s="254" t="s">
        <v>121</v>
      </c>
      <c r="B34" s="250"/>
      <c r="C34" s="250"/>
      <c r="D34" s="250"/>
      <c r="E34" s="251"/>
    </row>
    <row r="35" spans="1:5" ht="16.149999999999999" thickBot="1">
      <c r="A35" s="254" t="s">
        <v>122</v>
      </c>
      <c r="B35" s="250"/>
      <c r="C35" s="250"/>
      <c r="D35" s="250"/>
      <c r="E35" s="251"/>
    </row>
    <row r="36" spans="1:5" ht="16.149999999999999" thickBot="1">
      <c r="A36" s="254" t="s">
        <v>123</v>
      </c>
      <c r="B36" s="250"/>
      <c r="C36" s="250"/>
      <c r="D36" s="250"/>
      <c r="E36" s="251"/>
    </row>
    <row r="37" spans="1:5" ht="16.149999999999999" thickBot="1">
      <c r="A37" s="254" t="s">
        <v>124</v>
      </c>
      <c r="B37" s="250"/>
      <c r="C37" s="250"/>
      <c r="D37" s="250"/>
      <c r="E37" s="251"/>
    </row>
    <row r="38" spans="1:5" ht="16.149999999999999" thickBot="1">
      <c r="A38" s="254" t="s">
        <v>125</v>
      </c>
      <c r="B38" s="250"/>
      <c r="C38" s="250"/>
      <c r="D38" s="250"/>
      <c r="E38" s="251"/>
    </row>
    <row r="39" spans="1:5" ht="16.149999999999999" thickBot="1">
      <c r="A39" s="254" t="s">
        <v>126</v>
      </c>
      <c r="B39" s="250"/>
      <c r="C39" s="250"/>
      <c r="D39" s="250"/>
      <c r="E39" s="251"/>
    </row>
    <row r="40" spans="1:5" ht="16.149999999999999" thickBot="1">
      <c r="A40" s="255" t="s">
        <v>111</v>
      </c>
      <c r="B40" s="250"/>
      <c r="C40" s="250"/>
      <c r="D40" s="250"/>
      <c r="E40" s="251"/>
    </row>
    <row r="41" spans="1:5" ht="16.149999999999999" thickBot="1">
      <c r="A41" s="417" t="s">
        <v>128</v>
      </c>
      <c r="B41" s="418"/>
      <c r="C41" s="418"/>
      <c r="D41" s="418"/>
      <c r="E41" s="419"/>
    </row>
    <row r="42" spans="1:5" ht="15.6">
      <c r="A42" s="429"/>
      <c r="B42" s="430"/>
      <c r="C42" s="430"/>
      <c r="D42" s="430"/>
      <c r="E42" s="431"/>
    </row>
    <row r="43" spans="1:5" ht="16.149999999999999" thickBot="1">
      <c r="A43" s="426" t="s">
        <v>129</v>
      </c>
      <c r="B43" s="427"/>
      <c r="C43" s="427"/>
      <c r="D43" s="427"/>
      <c r="E43" s="428"/>
    </row>
    <row r="44" spans="1:5" ht="16.149999999999999" thickBot="1">
      <c r="A44" s="253" t="s">
        <v>130</v>
      </c>
      <c r="B44" s="250"/>
      <c r="C44" s="250"/>
      <c r="D44" s="250"/>
      <c r="E44" s="251"/>
    </row>
    <row r="45" spans="1:5" ht="33.75" customHeight="1" thickBot="1">
      <c r="A45" s="441" t="s">
        <v>131</v>
      </c>
      <c r="B45" s="442"/>
      <c r="C45" s="442"/>
      <c r="D45" s="442"/>
      <c r="E45" s="443"/>
    </row>
    <row r="46" spans="1:5" ht="31.9" thickBot="1">
      <c r="A46" s="253" t="s">
        <v>132</v>
      </c>
      <c r="B46" s="250"/>
      <c r="C46" s="250"/>
      <c r="D46" s="250"/>
      <c r="E46" s="251"/>
    </row>
    <row r="47" spans="1:5" ht="34.5" customHeight="1" thickBot="1">
      <c r="A47" s="438" t="s">
        <v>133</v>
      </c>
      <c r="B47" s="439"/>
      <c r="C47" s="439"/>
      <c r="D47" s="439"/>
      <c r="E47" s="440"/>
    </row>
    <row r="48" spans="1:5">
      <c r="A48" s="213"/>
    </row>
    <row r="49" spans="1:1">
      <c r="A49" s="159"/>
    </row>
    <row r="50" spans="1:1">
      <c r="A50" s="84"/>
    </row>
  </sheetData>
  <mergeCells count="19">
    <mergeCell ref="A43:E43"/>
    <mergeCell ref="A47:E47"/>
    <mergeCell ref="A45:E45"/>
    <mergeCell ref="A6:E6"/>
    <mergeCell ref="A18:E18"/>
    <mergeCell ref="A42:E42"/>
    <mergeCell ref="A22:E22"/>
    <mergeCell ref="A31:E31"/>
    <mergeCell ref="A5:E5"/>
    <mergeCell ref="A41:E41"/>
    <mergeCell ref="B2:B3"/>
    <mergeCell ref="C2:C3"/>
    <mergeCell ref="D2:D3"/>
    <mergeCell ref="E2:E3"/>
    <mergeCell ref="A13:E13"/>
    <mergeCell ref="A12:E12"/>
    <mergeCell ref="A17:E17"/>
    <mergeCell ref="A32:E32"/>
    <mergeCell ref="A4:E4"/>
  </mergeCells>
  <pageMargins left="0.25" right="0.25" top="1" bottom="0.5" header="0.25" footer="0.25"/>
  <pageSetup scale="83" orientation="portrait" r:id="rId1"/>
  <headerFooter>
    <oddHeader>&amp;R&amp;9Healthcare and Family Services
Medical Transportation Cost Report</oddHeader>
    <oddFooter>&amp;C&amp;A&amp;R&amp;9Page &amp;P of &amp;N</oddFooter>
  </headerFooter>
  <rowBreaks count="1" manualBreakCount="1">
    <brk id="41"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4A5F5-A74D-4B7E-8B9D-F4D7F8367946}">
  <sheetPr codeName="Sheet16">
    <tabColor rgb="FFFFC000"/>
    <pageSetUpPr fitToPage="1"/>
  </sheetPr>
  <dimension ref="A1:AG42"/>
  <sheetViews>
    <sheetView view="pageBreakPreview" zoomScaleNormal="100" zoomScaleSheetLayoutView="100" workbookViewId="0">
      <pane xSplit="3" ySplit="9" topLeftCell="D10" activePane="bottomRight" state="frozen"/>
      <selection pane="bottomRight" activeCell="E11" sqref="E11"/>
      <selection pane="bottomLeft" activeCell="A10" sqref="A10"/>
      <selection pane="topRight" activeCell="D1" sqref="D1"/>
    </sheetView>
  </sheetViews>
  <sheetFormatPr defaultColWidth="8.85546875" defaultRowHeight="14.45"/>
  <cols>
    <col min="1" max="1" width="10.85546875" bestFit="1" customWidth="1"/>
    <col min="2" max="2" width="23.42578125" customWidth="1"/>
    <col min="3" max="3" width="40.42578125" customWidth="1"/>
    <col min="4" max="7" width="17.42578125" customWidth="1"/>
    <col min="8" max="8" width="18.28515625" bestFit="1" customWidth="1"/>
    <col min="9" max="10" width="8.85546875" style="87"/>
    <col min="11" max="11" width="30.7109375" style="87" customWidth="1"/>
    <col min="12" max="12" width="15.7109375" style="87" customWidth="1"/>
    <col min="13" max="33" width="8.85546875" style="87"/>
  </cols>
  <sheetData>
    <row r="1" spans="1:8" ht="31.5" customHeight="1"/>
    <row r="2" spans="1:8" s="87" customFormat="1" ht="15.6">
      <c r="A2" s="479" t="s">
        <v>134</v>
      </c>
      <c r="B2" s="479"/>
      <c r="C2" s="479"/>
      <c r="D2" s="479"/>
      <c r="E2" s="479"/>
      <c r="F2" s="479"/>
      <c r="G2" s="479"/>
      <c r="H2" s="479"/>
    </row>
    <row r="3" spans="1:8" s="87" customFormat="1">
      <c r="A3" s="114"/>
      <c r="B3" s="114"/>
      <c r="C3" s="115"/>
      <c r="D3" s="116"/>
      <c r="E3" s="116"/>
      <c r="F3" s="116"/>
      <c r="G3" s="116"/>
      <c r="H3" s="116"/>
    </row>
    <row r="4" spans="1:8" s="87" customFormat="1">
      <c r="A4" s="480" t="s">
        <v>135</v>
      </c>
      <c r="B4" s="480"/>
      <c r="C4" s="481">
        <f>'General Information'!A5</f>
        <v>0</v>
      </c>
      <c r="D4" s="481"/>
      <c r="E4" s="117"/>
      <c r="F4" s="117"/>
      <c r="G4" s="118" t="s">
        <v>136</v>
      </c>
      <c r="H4" s="208" cm="1">
        <f t="array" ref="H4">'General Information'!C21:C21</f>
        <v>0</v>
      </c>
    </row>
    <row r="5" spans="1:8" s="87" customFormat="1">
      <c r="A5" s="480" t="s">
        <v>137</v>
      </c>
      <c r="B5" s="480"/>
      <c r="C5" s="482">
        <f>'General Information'!F5</f>
        <v>0</v>
      </c>
      <c r="D5" s="483"/>
      <c r="E5" s="117"/>
      <c r="F5" s="117"/>
      <c r="G5" s="207"/>
      <c r="H5" s="119"/>
    </row>
    <row r="6" spans="1:8" s="87" customFormat="1" ht="16.149999999999999" thickBot="1">
      <c r="A6" s="120"/>
      <c r="B6" s="120"/>
      <c r="C6" s="121"/>
      <c r="D6" s="122"/>
      <c r="E6" s="122"/>
      <c r="F6" s="122"/>
      <c r="G6" s="122"/>
      <c r="H6" s="123"/>
    </row>
    <row r="7" spans="1:8">
      <c r="A7" s="484" t="s">
        <v>138</v>
      </c>
      <c r="B7" s="487" t="s">
        <v>139</v>
      </c>
      <c r="C7" s="488"/>
      <c r="D7" s="170">
        <v>1</v>
      </c>
      <c r="E7" s="170">
        <v>2</v>
      </c>
      <c r="F7" s="170">
        <v>3</v>
      </c>
      <c r="G7" s="170">
        <v>4</v>
      </c>
      <c r="H7" s="171">
        <v>5</v>
      </c>
    </row>
    <row r="8" spans="1:8" ht="26.45">
      <c r="A8" s="485"/>
      <c r="B8" s="489"/>
      <c r="C8" s="490"/>
      <c r="D8" s="172" t="s">
        <v>140</v>
      </c>
      <c r="E8" s="173" t="s">
        <v>141</v>
      </c>
      <c r="F8" s="173" t="s">
        <v>142</v>
      </c>
      <c r="G8" s="173" t="s">
        <v>143</v>
      </c>
      <c r="H8" s="174" t="s">
        <v>144</v>
      </c>
    </row>
    <row r="9" spans="1:8" ht="15" thickBot="1">
      <c r="A9" s="486"/>
      <c r="B9" s="491"/>
      <c r="C9" s="492"/>
      <c r="D9" s="175"/>
      <c r="E9" s="176"/>
      <c r="F9" s="176"/>
      <c r="G9" s="176"/>
      <c r="H9" s="177"/>
    </row>
    <row r="10" spans="1:8" s="87" customFormat="1" ht="16.149999999999999" thickTop="1">
      <c r="A10" s="124"/>
      <c r="B10" s="493" t="s">
        <v>145</v>
      </c>
      <c r="C10" s="494"/>
      <c r="D10" s="195"/>
      <c r="E10" s="195"/>
      <c r="F10" s="195"/>
      <c r="G10" s="195"/>
      <c r="H10" s="196"/>
    </row>
    <row r="11" spans="1:8" s="87" customFormat="1" ht="15">
      <c r="A11" s="451" t="s">
        <v>146</v>
      </c>
      <c r="B11" s="452"/>
      <c r="C11" s="453"/>
      <c r="D11" s="192">
        <f>SUM(E11:H11)</f>
        <v>0</v>
      </c>
      <c r="E11" s="266">
        <v>0</v>
      </c>
      <c r="F11" s="266">
        <v>0</v>
      </c>
      <c r="G11" s="266">
        <v>0</v>
      </c>
      <c r="H11" s="267">
        <v>0</v>
      </c>
    </row>
    <row r="12" spans="1:8" s="87" customFormat="1" ht="15">
      <c r="A12" s="451" t="s">
        <v>147</v>
      </c>
      <c r="B12" s="452"/>
      <c r="C12" s="453"/>
      <c r="D12" s="192">
        <f>SUM(E12:H12)</f>
        <v>0</v>
      </c>
      <c r="E12" s="266">
        <v>0</v>
      </c>
      <c r="F12" s="266">
        <v>0</v>
      </c>
      <c r="G12" s="266">
        <v>0</v>
      </c>
      <c r="H12" s="267">
        <v>0</v>
      </c>
    </row>
    <row r="13" spans="1:8" s="87" customFormat="1" ht="17.45">
      <c r="A13" s="124"/>
      <c r="B13" s="454" t="s">
        <v>148</v>
      </c>
      <c r="C13" s="455"/>
      <c r="D13" s="210"/>
      <c r="E13" s="210">
        <f>(E11+E12)/2</f>
        <v>0</v>
      </c>
      <c r="F13" s="210">
        <f>(F11+F12)/2</f>
        <v>0</v>
      </c>
      <c r="G13" s="210">
        <f>(G11+G12)/2</f>
        <v>0</v>
      </c>
      <c r="H13" s="211">
        <f>(H11+H12)/2</f>
        <v>0</v>
      </c>
    </row>
    <row r="14" spans="1:8" s="87" customFormat="1" ht="15.6">
      <c r="A14" s="124"/>
      <c r="B14" s="316"/>
      <c r="C14" s="317"/>
      <c r="D14" s="256"/>
      <c r="E14" s="256"/>
      <c r="F14" s="256"/>
      <c r="G14" s="256"/>
      <c r="H14" s="257"/>
    </row>
    <row r="15" spans="1:8" s="87" customFormat="1" ht="15.6">
      <c r="A15" s="124"/>
      <c r="B15" s="449" t="s">
        <v>149</v>
      </c>
      <c r="C15" s="450"/>
      <c r="D15" s="256"/>
      <c r="E15" s="256"/>
      <c r="F15" s="256"/>
      <c r="G15" s="256"/>
      <c r="H15" s="257"/>
    </row>
    <row r="16" spans="1:8" s="87" customFormat="1" ht="17.45">
      <c r="A16" s="125">
        <v>1</v>
      </c>
      <c r="B16" s="469" t="s">
        <v>150</v>
      </c>
      <c r="C16" s="470"/>
      <c r="D16" s="200">
        <f>SUM(E16:H16)</f>
        <v>0</v>
      </c>
      <c r="E16" s="268">
        <v>0</v>
      </c>
      <c r="F16" s="268">
        <v>0</v>
      </c>
      <c r="G16" s="268">
        <v>0</v>
      </c>
      <c r="H16" s="269">
        <v>0</v>
      </c>
    </row>
    <row r="17" spans="1:8" s="87" customFormat="1" ht="15">
      <c r="A17" s="125">
        <v>2</v>
      </c>
      <c r="B17" s="469" t="s">
        <v>151</v>
      </c>
      <c r="C17" s="470"/>
      <c r="D17" s="201">
        <f t="shared" ref="D17:D24" si="0">SUM(E17:H17)</f>
        <v>0</v>
      </c>
      <c r="E17" s="270">
        <v>0</v>
      </c>
      <c r="F17" s="270">
        <v>0</v>
      </c>
      <c r="G17" s="270">
        <v>0</v>
      </c>
      <c r="H17" s="271">
        <v>0</v>
      </c>
    </row>
    <row r="18" spans="1:8" s="87" customFormat="1" ht="17.45">
      <c r="A18" s="125">
        <v>3</v>
      </c>
      <c r="B18" s="469" t="s">
        <v>152</v>
      </c>
      <c r="C18" s="470"/>
      <c r="D18" s="201">
        <f t="shared" si="0"/>
        <v>0</v>
      </c>
      <c r="E18" s="270">
        <v>0</v>
      </c>
      <c r="F18" s="270">
        <v>0</v>
      </c>
      <c r="G18" s="270">
        <v>0</v>
      </c>
      <c r="H18" s="271">
        <v>0</v>
      </c>
    </row>
    <row r="19" spans="1:8" s="87" customFormat="1" ht="17.45">
      <c r="A19" s="125">
        <v>4</v>
      </c>
      <c r="B19" s="469" t="s">
        <v>153</v>
      </c>
      <c r="C19" s="470"/>
      <c r="D19" s="201">
        <f t="shared" si="0"/>
        <v>0</v>
      </c>
      <c r="E19" s="270">
        <v>0</v>
      </c>
      <c r="F19" s="270">
        <v>0</v>
      </c>
      <c r="G19" s="270">
        <v>0</v>
      </c>
      <c r="H19" s="271">
        <v>0</v>
      </c>
    </row>
    <row r="20" spans="1:8" s="87" customFormat="1" ht="15">
      <c r="A20" s="125">
        <v>5</v>
      </c>
      <c r="B20" s="471" t="s">
        <v>154</v>
      </c>
      <c r="C20" s="472"/>
      <c r="D20" s="201">
        <f t="shared" si="0"/>
        <v>0</v>
      </c>
      <c r="E20" s="270">
        <v>0</v>
      </c>
      <c r="F20" s="270">
        <v>0</v>
      </c>
      <c r="G20" s="270">
        <v>0</v>
      </c>
      <c r="H20" s="271">
        <v>0</v>
      </c>
    </row>
    <row r="21" spans="1:8" s="87" customFormat="1" ht="17.45">
      <c r="A21" s="125">
        <v>6</v>
      </c>
      <c r="B21" s="471" t="s">
        <v>155</v>
      </c>
      <c r="C21" s="472"/>
      <c r="D21" s="201">
        <f t="shared" si="0"/>
        <v>0</v>
      </c>
      <c r="E21" s="270">
        <v>0</v>
      </c>
      <c r="F21" s="270">
        <v>0</v>
      </c>
      <c r="G21" s="270">
        <v>0</v>
      </c>
      <c r="H21" s="271">
        <v>0</v>
      </c>
    </row>
    <row r="22" spans="1:8" s="87" customFormat="1" ht="15">
      <c r="A22" s="125">
        <v>7</v>
      </c>
      <c r="B22" s="473" t="s">
        <v>156</v>
      </c>
      <c r="C22" s="474"/>
      <c r="D22" s="201">
        <f t="shared" si="0"/>
        <v>0</v>
      </c>
      <c r="E22" s="270">
        <v>0</v>
      </c>
      <c r="F22" s="270">
        <v>0</v>
      </c>
      <c r="G22" s="270">
        <v>0</v>
      </c>
      <c r="H22" s="271">
        <v>0</v>
      </c>
    </row>
    <row r="23" spans="1:8" s="87" customFormat="1" ht="15">
      <c r="A23" s="125">
        <v>8</v>
      </c>
      <c r="B23" s="477" t="s">
        <v>157</v>
      </c>
      <c r="C23" s="478"/>
      <c r="D23" s="201"/>
      <c r="E23" s="270">
        <v>0</v>
      </c>
      <c r="F23" s="270">
        <v>0</v>
      </c>
      <c r="G23" s="270">
        <v>0</v>
      </c>
      <c r="H23" s="271">
        <v>0</v>
      </c>
    </row>
    <row r="24" spans="1:8" s="87" customFormat="1" ht="15">
      <c r="A24" s="125">
        <v>9</v>
      </c>
      <c r="B24" s="314" t="s">
        <v>158</v>
      </c>
      <c r="C24" s="315"/>
      <c r="D24" s="201">
        <f t="shared" si="0"/>
        <v>0</v>
      </c>
      <c r="E24" s="270">
        <v>0</v>
      </c>
      <c r="F24" s="270">
        <v>0</v>
      </c>
      <c r="G24" s="270">
        <v>0</v>
      </c>
      <c r="H24" s="271">
        <v>0</v>
      </c>
    </row>
    <row r="25" spans="1:8" s="87" customFormat="1" ht="15">
      <c r="A25" s="125">
        <v>10</v>
      </c>
      <c r="B25" s="475" t="s">
        <v>159</v>
      </c>
      <c r="C25" s="476"/>
      <c r="D25" s="164">
        <f>SUM(E25:H25)</f>
        <v>0</v>
      </c>
      <c r="E25" s="164">
        <f>E16+E24</f>
        <v>0</v>
      </c>
      <c r="F25" s="164">
        <f>F16+F24</f>
        <v>0</v>
      </c>
      <c r="G25" s="164">
        <f>G16+G24</f>
        <v>0</v>
      </c>
      <c r="H25" s="179">
        <f>H16+H24</f>
        <v>0</v>
      </c>
    </row>
    <row r="26" spans="1:8" s="87" customFormat="1" ht="16.899999999999999">
      <c r="A26" s="125">
        <v>11</v>
      </c>
      <c r="B26" s="475" t="s">
        <v>160</v>
      </c>
      <c r="C26" s="476"/>
      <c r="D26" s="165">
        <f>SUM(E26:H26)</f>
        <v>0</v>
      </c>
      <c r="E26" s="165">
        <f>SUM(E17:E23)</f>
        <v>0</v>
      </c>
      <c r="F26" s="165">
        <f>SUM(F17:F23)</f>
        <v>0</v>
      </c>
      <c r="G26" s="165">
        <f>SUM(G17:G23)</f>
        <v>0</v>
      </c>
      <c r="H26" s="285">
        <f>SUM(H17:H23)</f>
        <v>0</v>
      </c>
    </row>
    <row r="27" spans="1:8" s="87" customFormat="1" ht="17.45">
      <c r="A27" s="125"/>
      <c r="B27" s="467" t="s">
        <v>161</v>
      </c>
      <c r="C27" s="468"/>
      <c r="D27" s="202">
        <f>D25+D26</f>
        <v>0</v>
      </c>
      <c r="E27" s="202">
        <f>SUM(E25:E26)</f>
        <v>0</v>
      </c>
      <c r="F27" s="202">
        <f>SUM(F25:F26)</f>
        <v>0</v>
      </c>
      <c r="G27" s="202">
        <f>SUM(G25:G26)</f>
        <v>0</v>
      </c>
      <c r="H27" s="203">
        <f>SUM(H25:H26)</f>
        <v>0</v>
      </c>
    </row>
    <row r="28" spans="1:8" s="87" customFormat="1" ht="16.149999999999999" thickBot="1">
      <c r="A28" s="125"/>
      <c r="B28" s="449"/>
      <c r="C28" s="450"/>
      <c r="D28" s="206"/>
      <c r="E28" s="206"/>
      <c r="F28" s="206"/>
      <c r="G28" s="206"/>
      <c r="H28" s="278"/>
    </row>
    <row r="29" spans="1:8" s="87" customFormat="1" ht="16.149999999999999" thickTop="1">
      <c r="A29" s="125"/>
      <c r="B29" s="449" t="s">
        <v>149</v>
      </c>
      <c r="C29" s="450"/>
      <c r="D29" s="204"/>
      <c r="E29" s="204"/>
      <c r="F29" s="204"/>
      <c r="G29" s="204"/>
      <c r="H29" s="205"/>
    </row>
    <row r="30" spans="1:8" s="87" customFormat="1" ht="15">
      <c r="A30" s="125">
        <v>12</v>
      </c>
      <c r="B30" s="469" t="s">
        <v>162</v>
      </c>
      <c r="C30" s="470"/>
      <c r="D30" s="181">
        <f>SUM(E30:H30)</f>
        <v>0</v>
      </c>
      <c r="E30" s="262">
        <v>0</v>
      </c>
      <c r="F30" s="262">
        <v>0</v>
      </c>
      <c r="G30" s="262">
        <v>0</v>
      </c>
      <c r="H30" s="263">
        <v>0</v>
      </c>
    </row>
    <row r="31" spans="1:8" s="87" customFormat="1" ht="15">
      <c r="A31" s="125">
        <v>13</v>
      </c>
      <c r="B31" s="469" t="s">
        <v>163</v>
      </c>
      <c r="C31" s="470"/>
      <c r="D31" s="181">
        <f>SUM(E31:H31)</f>
        <v>0</v>
      </c>
      <c r="E31" s="262">
        <v>0</v>
      </c>
      <c r="F31" s="262">
        <v>0</v>
      </c>
      <c r="G31" s="262">
        <v>0</v>
      </c>
      <c r="H31" s="263">
        <v>0</v>
      </c>
    </row>
    <row r="32" spans="1:8" s="87" customFormat="1" ht="17.45">
      <c r="A32" s="126"/>
      <c r="B32" s="467" t="s">
        <v>164</v>
      </c>
      <c r="C32" s="468"/>
      <c r="D32" s="274">
        <f>D30+D31</f>
        <v>0</v>
      </c>
      <c r="E32" s="274">
        <f>E30+E31</f>
        <v>0</v>
      </c>
      <c r="F32" s="274">
        <f>F30+F31</f>
        <v>0</v>
      </c>
      <c r="G32" s="274">
        <f>G31+G30</f>
        <v>0</v>
      </c>
      <c r="H32" s="275">
        <f>H30+H31</f>
        <v>0</v>
      </c>
    </row>
    <row r="33" spans="1:8" s="87" customFormat="1" ht="15" customHeight="1">
      <c r="A33" s="125"/>
      <c r="B33" s="460"/>
      <c r="C33" s="461"/>
      <c r="D33" s="164"/>
      <c r="E33" s="164"/>
      <c r="F33" s="164"/>
      <c r="G33" s="164"/>
      <c r="H33" s="193"/>
    </row>
    <row r="34" spans="1:8" s="87" customFormat="1" ht="15" customHeight="1" thickBot="1">
      <c r="A34" s="127"/>
      <c r="B34" s="462" t="s">
        <v>165</v>
      </c>
      <c r="C34" s="463"/>
      <c r="D34" s="169" t="str">
        <f>IFERROR(D27/D32,"")</f>
        <v/>
      </c>
      <c r="E34" s="169" t="str">
        <f>IFERROR(E27/E32,"")</f>
        <v/>
      </c>
      <c r="F34" s="169" t="str">
        <f>IFERROR(F27/F32,"")</f>
        <v/>
      </c>
      <c r="G34" s="169" t="str">
        <f>IFERROR(G27/G32,"")</f>
        <v/>
      </c>
      <c r="H34" s="187" t="str">
        <f>IFERROR(H27/H32,"")</f>
        <v/>
      </c>
    </row>
    <row r="35" spans="1:8" s="87" customFormat="1" ht="15" thickBot="1">
      <c r="A35" s="132"/>
      <c r="B35" s="464"/>
      <c r="C35" s="464"/>
      <c r="D35" s="464"/>
      <c r="E35" s="464"/>
      <c r="F35" s="464"/>
      <c r="G35" s="464"/>
      <c r="H35" s="123"/>
    </row>
    <row r="36" spans="1:8" s="87" customFormat="1" ht="17.45">
      <c r="A36" s="276" t="s">
        <v>166</v>
      </c>
      <c r="B36" s="456" t="s">
        <v>167</v>
      </c>
      <c r="C36" s="456"/>
      <c r="D36" s="456"/>
      <c r="E36" s="456"/>
      <c r="F36" s="456"/>
      <c r="G36" s="456"/>
      <c r="H36" s="457"/>
    </row>
    <row r="37" spans="1:8" s="87" customFormat="1" ht="17.45">
      <c r="A37" s="277" t="s">
        <v>168</v>
      </c>
      <c r="B37" s="458" t="s">
        <v>169</v>
      </c>
      <c r="C37" s="458"/>
      <c r="D37" s="458"/>
      <c r="E37" s="458"/>
      <c r="F37" s="458"/>
      <c r="G37" s="458"/>
      <c r="H37" s="459"/>
    </row>
    <row r="38" spans="1:8" s="87" customFormat="1" ht="30" customHeight="1">
      <c r="A38" s="277" t="s">
        <v>170</v>
      </c>
      <c r="B38" s="458" t="s">
        <v>171</v>
      </c>
      <c r="C38" s="458"/>
      <c r="D38" s="458"/>
      <c r="E38" s="458"/>
      <c r="F38" s="458"/>
      <c r="G38" s="458"/>
      <c r="H38" s="459"/>
    </row>
    <row r="39" spans="1:8" s="87" customFormat="1" ht="15" customHeight="1">
      <c r="A39" s="447" t="s">
        <v>172</v>
      </c>
      <c r="B39" s="458" t="s">
        <v>173</v>
      </c>
      <c r="C39" s="458"/>
      <c r="D39" s="458"/>
      <c r="E39" s="458"/>
      <c r="F39" s="458"/>
      <c r="G39" s="458"/>
      <c r="H39" s="459"/>
    </row>
    <row r="40" spans="1:8" s="87" customFormat="1" ht="15" thickBot="1">
      <c r="A40" s="448"/>
      <c r="B40" s="465"/>
      <c r="C40" s="465"/>
      <c r="D40" s="465"/>
      <c r="E40" s="465"/>
      <c r="F40" s="465"/>
      <c r="G40" s="465"/>
      <c r="H40" s="466"/>
    </row>
    <row r="41" spans="1:8" s="87" customFormat="1"/>
    <row r="42" spans="1:8" s="87" customFormat="1"/>
  </sheetData>
  <mergeCells count="36">
    <mergeCell ref="B20:C20"/>
    <mergeCell ref="A2:H2"/>
    <mergeCell ref="A4:B4"/>
    <mergeCell ref="C4:D4"/>
    <mergeCell ref="A5:B5"/>
    <mergeCell ref="C5:D5"/>
    <mergeCell ref="A7:A9"/>
    <mergeCell ref="B7:C9"/>
    <mergeCell ref="B10:C10"/>
    <mergeCell ref="B16:C16"/>
    <mergeCell ref="B17:C17"/>
    <mergeCell ref="B18:C18"/>
    <mergeCell ref="B19:C19"/>
    <mergeCell ref="B31:C31"/>
    <mergeCell ref="B21:C21"/>
    <mergeCell ref="B22:C22"/>
    <mergeCell ref="B25:C25"/>
    <mergeCell ref="B26:C26"/>
    <mergeCell ref="B27:C27"/>
    <mergeCell ref="B23:C23"/>
    <mergeCell ref="A39:A40"/>
    <mergeCell ref="B15:C15"/>
    <mergeCell ref="A11:C11"/>
    <mergeCell ref="A12:C12"/>
    <mergeCell ref="B13:C13"/>
    <mergeCell ref="B36:H36"/>
    <mergeCell ref="B37:H37"/>
    <mergeCell ref="B38:H38"/>
    <mergeCell ref="B33:C33"/>
    <mergeCell ref="B34:C34"/>
    <mergeCell ref="B35:G35"/>
    <mergeCell ref="B39:H40"/>
    <mergeCell ref="B32:C32"/>
    <mergeCell ref="B28:C28"/>
    <mergeCell ref="B29:C29"/>
    <mergeCell ref="B30:C30"/>
  </mergeCells>
  <pageMargins left="0.25" right="0.25" top="1" bottom="0.5" header="0.25" footer="0.25"/>
  <pageSetup scale="62" orientation="portrait" r:id="rId1"/>
  <headerFooter>
    <oddHeader>&amp;R&amp;9Healthcare and Family Services
Emergency Medical Transportation Cost Report</oddHeader>
    <oddFooter>&amp;C&amp;9&amp;A&amp;R&amp;9Page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51317-5538-4411-9DB6-F6997312D583}">
  <sheetPr codeName="Sheet5">
    <tabColor rgb="FFFFC000"/>
    <pageSetUpPr fitToPage="1"/>
  </sheetPr>
  <dimension ref="A1:AG68"/>
  <sheetViews>
    <sheetView view="pageBreakPreview" zoomScaleNormal="100" zoomScaleSheetLayoutView="100" workbookViewId="0">
      <pane xSplit="3" ySplit="9" topLeftCell="D10" activePane="bottomRight" state="frozen"/>
      <selection pane="bottomRight" activeCell="E11" sqref="E11"/>
      <selection pane="bottomLeft" activeCell="A10" sqref="A10"/>
      <selection pane="topRight" activeCell="D1" sqref="D1"/>
    </sheetView>
  </sheetViews>
  <sheetFormatPr defaultColWidth="8.85546875" defaultRowHeight="14.45"/>
  <cols>
    <col min="1" max="1" width="10.85546875" bestFit="1" customWidth="1"/>
    <col min="2" max="2" width="23.42578125" customWidth="1"/>
    <col min="3" max="3" width="40.42578125" customWidth="1"/>
    <col min="4" max="7" width="17.42578125" customWidth="1"/>
    <col min="8" max="8" width="18.28515625" bestFit="1" customWidth="1"/>
    <col min="9" max="10" width="8.85546875" style="87"/>
    <col min="11" max="11" width="30.7109375" style="87" customWidth="1"/>
    <col min="12" max="12" width="15.7109375" style="87" customWidth="1"/>
    <col min="13" max="33" width="8.85546875" style="87"/>
  </cols>
  <sheetData>
    <row r="1" spans="1:8" ht="31.5" customHeight="1"/>
    <row r="2" spans="1:8" s="87" customFormat="1" ht="15.6">
      <c r="A2" s="479" t="s">
        <v>174</v>
      </c>
      <c r="B2" s="479"/>
      <c r="C2" s="479"/>
      <c r="D2" s="479"/>
      <c r="E2" s="479"/>
      <c r="F2" s="479"/>
      <c r="G2" s="479"/>
      <c r="H2" s="479"/>
    </row>
    <row r="3" spans="1:8" s="87" customFormat="1">
      <c r="A3" s="114"/>
      <c r="B3" s="114"/>
      <c r="C3" s="115"/>
      <c r="D3" s="116"/>
      <c r="E3" s="116"/>
      <c r="F3" s="116"/>
      <c r="G3" s="116"/>
      <c r="H3" s="116"/>
    </row>
    <row r="4" spans="1:8" s="87" customFormat="1">
      <c r="A4" s="480" t="s">
        <v>135</v>
      </c>
      <c r="B4" s="480"/>
      <c r="C4" s="481">
        <f>'General Information'!A5</f>
        <v>0</v>
      </c>
      <c r="D4" s="481"/>
      <c r="E4" s="117"/>
      <c r="F4" s="117"/>
      <c r="G4" s="118" t="s">
        <v>136</v>
      </c>
      <c r="H4" s="208" cm="1">
        <f t="array" ref="H4">'General Information'!C21:C21</f>
        <v>0</v>
      </c>
    </row>
    <row r="5" spans="1:8" s="87" customFormat="1">
      <c r="A5" s="480" t="s">
        <v>137</v>
      </c>
      <c r="B5" s="480"/>
      <c r="C5" s="482">
        <f>'General Information'!F5</f>
        <v>0</v>
      </c>
      <c r="D5" s="483"/>
      <c r="E5" s="117"/>
      <c r="F5" s="117"/>
      <c r="G5" s="207"/>
      <c r="H5" s="119"/>
    </row>
    <row r="6" spans="1:8" s="87" customFormat="1" ht="16.149999999999999" thickBot="1">
      <c r="A6" s="120"/>
      <c r="B6" s="120"/>
      <c r="C6" s="121"/>
      <c r="D6" s="122"/>
      <c r="E6" s="122"/>
      <c r="F6" s="122"/>
      <c r="G6" s="122"/>
      <c r="H6" s="123"/>
    </row>
    <row r="7" spans="1:8">
      <c r="A7" s="484" t="s">
        <v>138</v>
      </c>
      <c r="B7" s="487" t="s">
        <v>139</v>
      </c>
      <c r="C7" s="488"/>
      <c r="D7" s="170">
        <v>1</v>
      </c>
      <c r="E7" s="170">
        <v>2</v>
      </c>
      <c r="F7" s="170">
        <v>3</v>
      </c>
      <c r="G7" s="170">
        <v>4</v>
      </c>
      <c r="H7" s="171">
        <v>5</v>
      </c>
    </row>
    <row r="8" spans="1:8" ht="26.45">
      <c r="A8" s="485"/>
      <c r="B8" s="489"/>
      <c r="C8" s="490"/>
      <c r="D8" s="172" t="s">
        <v>140</v>
      </c>
      <c r="E8" s="173" t="s">
        <v>141</v>
      </c>
      <c r="F8" s="173" t="s">
        <v>142</v>
      </c>
      <c r="G8" s="173" t="s">
        <v>143</v>
      </c>
      <c r="H8" s="174" t="s">
        <v>144</v>
      </c>
    </row>
    <row r="9" spans="1:8" ht="15" thickBot="1">
      <c r="A9" s="486"/>
      <c r="B9" s="491"/>
      <c r="C9" s="492"/>
      <c r="D9" s="175"/>
      <c r="E9" s="176"/>
      <c r="F9" s="176"/>
      <c r="G9" s="176"/>
      <c r="H9" s="177"/>
    </row>
    <row r="10" spans="1:8" ht="16.149999999999999" thickTop="1">
      <c r="A10" s="124"/>
      <c r="B10" s="493" t="s">
        <v>175</v>
      </c>
      <c r="C10" s="494"/>
      <c r="D10" s="195"/>
      <c r="E10" s="195"/>
      <c r="F10" s="195"/>
      <c r="G10" s="195"/>
      <c r="H10" s="196"/>
    </row>
    <row r="11" spans="1:8" ht="15">
      <c r="A11" s="125">
        <v>1</v>
      </c>
      <c r="B11" s="495" t="s">
        <v>176</v>
      </c>
      <c r="C11" s="496"/>
      <c r="D11" s="200">
        <f t="shared" ref="D11:D20" si="0">SUM(E11:H11)</f>
        <v>0</v>
      </c>
      <c r="E11" s="268">
        <v>0</v>
      </c>
      <c r="F11" s="268">
        <v>0</v>
      </c>
      <c r="G11" s="268">
        <v>0</v>
      </c>
      <c r="H11" s="269">
        <v>0</v>
      </c>
    </row>
    <row r="12" spans="1:8" ht="15">
      <c r="A12" s="125">
        <v>2</v>
      </c>
      <c r="B12" s="495" t="s">
        <v>177</v>
      </c>
      <c r="C12" s="496"/>
      <c r="D12" s="201">
        <f t="shared" si="0"/>
        <v>0</v>
      </c>
      <c r="E12" s="270">
        <v>0</v>
      </c>
      <c r="F12" s="270">
        <v>0</v>
      </c>
      <c r="G12" s="270">
        <v>0</v>
      </c>
      <c r="H12" s="271">
        <v>0</v>
      </c>
    </row>
    <row r="13" spans="1:8" ht="15">
      <c r="A13" s="125">
        <v>3</v>
      </c>
      <c r="B13" s="495" t="s">
        <v>178</v>
      </c>
      <c r="C13" s="496"/>
      <c r="D13" s="201">
        <f t="shared" si="0"/>
        <v>0</v>
      </c>
      <c r="E13" s="270">
        <v>0</v>
      </c>
      <c r="F13" s="270">
        <v>0</v>
      </c>
      <c r="G13" s="270">
        <v>0</v>
      </c>
      <c r="H13" s="271">
        <v>0</v>
      </c>
    </row>
    <row r="14" spans="1:8" ht="15">
      <c r="A14" s="125">
        <v>4</v>
      </c>
      <c r="B14" s="495" t="s">
        <v>179</v>
      </c>
      <c r="C14" s="496"/>
      <c r="D14" s="201">
        <f t="shared" si="0"/>
        <v>0</v>
      </c>
      <c r="E14" s="270">
        <v>0</v>
      </c>
      <c r="F14" s="270">
        <v>0</v>
      </c>
      <c r="G14" s="270">
        <v>0</v>
      </c>
      <c r="H14" s="271">
        <v>0</v>
      </c>
    </row>
    <row r="15" spans="1:8" ht="15">
      <c r="A15" s="125">
        <v>5</v>
      </c>
      <c r="B15" s="495" t="s">
        <v>180</v>
      </c>
      <c r="C15" s="496"/>
      <c r="D15" s="201">
        <f t="shared" si="0"/>
        <v>0</v>
      </c>
      <c r="E15" s="270">
        <v>0</v>
      </c>
      <c r="F15" s="270">
        <v>0</v>
      </c>
      <c r="G15" s="270">
        <v>0</v>
      </c>
      <c r="H15" s="271">
        <v>0</v>
      </c>
    </row>
    <row r="16" spans="1:8" ht="15">
      <c r="A16" s="125">
        <v>6</v>
      </c>
      <c r="B16" s="495" t="s">
        <v>181</v>
      </c>
      <c r="C16" s="496"/>
      <c r="D16" s="201">
        <f t="shared" si="0"/>
        <v>0</v>
      </c>
      <c r="E16" s="270">
        <v>0</v>
      </c>
      <c r="F16" s="270">
        <v>0</v>
      </c>
      <c r="G16" s="270">
        <v>0</v>
      </c>
      <c r="H16" s="271">
        <v>0</v>
      </c>
    </row>
    <row r="17" spans="1:8" ht="15">
      <c r="A17" s="125">
        <v>7</v>
      </c>
      <c r="B17" s="495" t="s">
        <v>182</v>
      </c>
      <c r="C17" s="496"/>
      <c r="D17" s="201">
        <f t="shared" si="0"/>
        <v>0</v>
      </c>
      <c r="E17" s="270">
        <v>0</v>
      </c>
      <c r="F17" s="270">
        <v>0</v>
      </c>
      <c r="G17" s="270">
        <v>0</v>
      </c>
      <c r="H17" s="271">
        <v>0</v>
      </c>
    </row>
    <row r="18" spans="1:8" ht="15">
      <c r="A18" s="125">
        <v>8</v>
      </c>
      <c r="B18" s="495" t="s">
        <v>183</v>
      </c>
      <c r="C18" s="496"/>
      <c r="D18" s="201">
        <f t="shared" si="0"/>
        <v>0</v>
      </c>
      <c r="E18" s="270">
        <v>0</v>
      </c>
      <c r="F18" s="270">
        <v>0</v>
      </c>
      <c r="G18" s="270">
        <v>0</v>
      </c>
      <c r="H18" s="271">
        <v>0</v>
      </c>
    </row>
    <row r="19" spans="1:8" ht="15">
      <c r="A19" s="125">
        <v>9</v>
      </c>
      <c r="B19" s="477" t="s">
        <v>157</v>
      </c>
      <c r="C19" s="478"/>
      <c r="D19" s="164">
        <f t="shared" si="0"/>
        <v>0</v>
      </c>
      <c r="E19" s="260">
        <v>0</v>
      </c>
      <c r="F19" s="260">
        <v>0</v>
      </c>
      <c r="G19" s="260">
        <v>0</v>
      </c>
      <c r="H19" s="261">
        <v>0</v>
      </c>
    </row>
    <row r="20" spans="1:8" ht="16.899999999999999">
      <c r="A20" s="125">
        <v>10</v>
      </c>
      <c r="B20" s="477" t="s">
        <v>157</v>
      </c>
      <c r="C20" s="478"/>
      <c r="D20" s="165">
        <f t="shared" si="0"/>
        <v>0</v>
      </c>
      <c r="E20" s="272">
        <v>0</v>
      </c>
      <c r="F20" s="272">
        <v>0</v>
      </c>
      <c r="G20" s="272">
        <v>0</v>
      </c>
      <c r="H20" s="273">
        <v>0</v>
      </c>
    </row>
    <row r="21" spans="1:8" ht="17.45">
      <c r="A21" s="125"/>
      <c r="B21" s="454" t="s">
        <v>184</v>
      </c>
      <c r="C21" s="455"/>
      <c r="D21" s="202">
        <f>SUM(D11:D20)</f>
        <v>0</v>
      </c>
      <c r="E21" s="202">
        <f>SUM(E11:E20)</f>
        <v>0</v>
      </c>
      <c r="F21" s="202">
        <f>SUM(F11:F20)</f>
        <v>0</v>
      </c>
      <c r="G21" s="202">
        <f>SUM(G11:G20)</f>
        <v>0</v>
      </c>
      <c r="H21" s="203">
        <f>SUM(H11:H20)</f>
        <v>0</v>
      </c>
    </row>
    <row r="22" spans="1:8" ht="16.149999999999999" thickBot="1">
      <c r="A22" s="125"/>
      <c r="B22" s="449"/>
      <c r="C22" s="450"/>
      <c r="D22" s="206"/>
      <c r="E22" s="206"/>
      <c r="F22" s="206"/>
      <c r="G22" s="206"/>
      <c r="H22" s="278"/>
    </row>
    <row r="23" spans="1:8" ht="16.149999999999999" thickTop="1">
      <c r="A23" s="125"/>
      <c r="B23" s="449" t="s">
        <v>149</v>
      </c>
      <c r="C23" s="450"/>
      <c r="D23" s="204"/>
      <c r="E23" s="204"/>
      <c r="F23" s="204"/>
      <c r="G23" s="204"/>
      <c r="H23" s="205"/>
    </row>
    <row r="24" spans="1:8" ht="15">
      <c r="A24" s="125">
        <v>11</v>
      </c>
      <c r="B24" s="469" t="s">
        <v>185</v>
      </c>
      <c r="C24" s="470"/>
      <c r="D24" s="163">
        <f t="shared" ref="D24" si="1">SUM(E24:H24)</f>
        <v>0</v>
      </c>
      <c r="E24" s="200">
        <f>'Sch 1 - Direct Labor Cost'!E16</f>
        <v>0</v>
      </c>
      <c r="F24" s="200">
        <f>'Sch 1 - Direct Labor Cost'!F16</f>
        <v>0</v>
      </c>
      <c r="G24" s="200">
        <f>'Sch 1 - Direct Labor Cost'!G16</f>
        <v>0</v>
      </c>
      <c r="H24" s="215">
        <f>'Sch 1 - Direct Labor Cost'!H16</f>
        <v>0</v>
      </c>
    </row>
    <row r="25" spans="1:8" ht="15">
      <c r="A25" s="125">
        <v>12</v>
      </c>
      <c r="B25" s="469" t="s">
        <v>151</v>
      </c>
      <c r="C25" s="470"/>
      <c r="D25" s="279">
        <f t="shared" ref="D25:D32" si="2">SUM(E25:H25)</f>
        <v>0</v>
      </c>
      <c r="E25" s="279">
        <f>'Sch 1 - Direct Labor Cost'!E17</f>
        <v>0</v>
      </c>
      <c r="F25" s="279">
        <f>'Sch 1 - Direct Labor Cost'!F17</f>
        <v>0</v>
      </c>
      <c r="G25" s="279">
        <f>'Sch 1 - Direct Labor Cost'!G17</f>
        <v>0</v>
      </c>
      <c r="H25" s="179">
        <f>'Sch 1 - Direct Labor Cost'!H17</f>
        <v>0</v>
      </c>
    </row>
    <row r="26" spans="1:8" ht="15">
      <c r="A26" s="125">
        <v>13</v>
      </c>
      <c r="B26" s="469" t="s">
        <v>186</v>
      </c>
      <c r="C26" s="470"/>
      <c r="D26" s="279">
        <f t="shared" si="2"/>
        <v>0</v>
      </c>
      <c r="E26" s="279">
        <f>'Sch 1 - Direct Labor Cost'!E18</f>
        <v>0</v>
      </c>
      <c r="F26" s="279">
        <f>'Sch 1 - Direct Labor Cost'!F18</f>
        <v>0</v>
      </c>
      <c r="G26" s="279">
        <f>'Sch 1 - Direct Labor Cost'!G18</f>
        <v>0</v>
      </c>
      <c r="H26" s="179">
        <f>'Sch 1 - Direct Labor Cost'!H18</f>
        <v>0</v>
      </c>
    </row>
    <row r="27" spans="1:8" ht="15">
      <c r="A27" s="125">
        <v>14</v>
      </c>
      <c r="B27" s="469" t="s">
        <v>187</v>
      </c>
      <c r="C27" s="470"/>
      <c r="D27" s="279">
        <f t="shared" si="2"/>
        <v>0</v>
      </c>
      <c r="E27" s="279">
        <f>'Sch 1 - Direct Labor Cost'!E19</f>
        <v>0</v>
      </c>
      <c r="F27" s="279">
        <f>'Sch 1 - Direct Labor Cost'!F19</f>
        <v>0</v>
      </c>
      <c r="G27" s="279">
        <f>'Sch 1 - Direct Labor Cost'!G19</f>
        <v>0</v>
      </c>
      <c r="H27" s="179">
        <f>'Sch 1 - Direct Labor Cost'!H19</f>
        <v>0</v>
      </c>
    </row>
    <row r="28" spans="1:8" ht="15">
      <c r="A28" s="125">
        <v>15</v>
      </c>
      <c r="B28" s="471" t="s">
        <v>154</v>
      </c>
      <c r="C28" s="472"/>
      <c r="D28" s="279">
        <f t="shared" si="2"/>
        <v>0</v>
      </c>
      <c r="E28" s="279">
        <f>'Sch 1 - Direct Labor Cost'!E20</f>
        <v>0</v>
      </c>
      <c r="F28" s="279">
        <f>'Sch 1 - Direct Labor Cost'!F20</f>
        <v>0</v>
      </c>
      <c r="G28" s="279">
        <f>'Sch 1 - Direct Labor Cost'!G20</f>
        <v>0</v>
      </c>
      <c r="H28" s="179">
        <f>'Sch 1 - Direct Labor Cost'!H20</f>
        <v>0</v>
      </c>
    </row>
    <row r="29" spans="1:8" ht="15">
      <c r="A29" s="125">
        <v>16</v>
      </c>
      <c r="B29" s="471" t="s">
        <v>188</v>
      </c>
      <c r="C29" s="472"/>
      <c r="D29" s="279">
        <f t="shared" si="2"/>
        <v>0</v>
      </c>
      <c r="E29" s="279">
        <f>'Sch 1 - Direct Labor Cost'!E21</f>
        <v>0</v>
      </c>
      <c r="F29" s="279">
        <f>'Sch 1 - Direct Labor Cost'!F21</f>
        <v>0</v>
      </c>
      <c r="G29" s="279">
        <f>'Sch 1 - Direct Labor Cost'!G21</f>
        <v>0</v>
      </c>
      <c r="H29" s="179">
        <f>'Sch 1 - Direct Labor Cost'!H21</f>
        <v>0</v>
      </c>
    </row>
    <row r="30" spans="1:8" s="87" customFormat="1" ht="15">
      <c r="A30" s="125">
        <v>17</v>
      </c>
      <c r="B30" s="473" t="s">
        <v>156</v>
      </c>
      <c r="C30" s="474"/>
      <c r="D30" s="279">
        <f t="shared" si="2"/>
        <v>0</v>
      </c>
      <c r="E30" s="279">
        <f>'Sch 1 - Direct Labor Cost'!E22</f>
        <v>0</v>
      </c>
      <c r="F30" s="279">
        <f>'Sch 1 - Direct Labor Cost'!F22</f>
        <v>0</v>
      </c>
      <c r="G30" s="279">
        <f>'Sch 1 - Direct Labor Cost'!G22</f>
        <v>0</v>
      </c>
      <c r="H30" s="179">
        <f>'Sch 1 - Direct Labor Cost'!H22</f>
        <v>0</v>
      </c>
    </row>
    <row r="31" spans="1:8" s="87" customFormat="1" ht="15">
      <c r="A31" s="125">
        <v>18</v>
      </c>
      <c r="B31" s="477" t="s">
        <v>157</v>
      </c>
      <c r="C31" s="478"/>
      <c r="D31" s="279">
        <f t="shared" ref="D31" si="3">SUM(E31:H31)</f>
        <v>0</v>
      </c>
      <c r="E31" s="279">
        <f>'Sch 1 - Direct Labor Cost'!E23</f>
        <v>0</v>
      </c>
      <c r="F31" s="279">
        <f>'Sch 1 - Direct Labor Cost'!F23</f>
        <v>0</v>
      </c>
      <c r="G31" s="279">
        <f>'Sch 1 - Direct Labor Cost'!G23</f>
        <v>0</v>
      </c>
      <c r="H31" s="179">
        <f>'Sch 1 - Direct Labor Cost'!H23</f>
        <v>0</v>
      </c>
    </row>
    <row r="32" spans="1:8" s="87" customFormat="1" ht="15">
      <c r="A32" s="125">
        <v>19</v>
      </c>
      <c r="B32" s="314" t="s">
        <v>158</v>
      </c>
      <c r="C32" s="315"/>
      <c r="D32" s="279">
        <f t="shared" si="2"/>
        <v>0</v>
      </c>
      <c r="E32" s="279">
        <f>'Sch 1 - Direct Labor Cost'!E24</f>
        <v>0</v>
      </c>
      <c r="F32" s="279">
        <f>'Sch 1 - Direct Labor Cost'!F24</f>
        <v>0</v>
      </c>
      <c r="G32" s="279">
        <f>'Sch 1 - Direct Labor Cost'!G24</f>
        <v>0</v>
      </c>
      <c r="H32" s="179">
        <f>'Sch 1 - Direct Labor Cost'!H24</f>
        <v>0</v>
      </c>
    </row>
    <row r="33" spans="1:8" s="87" customFormat="1" ht="19.149999999999999">
      <c r="A33" s="125"/>
      <c r="B33" s="475" t="s">
        <v>189</v>
      </c>
      <c r="C33" s="476"/>
      <c r="D33" s="167">
        <f>SUM(D24,D32)</f>
        <v>0</v>
      </c>
      <c r="E33" s="280">
        <f>SUM(E24,E32)</f>
        <v>0</v>
      </c>
      <c r="F33" s="280">
        <f>SUM(F24,F32)</f>
        <v>0</v>
      </c>
      <c r="G33" s="280">
        <f>SUM(G24,G32)</f>
        <v>0</v>
      </c>
      <c r="H33" s="281">
        <f>SUM(H24,H32)</f>
        <v>0</v>
      </c>
    </row>
    <row r="34" spans="1:8" s="87" customFormat="1" ht="19.149999999999999">
      <c r="A34" s="125"/>
      <c r="B34" s="475" t="s">
        <v>190</v>
      </c>
      <c r="C34" s="476"/>
      <c r="D34" s="167">
        <f>SUM(D25:D31)</f>
        <v>0</v>
      </c>
      <c r="E34" s="167">
        <f>SUM(E25:E31)</f>
        <v>0</v>
      </c>
      <c r="F34" s="167">
        <f>SUM(F25:F31)</f>
        <v>0</v>
      </c>
      <c r="G34" s="167">
        <f>SUM(G25:G31)</f>
        <v>0</v>
      </c>
      <c r="H34" s="188">
        <f>SUM(H25:H31)</f>
        <v>0</v>
      </c>
    </row>
    <row r="35" spans="1:8" s="87" customFormat="1" ht="17.45">
      <c r="A35" s="126"/>
      <c r="B35" s="467" t="s">
        <v>161</v>
      </c>
      <c r="C35" s="468"/>
      <c r="D35" s="166">
        <f>D33+D34</f>
        <v>0</v>
      </c>
      <c r="E35" s="166">
        <f>E33+E34</f>
        <v>0</v>
      </c>
      <c r="F35" s="166">
        <f>F33+F34</f>
        <v>0</v>
      </c>
      <c r="G35" s="166">
        <f>G33+G34</f>
        <v>0</v>
      </c>
      <c r="H35" s="189">
        <f>H33+H34</f>
        <v>0</v>
      </c>
    </row>
    <row r="36" spans="1:8" s="87" customFormat="1" ht="15.6">
      <c r="A36" s="125"/>
      <c r="B36" s="460"/>
      <c r="C36" s="461"/>
      <c r="D36" s="190"/>
      <c r="E36" s="190"/>
      <c r="F36" s="190"/>
      <c r="G36" s="190"/>
      <c r="H36" s="191"/>
    </row>
    <row r="37" spans="1:8" s="87" customFormat="1" ht="17.45">
      <c r="A37" s="125"/>
      <c r="B37" s="454" t="s">
        <v>191</v>
      </c>
      <c r="C37" s="455"/>
      <c r="D37" s="168">
        <f>D35+D21</f>
        <v>0</v>
      </c>
      <c r="E37" s="168">
        <f>E35+E21</f>
        <v>0</v>
      </c>
      <c r="F37" s="168">
        <f>F35+F21</f>
        <v>0</v>
      </c>
      <c r="G37" s="168">
        <f>G35+G21</f>
        <v>0</v>
      </c>
      <c r="H37" s="180">
        <f>H35+H21</f>
        <v>0</v>
      </c>
    </row>
    <row r="38" spans="1:8" s="87" customFormat="1" ht="15">
      <c r="A38" s="125"/>
      <c r="B38" s="469"/>
      <c r="C38" s="470"/>
      <c r="D38" s="164"/>
      <c r="E38" s="164"/>
      <c r="F38" s="164"/>
      <c r="G38" s="164"/>
      <c r="H38" s="179"/>
    </row>
    <row r="39" spans="1:8" s="87" customFormat="1" ht="15.6">
      <c r="A39" s="125"/>
      <c r="B39" s="449" t="s">
        <v>192</v>
      </c>
      <c r="C39" s="450"/>
      <c r="D39" s="164"/>
      <c r="E39" s="164"/>
      <c r="F39" s="164"/>
      <c r="G39" s="164"/>
      <c r="H39" s="179"/>
    </row>
    <row r="40" spans="1:8" s="87" customFormat="1" ht="15">
      <c r="A40" s="125">
        <v>20</v>
      </c>
      <c r="B40" s="469" t="s">
        <v>193</v>
      </c>
      <c r="C40" s="470"/>
      <c r="D40" s="163">
        <f t="shared" ref="D40:D45" si="4">SUM(E40:H40)</f>
        <v>0</v>
      </c>
      <c r="E40" s="258">
        <v>0</v>
      </c>
      <c r="F40" s="258">
        <v>0</v>
      </c>
      <c r="G40" s="258">
        <v>0</v>
      </c>
      <c r="H40" s="259">
        <v>0</v>
      </c>
    </row>
    <row r="41" spans="1:8" s="87" customFormat="1" ht="15">
      <c r="A41" s="125">
        <v>21</v>
      </c>
      <c r="B41" s="469" t="s">
        <v>194</v>
      </c>
      <c r="C41" s="470"/>
      <c r="D41" s="164">
        <f t="shared" si="4"/>
        <v>0</v>
      </c>
      <c r="E41" s="260">
        <v>0</v>
      </c>
      <c r="F41" s="260">
        <v>0</v>
      </c>
      <c r="G41" s="260">
        <v>0</v>
      </c>
      <c r="H41" s="261">
        <v>0</v>
      </c>
    </row>
    <row r="42" spans="1:8" s="87" customFormat="1" ht="15">
      <c r="A42" s="125">
        <v>22</v>
      </c>
      <c r="B42" s="469" t="s">
        <v>195</v>
      </c>
      <c r="C42" s="470"/>
      <c r="D42" s="164">
        <f t="shared" si="4"/>
        <v>0</v>
      </c>
      <c r="E42" s="260">
        <v>0</v>
      </c>
      <c r="F42" s="260">
        <v>0</v>
      </c>
      <c r="G42" s="260">
        <v>0</v>
      </c>
      <c r="H42" s="261">
        <v>0</v>
      </c>
    </row>
    <row r="43" spans="1:8" s="87" customFormat="1" ht="15">
      <c r="A43" s="125">
        <v>23</v>
      </c>
      <c r="B43" s="469" t="s">
        <v>196</v>
      </c>
      <c r="C43" s="470"/>
      <c r="D43" s="164">
        <f t="shared" si="4"/>
        <v>0</v>
      </c>
      <c r="E43" s="260">
        <v>0</v>
      </c>
      <c r="F43" s="260">
        <v>0</v>
      </c>
      <c r="G43" s="260">
        <v>0</v>
      </c>
      <c r="H43" s="261">
        <v>0</v>
      </c>
    </row>
    <row r="44" spans="1:8" s="87" customFormat="1" ht="15">
      <c r="A44" s="125">
        <v>24</v>
      </c>
      <c r="B44" s="469" t="s">
        <v>197</v>
      </c>
      <c r="C44" s="470"/>
      <c r="D44" s="164">
        <f t="shared" si="4"/>
        <v>0</v>
      </c>
      <c r="E44" s="260">
        <v>0</v>
      </c>
      <c r="F44" s="260">
        <v>0</v>
      </c>
      <c r="G44" s="260">
        <v>0</v>
      </c>
      <c r="H44" s="261">
        <v>0</v>
      </c>
    </row>
    <row r="45" spans="1:8" s="87" customFormat="1" ht="15">
      <c r="A45" s="125">
        <v>25</v>
      </c>
      <c r="B45" s="469" t="s">
        <v>198</v>
      </c>
      <c r="C45" s="470"/>
      <c r="D45" s="164">
        <f t="shared" si="4"/>
        <v>0</v>
      </c>
      <c r="E45" s="260">
        <v>0</v>
      </c>
      <c r="F45" s="260">
        <v>0</v>
      </c>
      <c r="G45" s="260">
        <v>0</v>
      </c>
      <c r="H45" s="261">
        <v>0</v>
      </c>
    </row>
    <row r="46" spans="1:8" s="87" customFormat="1" ht="15">
      <c r="A46" s="125">
        <v>26</v>
      </c>
      <c r="B46" s="469" t="s">
        <v>199</v>
      </c>
      <c r="C46" s="470"/>
      <c r="D46" s="164">
        <f>SUM(E46:H46)</f>
        <v>0</v>
      </c>
      <c r="E46" s="260">
        <v>0</v>
      </c>
      <c r="F46" s="260">
        <v>0</v>
      </c>
      <c r="G46" s="260">
        <v>0</v>
      </c>
      <c r="H46" s="261">
        <v>0</v>
      </c>
    </row>
    <row r="47" spans="1:8" s="87" customFormat="1" ht="15">
      <c r="A47" s="125">
        <v>27</v>
      </c>
      <c r="B47" s="312" t="s">
        <v>200</v>
      </c>
      <c r="C47" s="313"/>
      <c r="D47" s="164">
        <f>SUM(E47:H47)</f>
        <v>0</v>
      </c>
      <c r="E47" s="260">
        <v>0</v>
      </c>
      <c r="F47" s="260">
        <v>0</v>
      </c>
      <c r="G47" s="260">
        <v>0</v>
      </c>
      <c r="H47" s="261">
        <v>0</v>
      </c>
    </row>
    <row r="48" spans="1:8" s="87" customFormat="1" ht="15">
      <c r="A48" s="125">
        <v>28</v>
      </c>
      <c r="B48" s="469" t="s">
        <v>201</v>
      </c>
      <c r="C48" s="470"/>
      <c r="D48" s="164">
        <f t="shared" ref="D48:D56" si="5">SUM(E48:H48)</f>
        <v>0</v>
      </c>
      <c r="E48" s="260">
        <v>0</v>
      </c>
      <c r="F48" s="260">
        <v>0</v>
      </c>
      <c r="G48" s="260">
        <v>0</v>
      </c>
      <c r="H48" s="261">
        <v>0</v>
      </c>
    </row>
    <row r="49" spans="1:33" s="87" customFormat="1" ht="15">
      <c r="A49" s="125">
        <v>29</v>
      </c>
      <c r="B49" s="469" t="s">
        <v>202</v>
      </c>
      <c r="C49" s="470"/>
      <c r="D49" s="164">
        <f t="shared" si="5"/>
        <v>0</v>
      </c>
      <c r="E49" s="260">
        <v>0</v>
      </c>
      <c r="F49" s="260">
        <v>0</v>
      </c>
      <c r="G49" s="260">
        <v>0</v>
      </c>
      <c r="H49" s="261">
        <v>0</v>
      </c>
    </row>
    <row r="50" spans="1:33" s="87" customFormat="1" ht="15">
      <c r="A50" s="125">
        <v>30</v>
      </c>
      <c r="B50" s="469" t="s">
        <v>203</v>
      </c>
      <c r="C50" s="470"/>
      <c r="D50" s="164">
        <f t="shared" si="5"/>
        <v>0</v>
      </c>
      <c r="E50" s="260">
        <v>0</v>
      </c>
      <c r="F50" s="260">
        <v>0</v>
      </c>
      <c r="G50" s="260">
        <v>0</v>
      </c>
      <c r="H50" s="261">
        <v>0</v>
      </c>
    </row>
    <row r="51" spans="1:33" s="87" customFormat="1" ht="15">
      <c r="A51" s="125">
        <v>31</v>
      </c>
      <c r="B51" s="469" t="s">
        <v>204</v>
      </c>
      <c r="C51" s="470"/>
      <c r="D51" s="164">
        <f t="shared" si="5"/>
        <v>0</v>
      </c>
      <c r="E51" s="260">
        <v>0</v>
      </c>
      <c r="F51" s="260">
        <v>0</v>
      </c>
      <c r="G51" s="260">
        <v>0</v>
      </c>
      <c r="H51" s="261">
        <v>0</v>
      </c>
    </row>
    <row r="52" spans="1:33" s="87" customFormat="1" ht="15">
      <c r="A52" s="125">
        <v>32</v>
      </c>
      <c r="B52" s="469" t="s">
        <v>205</v>
      </c>
      <c r="C52" s="470"/>
      <c r="D52" s="164">
        <f t="shared" si="5"/>
        <v>0</v>
      </c>
      <c r="E52" s="260">
        <v>0</v>
      </c>
      <c r="F52" s="260">
        <v>0</v>
      </c>
      <c r="G52" s="260">
        <v>0</v>
      </c>
      <c r="H52" s="261">
        <v>0</v>
      </c>
    </row>
    <row r="53" spans="1:33" s="87" customFormat="1" ht="15">
      <c r="A53" s="125">
        <v>33</v>
      </c>
      <c r="B53" s="469" t="s">
        <v>206</v>
      </c>
      <c r="C53" s="470"/>
      <c r="D53" s="164">
        <f t="shared" si="5"/>
        <v>0</v>
      </c>
      <c r="E53" s="260">
        <v>0</v>
      </c>
      <c r="F53" s="260">
        <v>0</v>
      </c>
      <c r="G53" s="260">
        <v>0</v>
      </c>
      <c r="H53" s="261">
        <v>0</v>
      </c>
    </row>
    <row r="54" spans="1:33" s="87" customFormat="1" ht="15">
      <c r="A54" s="125">
        <v>34</v>
      </c>
      <c r="B54" s="498" t="s">
        <v>207</v>
      </c>
      <c r="C54" s="499"/>
      <c r="D54" s="164">
        <f t="shared" si="5"/>
        <v>0</v>
      </c>
      <c r="E54" s="260">
        <v>0</v>
      </c>
      <c r="F54" s="260">
        <v>0</v>
      </c>
      <c r="G54" s="260">
        <v>0</v>
      </c>
      <c r="H54" s="261">
        <v>0</v>
      </c>
    </row>
    <row r="55" spans="1:33" s="87" customFormat="1" ht="15">
      <c r="A55" s="125">
        <v>35</v>
      </c>
      <c r="B55" s="498" t="s">
        <v>207</v>
      </c>
      <c r="C55" s="499"/>
      <c r="D55" s="164">
        <f t="shared" si="5"/>
        <v>0</v>
      </c>
      <c r="E55" s="260">
        <v>0</v>
      </c>
      <c r="F55" s="260">
        <v>0</v>
      </c>
      <c r="G55" s="260">
        <v>0</v>
      </c>
      <c r="H55" s="261">
        <v>0</v>
      </c>
    </row>
    <row r="56" spans="1:33" s="87" customFormat="1" ht="15">
      <c r="A56" s="125">
        <v>36</v>
      </c>
      <c r="B56" s="498" t="s">
        <v>207</v>
      </c>
      <c r="C56" s="499"/>
      <c r="D56" s="164">
        <f t="shared" si="5"/>
        <v>0</v>
      </c>
      <c r="E56" s="260">
        <v>0</v>
      </c>
      <c r="F56" s="260">
        <v>0</v>
      </c>
      <c r="G56" s="260">
        <v>0</v>
      </c>
      <c r="H56" s="261">
        <v>0</v>
      </c>
    </row>
    <row r="57" spans="1:33" ht="17.45">
      <c r="A57" s="125"/>
      <c r="B57" s="454" t="s">
        <v>208</v>
      </c>
      <c r="C57" s="455"/>
      <c r="D57" s="168">
        <f>SUM(D40:D56)</f>
        <v>0</v>
      </c>
      <c r="E57" s="168">
        <f>SUM(E40:E56)</f>
        <v>0</v>
      </c>
      <c r="F57" s="168">
        <f>SUM(F40:F56)</f>
        <v>0</v>
      </c>
      <c r="G57" s="168">
        <f>SUM(G40:G56)</f>
        <v>0</v>
      </c>
      <c r="H57" s="180">
        <f>SUM(H40:H56)</f>
        <v>0</v>
      </c>
      <c r="I57"/>
      <c r="J57"/>
      <c r="K57"/>
      <c r="L57"/>
      <c r="M57"/>
      <c r="N57"/>
      <c r="O57"/>
      <c r="P57"/>
      <c r="Q57"/>
      <c r="R57"/>
      <c r="S57"/>
      <c r="T57"/>
      <c r="U57"/>
      <c r="V57"/>
      <c r="W57"/>
      <c r="X57"/>
      <c r="Y57"/>
      <c r="Z57"/>
      <c r="AA57"/>
      <c r="AB57"/>
      <c r="AC57"/>
      <c r="AD57"/>
      <c r="AE57"/>
      <c r="AF57"/>
      <c r="AG57"/>
    </row>
    <row r="58" spans="1:33" s="87" customFormat="1" ht="15" customHeight="1">
      <c r="A58" s="125"/>
      <c r="B58" s="460"/>
      <c r="C58" s="461"/>
      <c r="D58" s="164"/>
      <c r="E58" s="164"/>
      <c r="F58" s="164"/>
      <c r="G58" s="164"/>
      <c r="H58" s="193"/>
    </row>
    <row r="59" spans="1:33" s="87" customFormat="1" ht="15" customHeight="1" thickBot="1">
      <c r="A59" s="127"/>
      <c r="B59" s="462" t="s">
        <v>209</v>
      </c>
      <c r="C59" s="463"/>
      <c r="D59" s="169">
        <f>D57+D37</f>
        <v>0</v>
      </c>
      <c r="E59" s="169">
        <f>E57+E37</f>
        <v>0</v>
      </c>
      <c r="F59" s="169">
        <f>F57+F37</f>
        <v>0</v>
      </c>
      <c r="G59" s="169">
        <f>G57+G37</f>
        <v>0</v>
      </c>
      <c r="H59" s="187">
        <f>H57+H37</f>
        <v>0</v>
      </c>
    </row>
    <row r="60" spans="1:33" s="87" customFormat="1">
      <c r="A60" s="132"/>
      <c r="B60" s="464"/>
      <c r="C60" s="464"/>
      <c r="D60" s="464"/>
      <c r="E60" s="464"/>
      <c r="F60" s="464"/>
      <c r="G60" s="464"/>
      <c r="H60" s="123"/>
    </row>
    <row r="61" spans="1:33" s="87" customFormat="1" ht="15.6">
      <c r="A61" s="132"/>
      <c r="B61" s="464"/>
      <c r="C61" s="464"/>
      <c r="D61" s="464"/>
      <c r="E61" s="464"/>
      <c r="F61" s="464"/>
      <c r="G61" s="464"/>
      <c r="H61" s="120"/>
    </row>
    <row r="62" spans="1:33" s="87" customFormat="1">
      <c r="B62" s="497"/>
      <c r="C62" s="497"/>
      <c r="D62" s="497"/>
      <c r="E62" s="497"/>
      <c r="F62" s="497"/>
      <c r="G62" s="497"/>
    </row>
    <row r="63" spans="1:33" s="87" customFormat="1">
      <c r="B63" s="497"/>
      <c r="C63" s="497"/>
      <c r="D63" s="497"/>
      <c r="E63" s="497"/>
      <c r="F63" s="497"/>
      <c r="G63" s="497"/>
    </row>
    <row r="64" spans="1:33" s="87" customFormat="1">
      <c r="B64" s="497"/>
      <c r="C64" s="497"/>
      <c r="D64" s="497"/>
      <c r="E64" s="497"/>
      <c r="F64" s="497"/>
      <c r="G64" s="497"/>
    </row>
    <row r="65" spans="2:7" s="87" customFormat="1">
      <c r="B65" s="497"/>
      <c r="C65" s="497"/>
      <c r="D65" s="497"/>
      <c r="E65" s="497"/>
      <c r="F65" s="497"/>
      <c r="G65" s="497"/>
    </row>
    <row r="66" spans="2:7" s="87" customFormat="1"/>
    <row r="67" spans="2:7" s="87" customFormat="1"/>
    <row r="68" spans="2:7" s="87" customFormat="1"/>
  </sheetData>
  <mergeCells count="59">
    <mergeCell ref="B48:C48"/>
    <mergeCell ref="B49:C49"/>
    <mergeCell ref="B50:C50"/>
    <mergeCell ref="B51:C51"/>
    <mergeCell ref="B52:C52"/>
    <mergeCell ref="B62:G63"/>
    <mergeCell ref="B53:C53"/>
    <mergeCell ref="B54:C54"/>
    <mergeCell ref="B55:C55"/>
    <mergeCell ref="B56:C56"/>
    <mergeCell ref="B58:C58"/>
    <mergeCell ref="B64:G65"/>
    <mergeCell ref="B36:C36"/>
    <mergeCell ref="B37:C37"/>
    <mergeCell ref="B38:C38"/>
    <mergeCell ref="B39:C39"/>
    <mergeCell ref="B44:C44"/>
    <mergeCell ref="B45:C45"/>
    <mergeCell ref="B46:C46"/>
    <mergeCell ref="B40:C40"/>
    <mergeCell ref="B41:C41"/>
    <mergeCell ref="B42:C42"/>
    <mergeCell ref="B43:C43"/>
    <mergeCell ref="B59:C59"/>
    <mergeCell ref="B60:G60"/>
    <mergeCell ref="B61:G61"/>
    <mergeCell ref="B57:C57"/>
    <mergeCell ref="B34:C34"/>
    <mergeCell ref="B35:C35"/>
    <mergeCell ref="B33:C33"/>
    <mergeCell ref="B26:C26"/>
    <mergeCell ref="B27:C27"/>
    <mergeCell ref="B28:C28"/>
    <mergeCell ref="B29:C29"/>
    <mergeCell ref="B30:C30"/>
    <mergeCell ref="B31:C31"/>
    <mergeCell ref="B25:C25"/>
    <mergeCell ref="B14:C14"/>
    <mergeCell ref="B15:C15"/>
    <mergeCell ref="B16:C16"/>
    <mergeCell ref="B17:C17"/>
    <mergeCell ref="B18:C18"/>
    <mergeCell ref="B19:C19"/>
    <mergeCell ref="B20:C20"/>
    <mergeCell ref="B21:C21"/>
    <mergeCell ref="B22:C22"/>
    <mergeCell ref="B23:C23"/>
    <mergeCell ref="B24:C24"/>
    <mergeCell ref="B13:C13"/>
    <mergeCell ref="A2:H2"/>
    <mergeCell ref="A4:B4"/>
    <mergeCell ref="C4:D4"/>
    <mergeCell ref="A5:B5"/>
    <mergeCell ref="C5:D5"/>
    <mergeCell ref="A7:A9"/>
    <mergeCell ref="B7:C9"/>
    <mergeCell ref="B10:C10"/>
    <mergeCell ref="B11:C11"/>
    <mergeCell ref="B12:C12"/>
  </mergeCells>
  <pageMargins left="0.25" right="0.25" top="1" bottom="0.5" header="0.25" footer="0.25"/>
  <pageSetup scale="62" orientation="portrait" r:id="rId1"/>
  <headerFooter>
    <oddHeader>&amp;R&amp;9Healthcare and Family Services
Emergency Medical Transportation Cost Report</oddHeader>
    <oddFooter>&amp;C&amp;9&amp;A&amp;R&amp;9Page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78261-C939-4D2A-91C2-DB2D1154C23F}">
  <sheetPr codeName="Sheet6">
    <tabColor rgb="FFFFFF00"/>
    <pageSetUpPr fitToPage="1"/>
  </sheetPr>
  <dimension ref="A1:AG71"/>
  <sheetViews>
    <sheetView view="pageBreakPreview" zoomScaleNormal="100" zoomScaleSheetLayoutView="100" workbookViewId="0">
      <pane xSplit="3" ySplit="8" topLeftCell="D9" activePane="bottomRight" state="frozen"/>
      <selection pane="bottomRight" activeCell="E10" sqref="E10"/>
      <selection pane="bottomLeft" activeCell="A9" sqref="A9"/>
      <selection pane="topRight" activeCell="D1" sqref="D1"/>
    </sheetView>
  </sheetViews>
  <sheetFormatPr defaultColWidth="8.85546875" defaultRowHeight="14.45"/>
  <cols>
    <col min="1" max="1" width="10.85546875" bestFit="1" customWidth="1"/>
    <col min="2" max="2" width="23.42578125" customWidth="1"/>
    <col min="3" max="3" width="27.42578125" customWidth="1"/>
    <col min="4" max="7" width="17.42578125" customWidth="1"/>
    <col min="8" max="8" width="18.28515625" bestFit="1" customWidth="1"/>
    <col min="9" max="10" width="8.85546875" style="87"/>
    <col min="11" max="11" width="30.7109375" style="87" customWidth="1"/>
    <col min="12" max="12" width="15.7109375" style="87" customWidth="1"/>
    <col min="13" max="33" width="8.85546875" style="87"/>
  </cols>
  <sheetData>
    <row r="1" spans="1:8" s="87" customFormat="1" ht="15.6">
      <c r="A1" s="479" t="s">
        <v>210</v>
      </c>
      <c r="B1" s="479"/>
      <c r="C1" s="479"/>
      <c r="D1" s="479"/>
      <c r="E1" s="479"/>
      <c r="F1" s="479"/>
      <c r="G1" s="479"/>
      <c r="H1" s="479"/>
    </row>
    <row r="2" spans="1:8" s="87" customFormat="1">
      <c r="A2" s="114"/>
      <c r="B2" s="114"/>
      <c r="C2" s="115"/>
      <c r="D2" s="116"/>
      <c r="E2" s="116"/>
      <c r="F2" s="116"/>
      <c r="G2" s="116"/>
      <c r="H2" s="116"/>
    </row>
    <row r="3" spans="1:8" s="87" customFormat="1">
      <c r="A3" s="480" t="s">
        <v>135</v>
      </c>
      <c r="B3" s="480"/>
      <c r="C3" s="481">
        <f>'General Information'!A5</f>
        <v>0</v>
      </c>
      <c r="D3" s="481"/>
      <c r="E3" s="117"/>
      <c r="F3" s="117"/>
      <c r="G3" s="118" t="s">
        <v>136</v>
      </c>
      <c r="H3" s="208" cm="1">
        <f t="array" ref="H3">'General Information'!C21:C21</f>
        <v>0</v>
      </c>
    </row>
    <row r="4" spans="1:8" s="87" customFormat="1">
      <c r="A4" s="480" t="s">
        <v>137</v>
      </c>
      <c r="B4" s="480"/>
      <c r="C4" s="482">
        <f>'General Information'!F5</f>
        <v>0</v>
      </c>
      <c r="D4" s="483"/>
      <c r="E4" s="117"/>
      <c r="F4" s="117"/>
      <c r="G4" s="207"/>
      <c r="H4" s="119"/>
    </row>
    <row r="5" spans="1:8" s="87" customFormat="1" ht="16.149999999999999" thickBot="1">
      <c r="A5" s="120"/>
      <c r="B5" s="120"/>
      <c r="C5" s="121"/>
      <c r="D5" s="122"/>
      <c r="E5" s="122"/>
      <c r="F5" s="122"/>
      <c r="G5" s="122"/>
      <c r="H5" s="123"/>
    </row>
    <row r="6" spans="1:8">
      <c r="A6" s="484" t="s">
        <v>138</v>
      </c>
      <c r="B6" s="487" t="s">
        <v>139</v>
      </c>
      <c r="C6" s="488"/>
      <c r="D6" s="170">
        <v>1</v>
      </c>
      <c r="E6" s="170">
        <v>2</v>
      </c>
      <c r="F6" s="170">
        <v>3</v>
      </c>
      <c r="G6" s="170">
        <v>4</v>
      </c>
      <c r="H6" s="171">
        <v>5</v>
      </c>
    </row>
    <row r="7" spans="1:8" ht="26.45">
      <c r="A7" s="485"/>
      <c r="B7" s="489"/>
      <c r="C7" s="490"/>
      <c r="D7" s="172" t="s">
        <v>211</v>
      </c>
      <c r="E7" s="173" t="s">
        <v>141</v>
      </c>
      <c r="F7" s="173" t="s">
        <v>142</v>
      </c>
      <c r="G7" s="173" t="s">
        <v>143</v>
      </c>
      <c r="H7" s="174" t="s">
        <v>144</v>
      </c>
    </row>
    <row r="8" spans="1:8" ht="15" thickBot="1">
      <c r="A8" s="486"/>
      <c r="B8" s="491"/>
      <c r="C8" s="492"/>
      <c r="D8" s="175"/>
      <c r="E8" s="176"/>
      <c r="F8" s="176"/>
      <c r="G8" s="176"/>
      <c r="H8" s="177"/>
    </row>
    <row r="9" spans="1:8" ht="16.149999999999999" thickTop="1">
      <c r="A9" s="124"/>
      <c r="B9" s="493" t="s">
        <v>145</v>
      </c>
      <c r="C9" s="494"/>
      <c r="D9" s="195"/>
      <c r="E9" s="195"/>
      <c r="F9" s="195"/>
      <c r="G9" s="195"/>
      <c r="H9" s="196"/>
    </row>
    <row r="10" spans="1:8" ht="15">
      <c r="A10" s="451" t="s">
        <v>212</v>
      </c>
      <c r="B10" s="452"/>
      <c r="C10" s="453"/>
      <c r="D10" s="192">
        <f>SUM(E10:H10)</f>
        <v>0</v>
      </c>
      <c r="E10" s="266">
        <v>0</v>
      </c>
      <c r="F10" s="266">
        <v>0</v>
      </c>
      <c r="G10" s="266">
        <v>0</v>
      </c>
      <c r="H10" s="267">
        <v>0</v>
      </c>
    </row>
    <row r="11" spans="1:8" ht="17.45">
      <c r="A11" s="451" t="s">
        <v>213</v>
      </c>
      <c r="B11" s="452"/>
      <c r="C11" s="453"/>
      <c r="D11" s="192">
        <f>SUM(E11:H11)</f>
        <v>0</v>
      </c>
      <c r="E11" s="266">
        <v>0</v>
      </c>
      <c r="F11" s="266">
        <v>0</v>
      </c>
      <c r="G11" s="266">
        <v>0</v>
      </c>
      <c r="H11" s="267">
        <v>0</v>
      </c>
    </row>
    <row r="12" spans="1:8" ht="17.45">
      <c r="A12" s="124"/>
      <c r="B12" s="454" t="s">
        <v>214</v>
      </c>
      <c r="C12" s="455"/>
      <c r="D12" s="210">
        <f>SUM(D10:D11)</f>
        <v>0</v>
      </c>
      <c r="E12" s="210">
        <f>SUM(E10:E11)</f>
        <v>0</v>
      </c>
      <c r="F12" s="210">
        <f>SUM(F10:F11)</f>
        <v>0</v>
      </c>
      <c r="G12" s="210">
        <f>SUM(G10:G11)</f>
        <v>0</v>
      </c>
      <c r="H12" s="211">
        <f>SUM(H10:H11)</f>
        <v>0</v>
      </c>
    </row>
    <row r="13" spans="1:8" ht="15">
      <c r="A13" s="124"/>
      <c r="B13" s="312"/>
      <c r="C13" s="313"/>
      <c r="D13" s="195"/>
      <c r="E13" s="195"/>
      <c r="F13" s="195"/>
      <c r="G13" s="195"/>
      <c r="H13" s="196"/>
    </row>
    <row r="14" spans="1:8" ht="15.6">
      <c r="A14" s="124"/>
      <c r="B14" s="501" t="s">
        <v>175</v>
      </c>
      <c r="C14" s="502"/>
      <c r="D14" s="195"/>
      <c r="E14" s="195"/>
      <c r="F14" s="195"/>
      <c r="G14" s="195"/>
      <c r="H14" s="196"/>
    </row>
    <row r="15" spans="1:8" ht="15">
      <c r="A15" s="125">
        <v>1</v>
      </c>
      <c r="B15" s="469" t="s">
        <v>215</v>
      </c>
      <c r="C15" s="470"/>
      <c r="D15" s="258">
        <v>0</v>
      </c>
      <c r="E15" s="163" t="str">
        <f>IFERROR($D15*E$63,"")</f>
        <v/>
      </c>
      <c r="F15" s="163" t="str">
        <f>IFERROR($D15*F$63,"")</f>
        <v/>
      </c>
      <c r="G15" s="163" t="str">
        <f>IFERROR($D15*G$63,"")</f>
        <v/>
      </c>
      <c r="H15" s="178" t="str">
        <f>IFERROR($D15*H$63,"")</f>
        <v/>
      </c>
    </row>
    <row r="16" spans="1:8" ht="15">
      <c r="A16" s="125">
        <v>2</v>
      </c>
      <c r="B16" s="469" t="s">
        <v>216</v>
      </c>
      <c r="C16" s="470"/>
      <c r="D16" s="260">
        <v>0</v>
      </c>
      <c r="E16" s="163" t="str">
        <f t="shared" ref="E16:H24" si="0">IFERROR($D16*E$63,"")</f>
        <v/>
      </c>
      <c r="F16" s="163" t="str">
        <f t="shared" si="0"/>
        <v/>
      </c>
      <c r="G16" s="163" t="str">
        <f t="shared" si="0"/>
        <v/>
      </c>
      <c r="H16" s="178" t="str">
        <f t="shared" si="0"/>
        <v/>
      </c>
    </row>
    <row r="17" spans="1:8" ht="15">
      <c r="A17" s="125">
        <v>3</v>
      </c>
      <c r="B17" s="469" t="s">
        <v>217</v>
      </c>
      <c r="C17" s="470"/>
      <c r="D17" s="260">
        <v>0</v>
      </c>
      <c r="E17" s="163" t="str">
        <f t="shared" si="0"/>
        <v/>
      </c>
      <c r="F17" s="163" t="str">
        <f t="shared" si="0"/>
        <v/>
      </c>
      <c r="G17" s="163" t="str">
        <f t="shared" si="0"/>
        <v/>
      </c>
      <c r="H17" s="178" t="str">
        <f t="shared" si="0"/>
        <v/>
      </c>
    </row>
    <row r="18" spans="1:8" ht="15">
      <c r="A18" s="125">
        <v>4</v>
      </c>
      <c r="B18" s="469" t="s">
        <v>218</v>
      </c>
      <c r="C18" s="470"/>
      <c r="D18" s="260">
        <v>0</v>
      </c>
      <c r="E18" s="163" t="str">
        <f t="shared" si="0"/>
        <v/>
      </c>
      <c r="F18" s="163" t="str">
        <f t="shared" si="0"/>
        <v/>
      </c>
      <c r="G18" s="163" t="str">
        <f t="shared" si="0"/>
        <v/>
      </c>
      <c r="H18" s="178" t="str">
        <f t="shared" si="0"/>
        <v/>
      </c>
    </row>
    <row r="19" spans="1:8" ht="15">
      <c r="A19" s="125">
        <v>5</v>
      </c>
      <c r="B19" s="469" t="s">
        <v>219</v>
      </c>
      <c r="C19" s="470"/>
      <c r="D19" s="260">
        <v>0</v>
      </c>
      <c r="E19" s="163" t="str">
        <f t="shared" si="0"/>
        <v/>
      </c>
      <c r="F19" s="163" t="str">
        <f t="shared" si="0"/>
        <v/>
      </c>
      <c r="G19" s="163" t="str">
        <f t="shared" si="0"/>
        <v/>
      </c>
      <c r="H19" s="178" t="str">
        <f t="shared" si="0"/>
        <v/>
      </c>
    </row>
    <row r="20" spans="1:8" ht="15">
      <c r="A20" s="125">
        <v>6</v>
      </c>
      <c r="B20" s="469" t="s">
        <v>220</v>
      </c>
      <c r="C20" s="470"/>
      <c r="D20" s="260">
        <v>0</v>
      </c>
      <c r="E20" s="163" t="str">
        <f t="shared" si="0"/>
        <v/>
      </c>
      <c r="F20" s="163" t="str">
        <f t="shared" si="0"/>
        <v/>
      </c>
      <c r="G20" s="163" t="str">
        <f t="shared" si="0"/>
        <v/>
      </c>
      <c r="H20" s="178" t="str">
        <f t="shared" si="0"/>
        <v/>
      </c>
    </row>
    <row r="21" spans="1:8" ht="15">
      <c r="A21" s="125">
        <v>7</v>
      </c>
      <c r="B21" s="469" t="s">
        <v>182</v>
      </c>
      <c r="C21" s="470"/>
      <c r="D21" s="260">
        <v>0</v>
      </c>
      <c r="E21" s="163" t="str">
        <f t="shared" si="0"/>
        <v/>
      </c>
      <c r="F21" s="163" t="str">
        <f t="shared" si="0"/>
        <v/>
      </c>
      <c r="G21" s="163" t="str">
        <f t="shared" si="0"/>
        <v/>
      </c>
      <c r="H21" s="178" t="str">
        <f t="shared" si="0"/>
        <v/>
      </c>
    </row>
    <row r="22" spans="1:8" ht="15">
      <c r="A22" s="125">
        <v>8</v>
      </c>
      <c r="B22" s="469" t="s">
        <v>221</v>
      </c>
      <c r="C22" s="470"/>
      <c r="D22" s="260">
        <v>0</v>
      </c>
      <c r="E22" s="163" t="str">
        <f t="shared" si="0"/>
        <v/>
      </c>
      <c r="F22" s="163" t="str">
        <f t="shared" si="0"/>
        <v/>
      </c>
      <c r="G22" s="163" t="str">
        <f t="shared" si="0"/>
        <v/>
      </c>
      <c r="H22" s="178" t="str">
        <f t="shared" si="0"/>
        <v/>
      </c>
    </row>
    <row r="23" spans="1:8" ht="15">
      <c r="A23" s="125">
        <v>9</v>
      </c>
      <c r="B23" s="471" t="str">
        <f>T('Sch 2 - Total Direct Expense'!$B$19:$C$19)</f>
        <v>Other- (Specify)</v>
      </c>
      <c r="C23" s="472"/>
      <c r="D23" s="260">
        <v>0</v>
      </c>
      <c r="E23" s="163" t="str">
        <f t="shared" si="0"/>
        <v/>
      </c>
      <c r="F23" s="163" t="str">
        <f t="shared" si="0"/>
        <v/>
      </c>
      <c r="G23" s="163" t="str">
        <f t="shared" si="0"/>
        <v/>
      </c>
      <c r="H23" s="178" t="str">
        <f t="shared" si="0"/>
        <v/>
      </c>
    </row>
    <row r="24" spans="1:8" ht="16.899999999999999">
      <c r="A24" s="125">
        <v>10</v>
      </c>
      <c r="B24" s="471" t="str">
        <f>T('Sch 2 - Total Direct Expense'!$B$20:$C$20)</f>
        <v>Other- (Specify)</v>
      </c>
      <c r="C24" s="472"/>
      <c r="D24" s="272">
        <v>0</v>
      </c>
      <c r="E24" s="163" t="str">
        <f t="shared" si="0"/>
        <v/>
      </c>
      <c r="F24" s="163" t="str">
        <f t="shared" si="0"/>
        <v/>
      </c>
      <c r="G24" s="163" t="str">
        <f t="shared" si="0"/>
        <v/>
      </c>
      <c r="H24" s="178" t="str">
        <f t="shared" si="0"/>
        <v/>
      </c>
    </row>
    <row r="25" spans="1:8" ht="17.45">
      <c r="A25" s="125"/>
      <c r="B25" s="454" t="s">
        <v>222</v>
      </c>
      <c r="C25" s="455"/>
      <c r="D25" s="166">
        <f>SUM(D15:D24)</f>
        <v>0</v>
      </c>
      <c r="E25" s="166">
        <f>SUM(E15:E24)</f>
        <v>0</v>
      </c>
      <c r="F25" s="166">
        <f>SUM(F15:F24)</f>
        <v>0</v>
      </c>
      <c r="G25" s="166">
        <f t="shared" ref="G25:H25" si="1">SUM(G15:G24)</f>
        <v>0</v>
      </c>
      <c r="H25" s="189">
        <f t="shared" si="1"/>
        <v>0</v>
      </c>
    </row>
    <row r="26" spans="1:8" ht="15.6">
      <c r="A26" s="125"/>
      <c r="B26" s="449"/>
      <c r="C26" s="450"/>
      <c r="D26" s="164"/>
      <c r="E26" s="164"/>
      <c r="F26" s="164"/>
      <c r="G26" s="164"/>
      <c r="H26" s="179"/>
    </row>
    <row r="27" spans="1:8" ht="15.6">
      <c r="A27" s="125"/>
      <c r="B27" s="449" t="s">
        <v>149</v>
      </c>
      <c r="C27" s="450"/>
      <c r="D27" s="164"/>
      <c r="E27" s="164"/>
      <c r="F27" s="164"/>
      <c r="G27" s="164"/>
      <c r="H27" s="179"/>
    </row>
    <row r="28" spans="1:8" ht="15">
      <c r="A28" s="125">
        <v>11</v>
      </c>
      <c r="B28" s="469" t="s">
        <v>223</v>
      </c>
      <c r="C28" s="470"/>
      <c r="D28" s="258">
        <v>0</v>
      </c>
      <c r="E28" s="163" t="str">
        <f>IFERROR($D28*E$63,"")</f>
        <v/>
      </c>
      <c r="F28" s="163" t="str">
        <f>IFERROR($D28*F$63,"")</f>
        <v/>
      </c>
      <c r="G28" s="163" t="str">
        <f>IFERROR($D28*G$63,"")</f>
        <v/>
      </c>
      <c r="H28" s="178" t="str">
        <f>IFERROR($D28*H$63,"")</f>
        <v/>
      </c>
    </row>
    <row r="29" spans="1:8" ht="15">
      <c r="A29" s="125">
        <v>12</v>
      </c>
      <c r="B29" s="469" t="s">
        <v>151</v>
      </c>
      <c r="C29" s="470"/>
      <c r="D29" s="260">
        <v>0</v>
      </c>
      <c r="E29" s="163" t="str">
        <f t="shared" ref="E29:H35" si="2">IFERROR($D29*E$63,"")</f>
        <v/>
      </c>
      <c r="F29" s="163" t="str">
        <f t="shared" si="2"/>
        <v/>
      </c>
      <c r="G29" s="163" t="str">
        <f t="shared" si="2"/>
        <v/>
      </c>
      <c r="H29" s="178" t="str">
        <f t="shared" si="2"/>
        <v/>
      </c>
    </row>
    <row r="30" spans="1:8" ht="15">
      <c r="A30" s="125">
        <v>13</v>
      </c>
      <c r="B30" s="469" t="s">
        <v>186</v>
      </c>
      <c r="C30" s="470"/>
      <c r="D30" s="260">
        <v>0</v>
      </c>
      <c r="E30" s="163" t="str">
        <f t="shared" si="2"/>
        <v/>
      </c>
      <c r="F30" s="163" t="str">
        <f t="shared" si="2"/>
        <v/>
      </c>
      <c r="G30" s="163" t="str">
        <f t="shared" si="2"/>
        <v/>
      </c>
      <c r="H30" s="178" t="str">
        <f t="shared" si="2"/>
        <v/>
      </c>
    </row>
    <row r="31" spans="1:8" ht="15">
      <c r="A31" s="125">
        <v>14</v>
      </c>
      <c r="B31" s="469" t="s">
        <v>187</v>
      </c>
      <c r="C31" s="470"/>
      <c r="D31" s="260">
        <v>0</v>
      </c>
      <c r="E31" s="163" t="str">
        <f t="shared" si="2"/>
        <v/>
      </c>
      <c r="F31" s="163" t="str">
        <f t="shared" si="2"/>
        <v/>
      </c>
      <c r="G31" s="163" t="str">
        <f t="shared" si="2"/>
        <v/>
      </c>
      <c r="H31" s="178" t="str">
        <f t="shared" si="2"/>
        <v/>
      </c>
    </row>
    <row r="32" spans="1:8" ht="15">
      <c r="A32" s="125">
        <v>15</v>
      </c>
      <c r="B32" s="471" t="s">
        <v>154</v>
      </c>
      <c r="C32" s="472"/>
      <c r="D32" s="260">
        <v>0</v>
      </c>
      <c r="E32" s="163" t="str">
        <f t="shared" si="2"/>
        <v/>
      </c>
      <c r="F32" s="163" t="str">
        <f t="shared" si="2"/>
        <v/>
      </c>
      <c r="G32" s="163" t="str">
        <f t="shared" si="2"/>
        <v/>
      </c>
      <c r="H32" s="178" t="str">
        <f t="shared" si="2"/>
        <v/>
      </c>
    </row>
    <row r="33" spans="1:8" ht="15">
      <c r="A33" s="125">
        <v>16</v>
      </c>
      <c r="B33" s="471" t="s">
        <v>188</v>
      </c>
      <c r="C33" s="472"/>
      <c r="D33" s="260">
        <v>0</v>
      </c>
      <c r="E33" s="163" t="str">
        <f t="shared" si="2"/>
        <v/>
      </c>
      <c r="F33" s="163" t="str">
        <f t="shared" si="2"/>
        <v/>
      </c>
      <c r="G33" s="163" t="str">
        <f t="shared" si="2"/>
        <v/>
      </c>
      <c r="H33" s="178" t="str">
        <f t="shared" si="2"/>
        <v/>
      </c>
    </row>
    <row r="34" spans="1:8" ht="15">
      <c r="A34" s="125">
        <v>17</v>
      </c>
      <c r="B34" s="473" t="s">
        <v>156</v>
      </c>
      <c r="C34" s="474"/>
      <c r="D34" s="260">
        <v>0</v>
      </c>
      <c r="E34" s="163" t="str">
        <f t="shared" si="2"/>
        <v/>
      </c>
      <c r="F34" s="163" t="str">
        <f t="shared" si="2"/>
        <v/>
      </c>
      <c r="G34" s="163" t="str">
        <f t="shared" si="2"/>
        <v/>
      </c>
      <c r="H34" s="178" t="str">
        <f t="shared" si="2"/>
        <v/>
      </c>
    </row>
    <row r="35" spans="1:8" ht="16.899999999999999">
      <c r="A35" s="125">
        <v>18</v>
      </c>
      <c r="B35" s="477" t="s">
        <v>157</v>
      </c>
      <c r="C35" s="478"/>
      <c r="D35" s="272">
        <v>0</v>
      </c>
      <c r="E35" s="163" t="str">
        <f t="shared" si="2"/>
        <v/>
      </c>
      <c r="F35" s="163" t="str">
        <f t="shared" si="2"/>
        <v/>
      </c>
      <c r="G35" s="163" t="str">
        <f t="shared" si="2"/>
        <v/>
      </c>
      <c r="H35" s="178" t="str">
        <f t="shared" si="2"/>
        <v/>
      </c>
    </row>
    <row r="36" spans="1:8" ht="19.149999999999999">
      <c r="A36" s="125"/>
      <c r="B36" s="475" t="s">
        <v>224</v>
      </c>
      <c r="C36" s="476"/>
      <c r="D36" s="167">
        <f>SUM(D28)</f>
        <v>0</v>
      </c>
      <c r="E36" s="167">
        <f t="shared" ref="E36:H36" si="3">SUM(E28)</f>
        <v>0</v>
      </c>
      <c r="F36" s="167">
        <f t="shared" ref="F36" si="4">SUM(F28)</f>
        <v>0</v>
      </c>
      <c r="G36" s="167">
        <f t="shared" si="3"/>
        <v>0</v>
      </c>
      <c r="H36" s="188">
        <f t="shared" si="3"/>
        <v>0</v>
      </c>
    </row>
    <row r="37" spans="1:8" s="87" customFormat="1" ht="19.149999999999999">
      <c r="A37" s="125"/>
      <c r="B37" s="475" t="s">
        <v>190</v>
      </c>
      <c r="C37" s="476"/>
      <c r="D37" s="167">
        <f>SUM(D29:D35)</f>
        <v>0</v>
      </c>
      <c r="E37" s="167">
        <f>SUM(E29:E35)</f>
        <v>0</v>
      </c>
      <c r="F37" s="167">
        <f>SUM(F29:F35)</f>
        <v>0</v>
      </c>
      <c r="G37" s="167">
        <f t="shared" ref="G37:H37" si="5">SUM(G29:G35)</f>
        <v>0</v>
      </c>
      <c r="H37" s="188">
        <f t="shared" si="5"/>
        <v>0</v>
      </c>
    </row>
    <row r="38" spans="1:8" s="87" customFormat="1" ht="17.45">
      <c r="A38" s="126"/>
      <c r="B38" s="467" t="s">
        <v>161</v>
      </c>
      <c r="C38" s="468"/>
      <c r="D38" s="166">
        <f>D36+D37</f>
        <v>0</v>
      </c>
      <c r="E38" s="166">
        <f t="shared" ref="E38:H38" si="6">E36+E37</f>
        <v>0</v>
      </c>
      <c r="F38" s="166">
        <f t="shared" ref="F38" si="7">F36+F37</f>
        <v>0</v>
      </c>
      <c r="G38" s="166">
        <f t="shared" si="6"/>
        <v>0</v>
      </c>
      <c r="H38" s="189">
        <f t="shared" si="6"/>
        <v>0</v>
      </c>
    </row>
    <row r="39" spans="1:8" s="87" customFormat="1" ht="15.6">
      <c r="A39" s="125"/>
      <c r="B39" s="460"/>
      <c r="C39" s="461"/>
      <c r="D39" s="190"/>
      <c r="E39" s="190"/>
      <c r="F39" s="190"/>
      <c r="G39" s="190"/>
      <c r="H39" s="191"/>
    </row>
    <row r="40" spans="1:8" s="87" customFormat="1" ht="17.45">
      <c r="A40" s="125"/>
      <c r="B40" s="454" t="s">
        <v>191</v>
      </c>
      <c r="C40" s="455"/>
      <c r="D40" s="168">
        <f t="shared" ref="D40:H40" si="8">D38+D25</f>
        <v>0</v>
      </c>
      <c r="E40" s="168">
        <f t="shared" si="8"/>
        <v>0</v>
      </c>
      <c r="F40" s="168">
        <f t="shared" ref="F40" si="9">F38+F25</f>
        <v>0</v>
      </c>
      <c r="G40" s="168">
        <f t="shared" si="8"/>
        <v>0</v>
      </c>
      <c r="H40" s="180">
        <f t="shared" si="8"/>
        <v>0</v>
      </c>
    </row>
    <row r="41" spans="1:8" s="87" customFormat="1" ht="15">
      <c r="A41" s="125"/>
      <c r="B41" s="469"/>
      <c r="C41" s="470"/>
      <c r="D41" s="164"/>
      <c r="E41" s="164"/>
      <c r="F41" s="164"/>
      <c r="G41" s="164"/>
      <c r="H41" s="179"/>
    </row>
    <row r="42" spans="1:8" s="87" customFormat="1" ht="15.6">
      <c r="A42" s="125"/>
      <c r="B42" s="449" t="s">
        <v>192</v>
      </c>
      <c r="C42" s="450"/>
      <c r="D42" s="164"/>
      <c r="E42" s="164"/>
      <c r="F42" s="164"/>
      <c r="G42" s="164"/>
      <c r="H42" s="179"/>
    </row>
    <row r="43" spans="1:8" s="87" customFormat="1" ht="15">
      <c r="A43" s="125">
        <v>19</v>
      </c>
      <c r="B43" s="469" t="s">
        <v>193</v>
      </c>
      <c r="C43" s="470"/>
      <c r="D43" s="258">
        <v>0</v>
      </c>
      <c r="E43" s="163" t="str">
        <f>IFERROR($D43*E$63,"")</f>
        <v/>
      </c>
      <c r="F43" s="163" t="str">
        <f>IFERROR($D43*F$63,"")</f>
        <v/>
      </c>
      <c r="G43" s="163" t="str">
        <f>IFERROR($D43*G$63,"")</f>
        <v/>
      </c>
      <c r="H43" s="178" t="str">
        <f>IFERROR($D43*H$63,"")</f>
        <v/>
      </c>
    </row>
    <row r="44" spans="1:8" s="87" customFormat="1" ht="15">
      <c r="A44" s="125">
        <v>20</v>
      </c>
      <c r="B44" s="469" t="s">
        <v>225</v>
      </c>
      <c r="C44" s="470"/>
      <c r="D44" s="260">
        <v>0</v>
      </c>
      <c r="E44" s="163" t="str">
        <f t="shared" ref="E44:H56" si="10">IFERROR($D44*E$63,"")</f>
        <v/>
      </c>
      <c r="F44" s="163" t="str">
        <f t="shared" si="10"/>
        <v/>
      </c>
      <c r="G44" s="163" t="str">
        <f t="shared" si="10"/>
        <v/>
      </c>
      <c r="H44" s="178" t="str">
        <f t="shared" si="10"/>
        <v/>
      </c>
    </row>
    <row r="45" spans="1:8" s="87" customFormat="1" ht="15">
      <c r="A45" s="125">
        <v>21</v>
      </c>
      <c r="B45" s="469" t="s">
        <v>226</v>
      </c>
      <c r="C45" s="470"/>
      <c r="D45" s="260">
        <v>0</v>
      </c>
      <c r="E45" s="163" t="str">
        <f t="shared" si="10"/>
        <v/>
      </c>
      <c r="F45" s="163" t="str">
        <f t="shared" si="10"/>
        <v/>
      </c>
      <c r="G45" s="163" t="str">
        <f t="shared" si="10"/>
        <v/>
      </c>
      <c r="H45" s="178" t="str">
        <f t="shared" si="10"/>
        <v/>
      </c>
    </row>
    <row r="46" spans="1:8" s="87" customFormat="1" ht="15">
      <c r="A46" s="125">
        <v>22</v>
      </c>
      <c r="B46" s="469" t="s">
        <v>227</v>
      </c>
      <c r="C46" s="470"/>
      <c r="D46" s="260">
        <v>0</v>
      </c>
      <c r="E46" s="163" t="str">
        <f t="shared" si="10"/>
        <v/>
      </c>
      <c r="F46" s="163" t="str">
        <f t="shared" si="10"/>
        <v/>
      </c>
      <c r="G46" s="163" t="str">
        <f t="shared" si="10"/>
        <v/>
      </c>
      <c r="H46" s="178" t="str">
        <f t="shared" si="10"/>
        <v/>
      </c>
    </row>
    <row r="47" spans="1:8" s="87" customFormat="1" ht="15">
      <c r="A47" s="125">
        <v>23</v>
      </c>
      <c r="B47" s="469" t="s">
        <v>197</v>
      </c>
      <c r="C47" s="470"/>
      <c r="D47" s="260">
        <v>0</v>
      </c>
      <c r="E47" s="163" t="str">
        <f t="shared" si="10"/>
        <v/>
      </c>
      <c r="F47" s="163" t="str">
        <f t="shared" si="10"/>
        <v/>
      </c>
      <c r="G47" s="163" t="str">
        <f t="shared" si="10"/>
        <v/>
      </c>
      <c r="H47" s="178" t="str">
        <f t="shared" si="10"/>
        <v/>
      </c>
    </row>
    <row r="48" spans="1:8" s="87" customFormat="1" ht="15">
      <c r="A48" s="125">
        <v>24</v>
      </c>
      <c r="B48" s="469" t="s">
        <v>200</v>
      </c>
      <c r="C48" s="470"/>
      <c r="D48" s="260">
        <v>0</v>
      </c>
      <c r="E48" s="163" t="str">
        <f t="shared" si="10"/>
        <v/>
      </c>
      <c r="F48" s="163" t="str">
        <f t="shared" si="10"/>
        <v/>
      </c>
      <c r="G48" s="163" t="str">
        <f t="shared" si="10"/>
        <v/>
      </c>
      <c r="H48" s="178" t="str">
        <f t="shared" si="10"/>
        <v/>
      </c>
    </row>
    <row r="49" spans="1:33" s="87" customFormat="1" ht="15">
      <c r="A49" s="125">
        <v>25</v>
      </c>
      <c r="B49" s="469" t="s">
        <v>228</v>
      </c>
      <c r="C49" s="470"/>
      <c r="D49" s="260">
        <v>0</v>
      </c>
      <c r="E49" s="163" t="str">
        <f t="shared" si="10"/>
        <v/>
      </c>
      <c r="F49" s="163" t="str">
        <f t="shared" si="10"/>
        <v/>
      </c>
      <c r="G49" s="163" t="str">
        <f t="shared" si="10"/>
        <v/>
      </c>
      <c r="H49" s="178" t="str">
        <f t="shared" si="10"/>
        <v/>
      </c>
    </row>
    <row r="50" spans="1:33" s="87" customFormat="1" ht="15">
      <c r="A50" s="125">
        <v>26</v>
      </c>
      <c r="B50" s="469" t="s">
        <v>229</v>
      </c>
      <c r="C50" s="470"/>
      <c r="D50" s="260">
        <v>0</v>
      </c>
      <c r="E50" s="163" t="str">
        <f t="shared" si="10"/>
        <v/>
      </c>
      <c r="F50" s="163" t="str">
        <f t="shared" si="10"/>
        <v/>
      </c>
      <c r="G50" s="163" t="str">
        <f t="shared" si="10"/>
        <v/>
      </c>
      <c r="H50" s="178" t="str">
        <f t="shared" si="10"/>
        <v/>
      </c>
    </row>
    <row r="51" spans="1:33" s="87" customFormat="1" ht="15">
      <c r="A51" s="125">
        <v>27</v>
      </c>
      <c r="B51" s="469" t="s">
        <v>230</v>
      </c>
      <c r="C51" s="470"/>
      <c r="D51" s="260">
        <v>0</v>
      </c>
      <c r="E51" s="163" t="str">
        <f t="shared" si="10"/>
        <v/>
      </c>
      <c r="F51" s="163" t="str">
        <f t="shared" si="10"/>
        <v/>
      </c>
      <c r="G51" s="163" t="str">
        <f t="shared" si="10"/>
        <v/>
      </c>
      <c r="H51" s="178" t="str">
        <f t="shared" si="10"/>
        <v/>
      </c>
    </row>
    <row r="52" spans="1:33" s="87" customFormat="1" ht="15">
      <c r="A52" s="125">
        <v>28</v>
      </c>
      <c r="B52" s="469" t="s">
        <v>203</v>
      </c>
      <c r="C52" s="470"/>
      <c r="D52" s="260">
        <v>0</v>
      </c>
      <c r="E52" s="163" t="str">
        <f t="shared" si="10"/>
        <v/>
      </c>
      <c r="F52" s="163" t="str">
        <f t="shared" si="10"/>
        <v/>
      </c>
      <c r="G52" s="163" t="str">
        <f t="shared" si="10"/>
        <v/>
      </c>
      <c r="H52" s="178" t="str">
        <f t="shared" si="10"/>
        <v/>
      </c>
    </row>
    <row r="53" spans="1:33" s="87" customFormat="1" ht="15">
      <c r="A53" s="125">
        <v>29</v>
      </c>
      <c r="B53" s="469" t="s">
        <v>204</v>
      </c>
      <c r="C53" s="470"/>
      <c r="D53" s="260">
        <v>0</v>
      </c>
      <c r="E53" s="163" t="str">
        <f t="shared" si="10"/>
        <v/>
      </c>
      <c r="F53" s="163" t="str">
        <f t="shared" si="10"/>
        <v/>
      </c>
      <c r="G53" s="163" t="str">
        <f t="shared" si="10"/>
        <v/>
      </c>
      <c r="H53" s="178" t="str">
        <f t="shared" si="10"/>
        <v/>
      </c>
    </row>
    <row r="54" spans="1:33" s="87" customFormat="1" ht="15">
      <c r="A54" s="125">
        <v>30</v>
      </c>
      <c r="B54" s="469" t="s">
        <v>231</v>
      </c>
      <c r="C54" s="470"/>
      <c r="D54" s="260">
        <v>0</v>
      </c>
      <c r="E54" s="163" t="str">
        <f t="shared" si="10"/>
        <v/>
      </c>
      <c r="F54" s="163" t="str">
        <f t="shared" si="10"/>
        <v/>
      </c>
      <c r="G54" s="163" t="str">
        <f t="shared" si="10"/>
        <v/>
      </c>
      <c r="H54" s="178" t="str">
        <f t="shared" si="10"/>
        <v/>
      </c>
    </row>
    <row r="55" spans="1:33" s="87" customFormat="1" ht="15">
      <c r="A55" s="125">
        <v>31</v>
      </c>
      <c r="B55" s="469" t="s">
        <v>232</v>
      </c>
      <c r="C55" s="470"/>
      <c r="D55" s="260">
        <v>0</v>
      </c>
      <c r="E55" s="163" t="str">
        <f t="shared" si="10"/>
        <v/>
      </c>
      <c r="F55" s="163" t="str">
        <f t="shared" si="10"/>
        <v/>
      </c>
      <c r="G55" s="163" t="str">
        <f t="shared" si="10"/>
        <v/>
      </c>
      <c r="H55" s="178" t="str">
        <f t="shared" si="10"/>
        <v/>
      </c>
    </row>
    <row r="56" spans="1:33" s="87" customFormat="1" ht="15">
      <c r="A56" s="125">
        <v>32</v>
      </c>
      <c r="B56" s="498" t="s">
        <v>207</v>
      </c>
      <c r="C56" s="499"/>
      <c r="D56" s="260">
        <v>0</v>
      </c>
      <c r="E56" s="163" t="str">
        <f t="shared" si="10"/>
        <v/>
      </c>
      <c r="F56" s="163" t="str">
        <f t="shared" si="10"/>
        <v/>
      </c>
      <c r="G56" s="163" t="str">
        <f t="shared" si="10"/>
        <v/>
      </c>
      <c r="H56" s="178" t="str">
        <f t="shared" si="10"/>
        <v/>
      </c>
    </row>
    <row r="57" spans="1:33" ht="17.45">
      <c r="A57" s="125"/>
      <c r="B57" s="454" t="s">
        <v>233</v>
      </c>
      <c r="C57" s="455"/>
      <c r="D57" s="168">
        <f t="shared" ref="D57:H57" si="11">SUM(D43:D56)</f>
        <v>0</v>
      </c>
      <c r="E57" s="168">
        <f t="shared" si="11"/>
        <v>0</v>
      </c>
      <c r="F57" s="168">
        <f t="shared" ref="F57" si="12">SUM(F43:F56)</f>
        <v>0</v>
      </c>
      <c r="G57" s="168">
        <f t="shared" si="11"/>
        <v>0</v>
      </c>
      <c r="H57" s="180">
        <f t="shared" si="11"/>
        <v>0</v>
      </c>
      <c r="I57"/>
      <c r="J57"/>
      <c r="K57"/>
      <c r="L57"/>
      <c r="M57"/>
      <c r="N57"/>
      <c r="O57"/>
      <c r="P57"/>
      <c r="Q57"/>
      <c r="R57"/>
      <c r="S57"/>
      <c r="T57"/>
      <c r="U57"/>
      <c r="V57"/>
      <c r="W57"/>
      <c r="X57"/>
      <c r="Y57"/>
      <c r="Z57"/>
      <c r="AA57"/>
      <c r="AB57"/>
      <c r="AC57"/>
      <c r="AD57"/>
      <c r="AE57"/>
      <c r="AF57"/>
      <c r="AG57"/>
    </row>
    <row r="58" spans="1:33" ht="17.45">
      <c r="A58" s="125"/>
      <c r="B58" s="318"/>
      <c r="C58" s="319"/>
      <c r="D58" s="168"/>
      <c r="E58" s="194"/>
      <c r="F58" s="194"/>
      <c r="G58" s="168"/>
      <c r="H58" s="180"/>
      <c r="I58"/>
      <c r="J58"/>
      <c r="K58"/>
      <c r="L58"/>
      <c r="M58"/>
      <c r="N58"/>
      <c r="O58"/>
      <c r="P58"/>
      <c r="Q58"/>
      <c r="R58"/>
      <c r="S58"/>
      <c r="T58"/>
      <c r="U58"/>
      <c r="V58"/>
      <c r="W58"/>
      <c r="X58"/>
      <c r="Y58"/>
      <c r="Z58"/>
      <c r="AA58"/>
      <c r="AB58"/>
      <c r="AC58"/>
      <c r="AD58"/>
      <c r="AE58"/>
      <c r="AF58"/>
      <c r="AG58"/>
    </row>
    <row r="59" spans="1:33" s="87" customFormat="1" ht="15.6">
      <c r="A59" s="125"/>
      <c r="B59" s="449" t="s">
        <v>234</v>
      </c>
      <c r="C59" s="450"/>
      <c r="D59" s="164"/>
      <c r="E59" s="164"/>
      <c r="F59" s="164"/>
      <c r="G59" s="164"/>
      <c r="H59" s="179"/>
    </row>
    <row r="60" spans="1:33" s="87" customFormat="1" ht="15">
      <c r="A60" s="125"/>
      <c r="B60" s="469" t="s">
        <v>235</v>
      </c>
      <c r="C60" s="470"/>
      <c r="D60" s="181">
        <f>SUM(E60:H60)</f>
        <v>0</v>
      </c>
      <c r="E60" s="181">
        <f>E12</f>
        <v>0</v>
      </c>
      <c r="F60" s="181">
        <f>F12</f>
        <v>0</v>
      </c>
      <c r="G60" s="181">
        <f>G12</f>
        <v>0</v>
      </c>
      <c r="H60" s="182">
        <f>H12</f>
        <v>0</v>
      </c>
    </row>
    <row r="61" spans="1:33" s="87" customFormat="1" ht="17.45">
      <c r="A61" s="125"/>
      <c r="B61" s="469" t="s">
        <v>236</v>
      </c>
      <c r="C61" s="470"/>
      <c r="D61" s="181"/>
      <c r="E61" s="262">
        <v>0</v>
      </c>
      <c r="F61" s="262">
        <v>0</v>
      </c>
      <c r="G61" s="262">
        <v>0</v>
      </c>
      <c r="H61" s="263">
        <v>0</v>
      </c>
    </row>
    <row r="62" spans="1:33" ht="17.45">
      <c r="A62" s="125"/>
      <c r="B62" s="454" t="s">
        <v>237</v>
      </c>
      <c r="C62" s="455"/>
      <c r="D62" s="183">
        <f>SUM(E62:H62)</f>
        <v>0</v>
      </c>
      <c r="E62" s="183">
        <f>E60*E61</f>
        <v>0</v>
      </c>
      <c r="F62" s="183">
        <f>F60*F61</f>
        <v>0</v>
      </c>
      <c r="G62" s="183">
        <f>G60*G61</f>
        <v>0</v>
      </c>
      <c r="H62" s="184">
        <f>H60*H61</f>
        <v>0</v>
      </c>
      <c r="I62"/>
      <c r="J62"/>
      <c r="K62"/>
      <c r="L62"/>
      <c r="M62"/>
      <c r="N62"/>
      <c r="O62"/>
      <c r="P62"/>
      <c r="Q62"/>
      <c r="R62"/>
      <c r="S62"/>
      <c r="T62"/>
      <c r="U62"/>
      <c r="V62"/>
      <c r="W62"/>
      <c r="X62"/>
      <c r="Y62"/>
      <c r="Z62"/>
      <c r="AA62"/>
      <c r="AB62"/>
      <c r="AC62"/>
      <c r="AD62"/>
      <c r="AE62"/>
      <c r="AF62"/>
      <c r="AG62"/>
    </row>
    <row r="63" spans="1:33" ht="17.45">
      <c r="A63" s="125"/>
      <c r="B63" s="467" t="s">
        <v>238</v>
      </c>
      <c r="C63" s="468"/>
      <c r="D63" s="185" t="str">
        <f>IFERROR(D62/D62,"")</f>
        <v/>
      </c>
      <c r="E63" s="185" t="str">
        <f>IFERROR(E62/$D$62,"")</f>
        <v/>
      </c>
      <c r="F63" s="185" t="str">
        <f>IFERROR(F62/$D$62,"")</f>
        <v/>
      </c>
      <c r="G63" s="185" t="str">
        <f>IFERROR(G62/$D$62,"")</f>
        <v/>
      </c>
      <c r="H63" s="186" t="str">
        <f>IFERROR(H62/$D$62,"")</f>
        <v/>
      </c>
      <c r="I63"/>
      <c r="J63"/>
      <c r="K63"/>
      <c r="L63"/>
      <c r="M63"/>
      <c r="N63"/>
      <c r="O63"/>
      <c r="P63"/>
      <c r="Q63"/>
      <c r="R63"/>
      <c r="S63"/>
      <c r="T63"/>
      <c r="U63"/>
      <c r="V63"/>
      <c r="W63"/>
      <c r="X63"/>
      <c r="Y63"/>
      <c r="Z63"/>
      <c r="AA63"/>
      <c r="AB63"/>
      <c r="AC63"/>
      <c r="AD63"/>
      <c r="AE63"/>
      <c r="AF63"/>
      <c r="AG63"/>
    </row>
    <row r="64" spans="1:33" s="87" customFormat="1" ht="15" customHeight="1">
      <c r="A64" s="125"/>
      <c r="B64" s="460"/>
      <c r="C64" s="461"/>
      <c r="D64" s="164"/>
      <c r="E64" s="164"/>
      <c r="F64" s="164"/>
      <c r="G64" s="164"/>
      <c r="H64" s="193"/>
    </row>
    <row r="65" spans="1:8" s="87" customFormat="1" ht="15" customHeight="1" thickBot="1">
      <c r="A65" s="127"/>
      <c r="B65" s="462" t="s">
        <v>239</v>
      </c>
      <c r="C65" s="463"/>
      <c r="D65" s="169">
        <f>D57+D40</f>
        <v>0</v>
      </c>
      <c r="E65" s="169">
        <f>E57+E40</f>
        <v>0</v>
      </c>
      <c r="F65" s="169">
        <f>F57+F40</f>
        <v>0</v>
      </c>
      <c r="G65" s="169">
        <f>G57+G40</f>
        <v>0</v>
      </c>
      <c r="H65" s="187">
        <f>H57+H40</f>
        <v>0</v>
      </c>
    </row>
    <row r="66" spans="1:8" s="87" customFormat="1" ht="15.6">
      <c r="A66" s="128"/>
      <c r="B66" s="129"/>
      <c r="C66" s="130"/>
      <c r="D66" s="131"/>
      <c r="E66" s="131"/>
      <c r="F66" s="131"/>
      <c r="G66" s="131"/>
      <c r="H66" s="131"/>
    </row>
    <row r="67" spans="1:8" s="87" customFormat="1" ht="15.75" customHeight="1">
      <c r="A67" s="320" t="s">
        <v>166</v>
      </c>
      <c r="B67" s="500" t="s">
        <v>240</v>
      </c>
      <c r="C67" s="500"/>
      <c r="D67" s="500"/>
      <c r="E67" s="500"/>
      <c r="F67" s="500"/>
      <c r="G67" s="500"/>
      <c r="H67" s="500"/>
    </row>
    <row r="68" spans="1:8" s="87" customFormat="1" ht="66" customHeight="1">
      <c r="A68" s="320" t="s">
        <v>168</v>
      </c>
      <c r="B68" s="500" t="s">
        <v>241</v>
      </c>
      <c r="C68" s="500"/>
      <c r="D68" s="500"/>
      <c r="E68" s="500"/>
      <c r="F68" s="500"/>
      <c r="G68" s="500"/>
      <c r="H68" s="500"/>
    </row>
    <row r="69" spans="1:8" s="87" customFormat="1">
      <c r="B69" s="497"/>
      <c r="C69" s="497"/>
      <c r="D69" s="497"/>
      <c r="E69" s="497"/>
      <c r="F69" s="497"/>
      <c r="G69" s="497"/>
    </row>
    <row r="70" spans="1:8" s="87" customFormat="1">
      <c r="B70" s="497"/>
      <c r="C70" s="497"/>
      <c r="D70" s="497"/>
      <c r="E70" s="497"/>
      <c r="F70" s="497"/>
      <c r="G70" s="497"/>
    </row>
    <row r="71" spans="1:8">
      <c r="A71" s="87"/>
      <c r="B71" s="87"/>
      <c r="C71" s="87"/>
      <c r="D71" s="87"/>
      <c r="E71" s="87"/>
      <c r="F71" s="87"/>
      <c r="G71" s="87"/>
      <c r="H71" s="87"/>
    </row>
  </sheetData>
  <mergeCells count="65">
    <mergeCell ref="B69:G70"/>
    <mergeCell ref="B62:C62"/>
    <mergeCell ref="B63:C63"/>
    <mergeCell ref="B64:C64"/>
    <mergeCell ref="B68:H68"/>
    <mergeCell ref="B61:C61"/>
    <mergeCell ref="B54:C54"/>
    <mergeCell ref="B55:C55"/>
    <mergeCell ref="B56:C56"/>
    <mergeCell ref="B65:C65"/>
    <mergeCell ref="B51:C51"/>
    <mergeCell ref="B52:C52"/>
    <mergeCell ref="B57:C57"/>
    <mergeCell ref="B59:C59"/>
    <mergeCell ref="B60:C60"/>
    <mergeCell ref="B53:C53"/>
    <mergeCell ref="B47:C47"/>
    <mergeCell ref="B36:C36"/>
    <mergeCell ref="B37:C37"/>
    <mergeCell ref="B38:C38"/>
    <mergeCell ref="B39:C39"/>
    <mergeCell ref="B40:C40"/>
    <mergeCell ref="B41:C41"/>
    <mergeCell ref="B42:C42"/>
    <mergeCell ref="B43:C43"/>
    <mergeCell ref="B44:C44"/>
    <mergeCell ref="B45:C45"/>
    <mergeCell ref="B46:C46"/>
    <mergeCell ref="B48:C48"/>
    <mergeCell ref="B49:C49"/>
    <mergeCell ref="B50:C50"/>
    <mergeCell ref="B22:C22"/>
    <mergeCell ref="B35:C35"/>
    <mergeCell ref="B24:C24"/>
    <mergeCell ref="B25:C25"/>
    <mergeCell ref="B26:C26"/>
    <mergeCell ref="B27:C27"/>
    <mergeCell ref="B28:C28"/>
    <mergeCell ref="B29:C29"/>
    <mergeCell ref="B30:C30"/>
    <mergeCell ref="B31:C31"/>
    <mergeCell ref="B32:C32"/>
    <mergeCell ref="B33:C33"/>
    <mergeCell ref="B34:C34"/>
    <mergeCell ref="B14:C14"/>
    <mergeCell ref="B18:C18"/>
    <mergeCell ref="B19:C19"/>
    <mergeCell ref="B20:C20"/>
    <mergeCell ref="B21:C21"/>
    <mergeCell ref="B12:C12"/>
    <mergeCell ref="A10:C10"/>
    <mergeCell ref="A11:C11"/>
    <mergeCell ref="B67:H67"/>
    <mergeCell ref="A1:H1"/>
    <mergeCell ref="A3:B3"/>
    <mergeCell ref="C3:D3"/>
    <mergeCell ref="A4:B4"/>
    <mergeCell ref="C4:D4"/>
    <mergeCell ref="B23:C23"/>
    <mergeCell ref="A6:A8"/>
    <mergeCell ref="B6:C8"/>
    <mergeCell ref="B9:C9"/>
    <mergeCell ref="B15:C15"/>
    <mergeCell ref="B16:C16"/>
    <mergeCell ref="B17:C17"/>
  </mergeCells>
  <dataValidations count="1">
    <dataValidation type="decimal" allowBlank="1" showInputMessage="1" showErrorMessage="1" sqref="E61:H61" xr:uid="{7C41D152-9653-45E9-ADD7-C17D715F4D75}">
      <formula1>0</formula1>
      <formula2>1</formula2>
    </dataValidation>
  </dataValidations>
  <pageMargins left="0.25" right="0.25" top="1" bottom="0.5" header="0.25" footer="0.25"/>
  <pageSetup scale="67" fitToHeight="0" orientation="portrait" r:id="rId1"/>
  <headerFooter>
    <oddHeader>&amp;R&amp;9Healthcare and Family Services
Private Ambulance Transportation Cost Report</oddHeader>
    <oddFooter>&amp;C&amp;9&amp;A&amp;R&amp;9Page &amp;P of &amp;N</oddFooter>
  </headerFooter>
  <rowBreaks count="1" manualBreakCount="1">
    <brk id="40"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3E7A7-B938-4DA9-AC7B-22F626FCEED8}">
  <sheetPr codeName="Sheet7">
    <tabColor rgb="FFFFC000"/>
    <pageSetUpPr fitToPage="1"/>
  </sheetPr>
  <dimension ref="A1:AG66"/>
  <sheetViews>
    <sheetView view="pageBreakPreview" zoomScaleNormal="100" zoomScaleSheetLayoutView="100" workbookViewId="0">
      <pane xSplit="3" ySplit="8" topLeftCell="D9" activePane="bottomRight" state="frozen"/>
      <selection pane="bottomRight" activeCell="E10" sqref="E10"/>
      <selection pane="bottomLeft" activeCell="A9" sqref="A9"/>
      <selection pane="topRight" activeCell="D1" sqref="D1"/>
    </sheetView>
  </sheetViews>
  <sheetFormatPr defaultColWidth="8.85546875" defaultRowHeight="14.45"/>
  <cols>
    <col min="1" max="1" width="10.85546875" bestFit="1" customWidth="1"/>
    <col min="2" max="2" width="23.42578125" customWidth="1"/>
    <col min="3" max="3" width="27.42578125" customWidth="1"/>
    <col min="4" max="7" width="17.42578125" customWidth="1"/>
    <col min="8" max="8" width="18.28515625" bestFit="1" customWidth="1"/>
    <col min="9" max="10" width="8.85546875" style="87"/>
    <col min="11" max="11" width="30.7109375" style="87" customWidth="1"/>
    <col min="12" max="12" width="15.7109375" style="87" customWidth="1"/>
    <col min="13" max="33" width="8.85546875" style="87"/>
  </cols>
  <sheetData>
    <row r="1" spans="1:8" s="87" customFormat="1" ht="15.6">
      <c r="A1" s="479" t="s">
        <v>242</v>
      </c>
      <c r="B1" s="479"/>
      <c r="C1" s="479"/>
      <c r="D1" s="479"/>
      <c r="E1" s="479"/>
      <c r="F1" s="479"/>
      <c r="G1" s="479"/>
      <c r="H1" s="479"/>
    </row>
    <row r="2" spans="1:8" s="87" customFormat="1">
      <c r="A2" s="114"/>
      <c r="B2" s="114"/>
      <c r="C2" s="115"/>
      <c r="D2" s="116"/>
      <c r="E2" s="116"/>
      <c r="F2" s="116"/>
      <c r="G2" s="116"/>
      <c r="H2" s="116"/>
    </row>
    <row r="3" spans="1:8" s="87" customFormat="1">
      <c r="A3" s="480" t="s">
        <v>135</v>
      </c>
      <c r="B3" s="480"/>
      <c r="C3" s="481">
        <f>'General Information'!A5</f>
        <v>0</v>
      </c>
      <c r="D3" s="481"/>
      <c r="E3" s="117"/>
      <c r="F3" s="117"/>
      <c r="G3" s="118" t="s">
        <v>136</v>
      </c>
      <c r="H3" s="208" cm="1">
        <f t="array" ref="H3">'General Information'!C21:C21</f>
        <v>0</v>
      </c>
    </row>
    <row r="4" spans="1:8" s="87" customFormat="1">
      <c r="A4" s="480" t="s">
        <v>137</v>
      </c>
      <c r="B4" s="480"/>
      <c r="C4" s="482">
        <f>'General Information'!F5</f>
        <v>0</v>
      </c>
      <c r="D4" s="483"/>
      <c r="E4" s="117"/>
      <c r="F4" s="117"/>
      <c r="G4" s="207"/>
      <c r="H4" s="119"/>
    </row>
    <row r="5" spans="1:8" s="87" customFormat="1" ht="16.149999999999999" thickBot="1">
      <c r="A5" s="120"/>
      <c r="B5" s="120"/>
      <c r="C5" s="121"/>
      <c r="D5" s="122"/>
      <c r="E5" s="122"/>
      <c r="F5" s="122"/>
      <c r="G5" s="122"/>
      <c r="H5" s="123"/>
    </row>
    <row r="6" spans="1:8">
      <c r="A6" s="484" t="s">
        <v>138</v>
      </c>
      <c r="B6" s="487" t="s">
        <v>139</v>
      </c>
      <c r="C6" s="488"/>
      <c r="D6" s="170">
        <v>1</v>
      </c>
      <c r="E6" s="170">
        <v>2</v>
      </c>
      <c r="F6" s="170">
        <v>3</v>
      </c>
      <c r="G6" s="170">
        <v>4</v>
      </c>
      <c r="H6" s="171">
        <v>5</v>
      </c>
    </row>
    <row r="7" spans="1:8" ht="26.45">
      <c r="A7" s="485"/>
      <c r="B7" s="489"/>
      <c r="C7" s="490"/>
      <c r="D7" s="172" t="s">
        <v>243</v>
      </c>
      <c r="E7" s="173" t="s">
        <v>141</v>
      </c>
      <c r="F7" s="173" t="s">
        <v>142</v>
      </c>
      <c r="G7" s="173" t="s">
        <v>143</v>
      </c>
      <c r="H7" s="174" t="s">
        <v>144</v>
      </c>
    </row>
    <row r="8" spans="1:8" ht="15" thickBot="1">
      <c r="A8" s="486"/>
      <c r="B8" s="491"/>
      <c r="C8" s="492"/>
      <c r="D8" s="175"/>
      <c r="E8" s="176"/>
      <c r="F8" s="176"/>
      <c r="G8" s="176"/>
      <c r="H8" s="177"/>
    </row>
    <row r="9" spans="1:8" ht="16.149999999999999" thickTop="1">
      <c r="A9" s="124"/>
      <c r="B9" s="503" t="s">
        <v>145</v>
      </c>
      <c r="C9" s="504"/>
      <c r="D9" s="195"/>
      <c r="E9" s="195"/>
      <c r="F9" s="195"/>
      <c r="G9" s="195"/>
      <c r="H9" s="196"/>
    </row>
    <row r="10" spans="1:8" ht="15">
      <c r="A10" s="161"/>
      <c r="B10" s="505" t="s">
        <v>244</v>
      </c>
      <c r="C10" s="505"/>
      <c r="D10" s="197">
        <f>SUM(E10:H10)</f>
        <v>0</v>
      </c>
      <c r="E10" s="282">
        <v>0</v>
      </c>
      <c r="F10" s="282">
        <v>0</v>
      </c>
      <c r="G10" s="282">
        <v>0</v>
      </c>
      <c r="H10" s="283">
        <v>0</v>
      </c>
    </row>
    <row r="11" spans="1:8" ht="15">
      <c r="A11" s="160"/>
      <c r="B11" s="506"/>
      <c r="C11" s="507"/>
      <c r="D11" s="194"/>
      <c r="E11" s="194"/>
      <c r="F11" s="194"/>
      <c r="G11" s="194"/>
      <c r="H11" s="198"/>
    </row>
    <row r="12" spans="1:8" ht="15.6">
      <c r="A12" s="162"/>
      <c r="B12" s="508" t="s">
        <v>175</v>
      </c>
      <c r="C12" s="508"/>
      <c r="D12" s="195"/>
      <c r="E12" s="195"/>
      <c r="F12" s="195"/>
      <c r="G12" s="195"/>
      <c r="H12" s="196"/>
    </row>
    <row r="13" spans="1:8" ht="15">
      <c r="A13" s="125">
        <v>1</v>
      </c>
      <c r="B13" s="509" t="s">
        <v>215</v>
      </c>
      <c r="C13" s="510"/>
      <c r="D13" s="258">
        <v>0</v>
      </c>
      <c r="E13" s="209" t="str">
        <f t="shared" ref="E13:H22" si="0">IFERROR($D13*E$59,"")</f>
        <v/>
      </c>
      <c r="F13" s="209" t="str">
        <f t="shared" si="0"/>
        <v/>
      </c>
      <c r="G13" s="163" t="str">
        <f t="shared" si="0"/>
        <v/>
      </c>
      <c r="H13" s="178" t="str">
        <f t="shared" si="0"/>
        <v/>
      </c>
    </row>
    <row r="14" spans="1:8" ht="15">
      <c r="A14" s="125">
        <v>2</v>
      </c>
      <c r="B14" s="469" t="s">
        <v>216</v>
      </c>
      <c r="C14" s="470"/>
      <c r="D14" s="260">
        <v>0</v>
      </c>
      <c r="E14" s="209" t="str">
        <f t="shared" si="0"/>
        <v/>
      </c>
      <c r="F14" s="209" t="str">
        <f t="shared" si="0"/>
        <v/>
      </c>
      <c r="G14" s="163" t="str">
        <f t="shared" si="0"/>
        <v/>
      </c>
      <c r="H14" s="178" t="str">
        <f t="shared" si="0"/>
        <v/>
      </c>
    </row>
    <row r="15" spans="1:8" ht="15">
      <c r="A15" s="125">
        <v>3</v>
      </c>
      <c r="B15" s="469" t="s">
        <v>217</v>
      </c>
      <c r="C15" s="470"/>
      <c r="D15" s="260">
        <v>0</v>
      </c>
      <c r="E15" s="209" t="str">
        <f t="shared" si="0"/>
        <v/>
      </c>
      <c r="F15" s="209" t="str">
        <f t="shared" si="0"/>
        <v/>
      </c>
      <c r="G15" s="163" t="str">
        <f t="shared" si="0"/>
        <v/>
      </c>
      <c r="H15" s="178" t="str">
        <f t="shared" si="0"/>
        <v/>
      </c>
    </row>
    <row r="16" spans="1:8" ht="15">
      <c r="A16" s="125">
        <v>4</v>
      </c>
      <c r="B16" s="469" t="s">
        <v>218</v>
      </c>
      <c r="C16" s="470"/>
      <c r="D16" s="260">
        <v>0</v>
      </c>
      <c r="E16" s="209" t="str">
        <f t="shared" si="0"/>
        <v/>
      </c>
      <c r="F16" s="209" t="str">
        <f t="shared" si="0"/>
        <v/>
      </c>
      <c r="G16" s="163" t="str">
        <f t="shared" si="0"/>
        <v/>
      </c>
      <c r="H16" s="178" t="str">
        <f t="shared" si="0"/>
        <v/>
      </c>
    </row>
    <row r="17" spans="1:8" ht="15">
      <c r="A17" s="125">
        <v>5</v>
      </c>
      <c r="B17" s="469" t="s">
        <v>219</v>
      </c>
      <c r="C17" s="470"/>
      <c r="D17" s="260">
        <v>0</v>
      </c>
      <c r="E17" s="209" t="str">
        <f t="shared" si="0"/>
        <v/>
      </c>
      <c r="F17" s="209" t="str">
        <f t="shared" si="0"/>
        <v/>
      </c>
      <c r="G17" s="163" t="str">
        <f t="shared" si="0"/>
        <v/>
      </c>
      <c r="H17" s="178" t="str">
        <f t="shared" si="0"/>
        <v/>
      </c>
    </row>
    <row r="18" spans="1:8" ht="15">
      <c r="A18" s="125">
        <v>6</v>
      </c>
      <c r="B18" s="469" t="s">
        <v>220</v>
      </c>
      <c r="C18" s="470"/>
      <c r="D18" s="260">
        <v>0</v>
      </c>
      <c r="E18" s="209" t="str">
        <f t="shared" si="0"/>
        <v/>
      </c>
      <c r="F18" s="209" t="str">
        <f t="shared" si="0"/>
        <v/>
      </c>
      <c r="G18" s="163" t="str">
        <f t="shared" si="0"/>
        <v/>
      </c>
      <c r="H18" s="178" t="str">
        <f t="shared" si="0"/>
        <v/>
      </c>
    </row>
    <row r="19" spans="1:8" ht="15">
      <c r="A19" s="125">
        <v>7</v>
      </c>
      <c r="B19" s="469" t="s">
        <v>182</v>
      </c>
      <c r="C19" s="470"/>
      <c r="D19" s="260">
        <v>0</v>
      </c>
      <c r="E19" s="209" t="str">
        <f t="shared" si="0"/>
        <v/>
      </c>
      <c r="F19" s="209" t="str">
        <f t="shared" si="0"/>
        <v/>
      </c>
      <c r="G19" s="163" t="str">
        <f t="shared" si="0"/>
        <v/>
      </c>
      <c r="H19" s="178" t="str">
        <f t="shared" si="0"/>
        <v/>
      </c>
    </row>
    <row r="20" spans="1:8" ht="15">
      <c r="A20" s="125">
        <v>8</v>
      </c>
      <c r="B20" s="469" t="s">
        <v>221</v>
      </c>
      <c r="C20" s="470"/>
      <c r="D20" s="260">
        <v>0</v>
      </c>
      <c r="E20" s="209" t="str">
        <f t="shared" si="0"/>
        <v/>
      </c>
      <c r="F20" s="209" t="str">
        <f t="shared" si="0"/>
        <v/>
      </c>
      <c r="G20" s="163" t="str">
        <f t="shared" si="0"/>
        <v/>
      </c>
      <c r="H20" s="178" t="str">
        <f t="shared" si="0"/>
        <v/>
      </c>
    </row>
    <row r="21" spans="1:8" ht="15">
      <c r="A21" s="125">
        <v>9</v>
      </c>
      <c r="B21" s="471" t="str">
        <f>T('Sch 2 - Total Direct Expense'!$B$19:$C$19)</f>
        <v>Other- (Specify)</v>
      </c>
      <c r="C21" s="472"/>
      <c r="D21" s="260">
        <v>0</v>
      </c>
      <c r="E21" s="209" t="str">
        <f t="shared" si="0"/>
        <v/>
      </c>
      <c r="F21" s="209" t="str">
        <f t="shared" si="0"/>
        <v/>
      </c>
      <c r="G21" s="163" t="str">
        <f t="shared" si="0"/>
        <v/>
      </c>
      <c r="H21" s="178" t="str">
        <f t="shared" si="0"/>
        <v/>
      </c>
    </row>
    <row r="22" spans="1:8" ht="16.899999999999999">
      <c r="A22" s="125">
        <v>10</v>
      </c>
      <c r="B22" s="471" t="str">
        <f>T('Sch 2 - Total Direct Expense'!$B$20:$C$20)</f>
        <v>Other- (Specify)</v>
      </c>
      <c r="C22" s="472"/>
      <c r="D22" s="272">
        <v>0</v>
      </c>
      <c r="E22" s="209" t="str">
        <f t="shared" si="0"/>
        <v/>
      </c>
      <c r="F22" s="209" t="str">
        <f t="shared" si="0"/>
        <v/>
      </c>
      <c r="G22" s="163" t="str">
        <f t="shared" si="0"/>
        <v/>
      </c>
      <c r="H22" s="178" t="str">
        <f t="shared" si="0"/>
        <v/>
      </c>
    </row>
    <row r="23" spans="1:8" ht="17.45">
      <c r="A23" s="125"/>
      <c r="B23" s="454" t="s">
        <v>222</v>
      </c>
      <c r="C23" s="455"/>
      <c r="D23" s="166">
        <f>SUM(D13:D22)</f>
        <v>0</v>
      </c>
      <c r="E23" s="166">
        <f t="shared" ref="E23:H23" si="1">SUM(E13:E22)</f>
        <v>0</v>
      </c>
      <c r="F23" s="166">
        <f t="shared" ref="F23" si="2">SUM(F13:F22)</f>
        <v>0</v>
      </c>
      <c r="G23" s="166">
        <f t="shared" si="1"/>
        <v>0</v>
      </c>
      <c r="H23" s="189">
        <f t="shared" si="1"/>
        <v>0</v>
      </c>
    </row>
    <row r="24" spans="1:8" ht="15.6">
      <c r="A24" s="125"/>
      <c r="B24" s="449"/>
      <c r="C24" s="450"/>
      <c r="D24" s="164"/>
      <c r="E24" s="164"/>
      <c r="F24" s="164"/>
      <c r="G24" s="164"/>
      <c r="H24" s="179"/>
    </row>
    <row r="25" spans="1:8" ht="15.6">
      <c r="A25" s="125"/>
      <c r="B25" s="449" t="s">
        <v>149</v>
      </c>
      <c r="C25" s="450"/>
      <c r="D25" s="164"/>
      <c r="E25" s="164"/>
      <c r="F25" s="164"/>
      <c r="G25" s="164"/>
      <c r="H25" s="179"/>
    </row>
    <row r="26" spans="1:8" ht="15">
      <c r="A26" s="125">
        <v>11</v>
      </c>
      <c r="B26" s="469" t="s">
        <v>245</v>
      </c>
      <c r="C26" s="470"/>
      <c r="D26" s="258">
        <v>0</v>
      </c>
      <c r="E26" s="163" t="str">
        <f t="shared" ref="E26:H33" si="3">IFERROR($D26*E$59,"")</f>
        <v/>
      </c>
      <c r="F26" s="163" t="str">
        <f t="shared" si="3"/>
        <v/>
      </c>
      <c r="G26" s="163" t="str">
        <f t="shared" si="3"/>
        <v/>
      </c>
      <c r="H26" s="178" t="str">
        <f t="shared" si="3"/>
        <v/>
      </c>
    </row>
    <row r="27" spans="1:8" ht="15">
      <c r="A27" s="125">
        <v>12</v>
      </c>
      <c r="B27" s="469" t="s">
        <v>151</v>
      </c>
      <c r="C27" s="470"/>
      <c r="D27" s="260">
        <v>0</v>
      </c>
      <c r="E27" s="163" t="str">
        <f t="shared" si="3"/>
        <v/>
      </c>
      <c r="F27" s="163" t="str">
        <f t="shared" si="3"/>
        <v/>
      </c>
      <c r="G27" s="163" t="str">
        <f t="shared" si="3"/>
        <v/>
      </c>
      <c r="H27" s="178" t="str">
        <f t="shared" si="3"/>
        <v/>
      </c>
    </row>
    <row r="28" spans="1:8" ht="15">
      <c r="A28" s="125">
        <v>13</v>
      </c>
      <c r="B28" s="469" t="s">
        <v>186</v>
      </c>
      <c r="C28" s="470"/>
      <c r="D28" s="260">
        <v>0</v>
      </c>
      <c r="E28" s="163" t="str">
        <f t="shared" si="3"/>
        <v/>
      </c>
      <c r="F28" s="163" t="str">
        <f t="shared" si="3"/>
        <v/>
      </c>
      <c r="G28" s="163" t="str">
        <f t="shared" si="3"/>
        <v/>
      </c>
      <c r="H28" s="178" t="str">
        <f t="shared" si="3"/>
        <v/>
      </c>
    </row>
    <row r="29" spans="1:8" ht="15">
      <c r="A29" s="125">
        <v>14</v>
      </c>
      <c r="B29" s="469" t="s">
        <v>187</v>
      </c>
      <c r="C29" s="470"/>
      <c r="D29" s="260">
        <v>0</v>
      </c>
      <c r="E29" s="163" t="str">
        <f t="shared" si="3"/>
        <v/>
      </c>
      <c r="F29" s="163" t="str">
        <f t="shared" si="3"/>
        <v/>
      </c>
      <c r="G29" s="163" t="str">
        <f t="shared" si="3"/>
        <v/>
      </c>
      <c r="H29" s="178" t="str">
        <f t="shared" si="3"/>
        <v/>
      </c>
    </row>
    <row r="30" spans="1:8" ht="15">
      <c r="A30" s="125">
        <v>15</v>
      </c>
      <c r="B30" s="471" t="s">
        <v>154</v>
      </c>
      <c r="C30" s="472"/>
      <c r="D30" s="260">
        <v>0</v>
      </c>
      <c r="E30" s="163" t="str">
        <f t="shared" si="3"/>
        <v/>
      </c>
      <c r="F30" s="163" t="str">
        <f t="shared" si="3"/>
        <v/>
      </c>
      <c r="G30" s="163" t="str">
        <f t="shared" si="3"/>
        <v/>
      </c>
      <c r="H30" s="178" t="str">
        <f t="shared" si="3"/>
        <v/>
      </c>
    </row>
    <row r="31" spans="1:8" ht="15">
      <c r="A31" s="125">
        <v>16</v>
      </c>
      <c r="B31" s="471" t="s">
        <v>188</v>
      </c>
      <c r="C31" s="472"/>
      <c r="D31" s="260">
        <v>0</v>
      </c>
      <c r="E31" s="163" t="str">
        <f t="shared" si="3"/>
        <v/>
      </c>
      <c r="F31" s="163" t="str">
        <f t="shared" si="3"/>
        <v/>
      </c>
      <c r="G31" s="163" t="str">
        <f t="shared" si="3"/>
        <v/>
      </c>
      <c r="H31" s="178" t="str">
        <f t="shared" si="3"/>
        <v/>
      </c>
    </row>
    <row r="32" spans="1:8" ht="15">
      <c r="A32" s="125">
        <v>17</v>
      </c>
      <c r="B32" s="473" t="s">
        <v>156</v>
      </c>
      <c r="C32" s="474"/>
      <c r="D32" s="260">
        <v>0</v>
      </c>
      <c r="E32" s="163" t="str">
        <f t="shared" si="3"/>
        <v/>
      </c>
      <c r="F32" s="163" t="str">
        <f t="shared" si="3"/>
        <v/>
      </c>
      <c r="G32" s="163" t="str">
        <f t="shared" si="3"/>
        <v/>
      </c>
      <c r="H32" s="178" t="str">
        <f t="shared" si="3"/>
        <v/>
      </c>
    </row>
    <row r="33" spans="1:8" ht="16.899999999999999">
      <c r="A33" s="125">
        <v>18</v>
      </c>
      <c r="B33" s="477" t="s">
        <v>157</v>
      </c>
      <c r="C33" s="478"/>
      <c r="D33" s="272">
        <v>0</v>
      </c>
      <c r="E33" s="163" t="str">
        <f t="shared" si="3"/>
        <v/>
      </c>
      <c r="F33" s="163" t="str">
        <f t="shared" si="3"/>
        <v/>
      </c>
      <c r="G33" s="163" t="str">
        <f t="shared" si="3"/>
        <v/>
      </c>
      <c r="H33" s="178" t="str">
        <f t="shared" si="3"/>
        <v/>
      </c>
    </row>
    <row r="34" spans="1:8" ht="19.149999999999999">
      <c r="A34" s="125"/>
      <c r="B34" s="475" t="s">
        <v>224</v>
      </c>
      <c r="C34" s="476"/>
      <c r="D34" s="167">
        <f>SUM(D26)</f>
        <v>0</v>
      </c>
      <c r="E34" s="167">
        <f>SUM(E26)</f>
        <v>0</v>
      </c>
      <c r="F34" s="167">
        <f>SUM(F26)</f>
        <v>0</v>
      </c>
      <c r="G34" s="167">
        <f t="shared" ref="G34:H34" si="4">SUM(G26)</f>
        <v>0</v>
      </c>
      <c r="H34" s="188">
        <f t="shared" si="4"/>
        <v>0</v>
      </c>
    </row>
    <row r="35" spans="1:8" s="87" customFormat="1" ht="19.149999999999999">
      <c r="A35" s="125"/>
      <c r="B35" s="475" t="s">
        <v>190</v>
      </c>
      <c r="C35" s="476"/>
      <c r="D35" s="167">
        <f>SUM(D27:D33)</f>
        <v>0</v>
      </c>
      <c r="E35" s="167">
        <f>SUM(E27:E33)</f>
        <v>0</v>
      </c>
      <c r="F35" s="167">
        <f>SUM(F27:F33)</f>
        <v>0</v>
      </c>
      <c r="G35" s="167">
        <f t="shared" ref="G35:H35" si="5">SUM(G27:G33)</f>
        <v>0</v>
      </c>
      <c r="H35" s="188">
        <f t="shared" si="5"/>
        <v>0</v>
      </c>
    </row>
    <row r="36" spans="1:8" s="87" customFormat="1" ht="17.45">
      <c r="A36" s="126"/>
      <c r="B36" s="467" t="s">
        <v>161</v>
      </c>
      <c r="C36" s="468"/>
      <c r="D36" s="166">
        <f>D34+D35</f>
        <v>0</v>
      </c>
      <c r="E36" s="166">
        <f>E34+E35</f>
        <v>0</v>
      </c>
      <c r="F36" s="166">
        <f>F34+F35</f>
        <v>0</v>
      </c>
      <c r="G36" s="166">
        <f t="shared" ref="G36:H36" si="6">G34+G35</f>
        <v>0</v>
      </c>
      <c r="H36" s="189">
        <f t="shared" si="6"/>
        <v>0</v>
      </c>
    </row>
    <row r="37" spans="1:8" s="87" customFormat="1" ht="15.6">
      <c r="A37" s="125"/>
      <c r="B37" s="460"/>
      <c r="C37" s="461"/>
      <c r="D37" s="190"/>
      <c r="E37" s="190"/>
      <c r="F37" s="190"/>
      <c r="G37" s="190"/>
      <c r="H37" s="191"/>
    </row>
    <row r="38" spans="1:8" s="87" customFormat="1" ht="17.45">
      <c r="A38" s="125"/>
      <c r="B38" s="454" t="s">
        <v>191</v>
      </c>
      <c r="C38" s="455"/>
      <c r="D38" s="168">
        <f t="shared" ref="D38:H38" si="7">D36+D23</f>
        <v>0</v>
      </c>
      <c r="E38" s="168">
        <f>E36+E23</f>
        <v>0</v>
      </c>
      <c r="F38" s="168">
        <f>F36+F23</f>
        <v>0</v>
      </c>
      <c r="G38" s="168">
        <f t="shared" si="7"/>
        <v>0</v>
      </c>
      <c r="H38" s="180">
        <f t="shared" si="7"/>
        <v>0</v>
      </c>
    </row>
    <row r="39" spans="1:8" s="87" customFormat="1" ht="15">
      <c r="A39" s="125"/>
      <c r="B39" s="469"/>
      <c r="C39" s="470"/>
      <c r="D39" s="164"/>
      <c r="E39" s="164"/>
      <c r="F39" s="164"/>
      <c r="G39" s="164"/>
      <c r="H39" s="179"/>
    </row>
    <row r="40" spans="1:8" s="87" customFormat="1" ht="15.6">
      <c r="A40" s="125"/>
      <c r="B40" s="449" t="s">
        <v>192</v>
      </c>
      <c r="C40" s="450"/>
      <c r="D40" s="164"/>
      <c r="E40" s="164"/>
      <c r="F40" s="164"/>
      <c r="G40" s="164"/>
      <c r="H40" s="179"/>
    </row>
    <row r="41" spans="1:8" s="87" customFormat="1" ht="15">
      <c r="A41" s="125">
        <v>19</v>
      </c>
      <c r="B41" s="469" t="s">
        <v>193</v>
      </c>
      <c r="C41" s="470"/>
      <c r="D41" s="258">
        <v>0</v>
      </c>
      <c r="E41" s="163" t="str">
        <f t="shared" ref="E41:H52" si="8">IFERROR($D41*E$59,"")</f>
        <v/>
      </c>
      <c r="F41" s="163" t="str">
        <f t="shared" si="8"/>
        <v/>
      </c>
      <c r="G41" s="163" t="str">
        <f t="shared" si="8"/>
        <v/>
      </c>
      <c r="H41" s="178" t="str">
        <f t="shared" si="8"/>
        <v/>
      </c>
    </row>
    <row r="42" spans="1:8" s="87" customFormat="1" ht="15">
      <c r="A42" s="125">
        <v>20</v>
      </c>
      <c r="B42" s="469" t="s">
        <v>225</v>
      </c>
      <c r="C42" s="470"/>
      <c r="D42" s="260">
        <v>0</v>
      </c>
      <c r="E42" s="163" t="str">
        <f t="shared" si="8"/>
        <v/>
      </c>
      <c r="F42" s="163" t="str">
        <f t="shared" si="8"/>
        <v/>
      </c>
      <c r="G42" s="163" t="str">
        <f t="shared" si="8"/>
        <v/>
      </c>
      <c r="H42" s="178" t="str">
        <f t="shared" si="8"/>
        <v/>
      </c>
    </row>
    <row r="43" spans="1:8" s="87" customFormat="1" ht="15">
      <c r="A43" s="125">
        <v>21</v>
      </c>
      <c r="B43" s="469" t="s">
        <v>226</v>
      </c>
      <c r="C43" s="470"/>
      <c r="D43" s="260">
        <v>0</v>
      </c>
      <c r="E43" s="163" t="str">
        <f t="shared" si="8"/>
        <v/>
      </c>
      <c r="F43" s="163" t="str">
        <f t="shared" si="8"/>
        <v/>
      </c>
      <c r="G43" s="163" t="str">
        <f t="shared" si="8"/>
        <v/>
      </c>
      <c r="H43" s="178" t="str">
        <f t="shared" si="8"/>
        <v/>
      </c>
    </row>
    <row r="44" spans="1:8" s="87" customFormat="1" ht="15">
      <c r="A44" s="125">
        <v>22</v>
      </c>
      <c r="B44" s="469" t="s">
        <v>197</v>
      </c>
      <c r="C44" s="470"/>
      <c r="D44" s="260">
        <v>0</v>
      </c>
      <c r="E44" s="163" t="str">
        <f t="shared" si="8"/>
        <v/>
      </c>
      <c r="F44" s="163" t="str">
        <f t="shared" si="8"/>
        <v/>
      </c>
      <c r="G44" s="163" t="str">
        <f t="shared" si="8"/>
        <v/>
      </c>
      <c r="H44" s="178" t="str">
        <f t="shared" si="8"/>
        <v/>
      </c>
    </row>
    <row r="45" spans="1:8" s="87" customFormat="1" ht="15">
      <c r="A45" s="125">
        <v>23</v>
      </c>
      <c r="B45" s="469" t="s">
        <v>200</v>
      </c>
      <c r="C45" s="470"/>
      <c r="D45" s="260">
        <v>0</v>
      </c>
      <c r="E45" s="163" t="str">
        <f t="shared" si="8"/>
        <v/>
      </c>
      <c r="F45" s="163" t="str">
        <f t="shared" si="8"/>
        <v/>
      </c>
      <c r="G45" s="163" t="str">
        <f t="shared" si="8"/>
        <v/>
      </c>
      <c r="H45" s="178" t="str">
        <f t="shared" si="8"/>
        <v/>
      </c>
    </row>
    <row r="46" spans="1:8" s="87" customFormat="1" ht="15">
      <c r="A46" s="125">
        <v>24</v>
      </c>
      <c r="B46" s="469" t="s">
        <v>228</v>
      </c>
      <c r="C46" s="470"/>
      <c r="D46" s="260">
        <v>0</v>
      </c>
      <c r="E46" s="163" t="str">
        <f t="shared" si="8"/>
        <v/>
      </c>
      <c r="F46" s="163" t="str">
        <f t="shared" si="8"/>
        <v/>
      </c>
      <c r="G46" s="163" t="str">
        <f t="shared" si="8"/>
        <v/>
      </c>
      <c r="H46" s="178" t="str">
        <f t="shared" si="8"/>
        <v/>
      </c>
    </row>
    <row r="47" spans="1:8" s="87" customFormat="1" ht="15">
      <c r="A47" s="125">
        <v>25</v>
      </c>
      <c r="B47" s="469" t="s">
        <v>229</v>
      </c>
      <c r="C47" s="470"/>
      <c r="D47" s="260">
        <v>0</v>
      </c>
      <c r="E47" s="163" t="str">
        <f t="shared" si="8"/>
        <v/>
      </c>
      <c r="F47" s="163" t="str">
        <f t="shared" si="8"/>
        <v/>
      </c>
      <c r="G47" s="163" t="str">
        <f t="shared" si="8"/>
        <v/>
      </c>
      <c r="H47" s="178" t="str">
        <f t="shared" si="8"/>
        <v/>
      </c>
    </row>
    <row r="48" spans="1:8" s="87" customFormat="1" ht="15">
      <c r="A48" s="125">
        <v>26</v>
      </c>
      <c r="B48" s="469" t="s">
        <v>230</v>
      </c>
      <c r="C48" s="470"/>
      <c r="D48" s="260">
        <v>0</v>
      </c>
      <c r="E48" s="163" t="str">
        <f t="shared" si="8"/>
        <v/>
      </c>
      <c r="F48" s="163" t="str">
        <f t="shared" si="8"/>
        <v/>
      </c>
      <c r="G48" s="163" t="str">
        <f t="shared" si="8"/>
        <v/>
      </c>
      <c r="H48" s="178" t="str">
        <f t="shared" si="8"/>
        <v/>
      </c>
    </row>
    <row r="49" spans="1:33" s="87" customFormat="1" ht="15">
      <c r="A49" s="125">
        <v>27</v>
      </c>
      <c r="B49" s="469" t="s">
        <v>203</v>
      </c>
      <c r="C49" s="470"/>
      <c r="D49" s="260">
        <v>0</v>
      </c>
      <c r="E49" s="163" t="str">
        <f t="shared" si="8"/>
        <v/>
      </c>
      <c r="F49" s="163" t="str">
        <f t="shared" si="8"/>
        <v/>
      </c>
      <c r="G49" s="163" t="str">
        <f t="shared" si="8"/>
        <v/>
      </c>
      <c r="H49" s="178" t="str">
        <f t="shared" si="8"/>
        <v/>
      </c>
    </row>
    <row r="50" spans="1:33" s="87" customFormat="1" ht="15">
      <c r="A50" s="125">
        <v>28</v>
      </c>
      <c r="B50" s="469" t="s">
        <v>204</v>
      </c>
      <c r="C50" s="470"/>
      <c r="D50" s="260">
        <v>0</v>
      </c>
      <c r="E50" s="163" t="str">
        <f t="shared" si="8"/>
        <v/>
      </c>
      <c r="F50" s="163" t="str">
        <f t="shared" si="8"/>
        <v/>
      </c>
      <c r="G50" s="163" t="str">
        <f t="shared" si="8"/>
        <v/>
      </c>
      <c r="H50" s="178" t="str">
        <f t="shared" si="8"/>
        <v/>
      </c>
    </row>
    <row r="51" spans="1:33" s="87" customFormat="1" ht="15">
      <c r="A51" s="125">
        <v>29</v>
      </c>
      <c r="B51" s="469" t="s">
        <v>246</v>
      </c>
      <c r="C51" s="470"/>
      <c r="D51" s="260">
        <v>0</v>
      </c>
      <c r="E51" s="163" t="str">
        <f t="shared" si="8"/>
        <v/>
      </c>
      <c r="F51" s="163" t="str">
        <f t="shared" si="8"/>
        <v/>
      </c>
      <c r="G51" s="163" t="str">
        <f t="shared" si="8"/>
        <v/>
      </c>
      <c r="H51" s="178" t="str">
        <f t="shared" si="8"/>
        <v/>
      </c>
    </row>
    <row r="52" spans="1:33" s="87" customFormat="1" ht="15">
      <c r="A52" s="125">
        <v>30</v>
      </c>
      <c r="B52" s="498" t="s">
        <v>207</v>
      </c>
      <c r="C52" s="499"/>
      <c r="D52" s="260">
        <v>0</v>
      </c>
      <c r="E52" s="163" t="str">
        <f t="shared" si="8"/>
        <v/>
      </c>
      <c r="F52" s="163" t="str">
        <f t="shared" si="8"/>
        <v/>
      </c>
      <c r="G52" s="163" t="str">
        <f t="shared" si="8"/>
        <v/>
      </c>
      <c r="H52" s="178" t="str">
        <f t="shared" si="8"/>
        <v/>
      </c>
    </row>
    <row r="53" spans="1:33" ht="17.45">
      <c r="A53" s="125"/>
      <c r="B53" s="454" t="s">
        <v>247</v>
      </c>
      <c r="C53" s="455"/>
      <c r="D53" s="168">
        <f>SUM(D41:D52)</f>
        <v>0</v>
      </c>
      <c r="E53" s="168">
        <f>SUM(E41:E52)</f>
        <v>0</v>
      </c>
      <c r="F53" s="168">
        <f>SUM(F41:F52)</f>
        <v>0</v>
      </c>
      <c r="G53" s="168">
        <f>SUM(G41:G52)</f>
        <v>0</v>
      </c>
      <c r="H53" s="180">
        <f>SUM(H41:H52)</f>
        <v>0</v>
      </c>
      <c r="I53"/>
      <c r="J53"/>
      <c r="K53"/>
      <c r="L53"/>
      <c r="M53"/>
      <c r="N53"/>
      <c r="O53"/>
      <c r="P53"/>
      <c r="Q53"/>
      <c r="R53"/>
      <c r="S53"/>
      <c r="T53"/>
      <c r="U53"/>
      <c r="V53"/>
      <c r="W53"/>
      <c r="X53"/>
      <c r="Y53"/>
      <c r="Z53"/>
      <c r="AA53"/>
      <c r="AB53"/>
      <c r="AC53"/>
      <c r="AD53"/>
      <c r="AE53"/>
      <c r="AF53"/>
      <c r="AG53"/>
    </row>
    <row r="54" spans="1:33" ht="17.45">
      <c r="A54" s="125"/>
      <c r="B54" s="318"/>
      <c r="C54" s="319"/>
      <c r="D54" s="168"/>
      <c r="E54" s="194"/>
      <c r="F54" s="194"/>
      <c r="G54" s="168"/>
      <c r="H54" s="180"/>
      <c r="I54"/>
      <c r="J54"/>
      <c r="K54"/>
      <c r="L54"/>
      <c r="M54"/>
      <c r="N54"/>
      <c r="O54"/>
      <c r="P54"/>
      <c r="Q54"/>
      <c r="R54"/>
      <c r="S54"/>
      <c r="T54"/>
      <c r="U54"/>
      <c r="V54"/>
      <c r="W54"/>
      <c r="X54"/>
      <c r="Y54"/>
      <c r="Z54"/>
      <c r="AA54"/>
      <c r="AB54"/>
      <c r="AC54"/>
      <c r="AD54"/>
      <c r="AE54"/>
      <c r="AF54"/>
      <c r="AG54"/>
    </row>
    <row r="55" spans="1:33" s="87" customFormat="1" ht="15.6">
      <c r="A55" s="125"/>
      <c r="B55" s="449" t="s">
        <v>234</v>
      </c>
      <c r="C55" s="450"/>
      <c r="D55" s="164"/>
      <c r="E55" s="164"/>
      <c r="F55" s="164"/>
      <c r="G55" s="164"/>
      <c r="H55" s="179"/>
    </row>
    <row r="56" spans="1:33" s="87" customFormat="1" ht="15">
      <c r="A56" s="125"/>
      <c r="B56" s="469" t="s">
        <v>248</v>
      </c>
      <c r="C56" s="470"/>
      <c r="D56" s="197">
        <f>SUM(E56:H56)</f>
        <v>0</v>
      </c>
      <c r="E56" s="197">
        <f>E10</f>
        <v>0</v>
      </c>
      <c r="F56" s="197">
        <v>0</v>
      </c>
      <c r="G56" s="197">
        <f>G10</f>
        <v>0</v>
      </c>
      <c r="H56" s="199">
        <f>H10</f>
        <v>0</v>
      </c>
    </row>
    <row r="57" spans="1:33" s="87" customFormat="1" ht="22.9">
      <c r="A57" s="125"/>
      <c r="B57" s="469" t="s">
        <v>249</v>
      </c>
      <c r="C57" s="470"/>
      <c r="D57" s="181"/>
      <c r="E57" s="262">
        <v>1</v>
      </c>
      <c r="F57" s="262">
        <v>1</v>
      </c>
      <c r="G57" s="262">
        <v>0.5</v>
      </c>
      <c r="H57" s="263">
        <v>1</v>
      </c>
    </row>
    <row r="58" spans="1:33" ht="17.45">
      <c r="A58" s="125"/>
      <c r="B58" s="454" t="s">
        <v>237</v>
      </c>
      <c r="C58" s="455"/>
      <c r="D58" s="183">
        <f>SUM(E58:H58)</f>
        <v>0</v>
      </c>
      <c r="E58" s="183">
        <f>E56*E57</f>
        <v>0</v>
      </c>
      <c r="F58" s="183">
        <f>F56*F57</f>
        <v>0</v>
      </c>
      <c r="G58" s="183">
        <f>G56*G57</f>
        <v>0</v>
      </c>
      <c r="H58" s="184">
        <f>H56*H57</f>
        <v>0</v>
      </c>
      <c r="I58"/>
      <c r="J58"/>
      <c r="K58"/>
      <c r="L58"/>
      <c r="M58"/>
      <c r="N58"/>
      <c r="O58"/>
      <c r="P58"/>
      <c r="Q58"/>
      <c r="R58"/>
      <c r="S58"/>
      <c r="T58"/>
      <c r="U58"/>
      <c r="V58"/>
      <c r="W58"/>
      <c r="X58"/>
      <c r="Y58"/>
      <c r="Z58"/>
      <c r="AA58"/>
      <c r="AB58"/>
      <c r="AC58"/>
      <c r="AD58"/>
      <c r="AE58"/>
      <c r="AF58"/>
      <c r="AG58"/>
    </row>
    <row r="59" spans="1:33" ht="17.45">
      <c r="A59" s="125"/>
      <c r="B59" s="467" t="s">
        <v>238</v>
      </c>
      <c r="C59" s="468"/>
      <c r="D59" s="185" t="str">
        <f>IFERROR(D58/D58,"")</f>
        <v/>
      </c>
      <c r="E59" s="185" t="str">
        <f>IFERROR(E58/$D$58,"")</f>
        <v/>
      </c>
      <c r="F59" s="185" t="str">
        <f>IFERROR(F58/$D$58,"")</f>
        <v/>
      </c>
      <c r="G59" s="185" t="str">
        <f>IFERROR(G58/$D$58,"")</f>
        <v/>
      </c>
      <c r="H59" s="186" t="str">
        <f>IFERROR(H58/$D$58,"")</f>
        <v/>
      </c>
      <c r="I59"/>
      <c r="J59"/>
      <c r="K59"/>
      <c r="L59"/>
      <c r="M59"/>
      <c r="N59"/>
      <c r="O59"/>
      <c r="P59"/>
      <c r="Q59"/>
      <c r="R59"/>
      <c r="S59"/>
      <c r="T59"/>
      <c r="U59"/>
      <c r="V59"/>
      <c r="W59"/>
      <c r="X59"/>
      <c r="Y59"/>
      <c r="Z59"/>
      <c r="AA59"/>
      <c r="AB59"/>
      <c r="AC59"/>
      <c r="AD59"/>
      <c r="AE59"/>
      <c r="AF59"/>
      <c r="AG59"/>
    </row>
    <row r="60" spans="1:33" s="87" customFormat="1" ht="15">
      <c r="A60" s="125"/>
      <c r="B60" s="312"/>
      <c r="C60" s="313"/>
      <c r="D60" s="164"/>
      <c r="E60" s="164"/>
      <c r="F60" s="164"/>
      <c r="G60" s="164"/>
      <c r="H60" s="179"/>
    </row>
    <row r="61" spans="1:33" s="87" customFormat="1" ht="15" customHeight="1" thickBot="1">
      <c r="A61" s="127"/>
      <c r="B61" s="462" t="s">
        <v>250</v>
      </c>
      <c r="C61" s="463"/>
      <c r="D61" s="169">
        <f>D53+D38</f>
        <v>0</v>
      </c>
      <c r="E61" s="169">
        <f>E53+E38</f>
        <v>0</v>
      </c>
      <c r="F61" s="169">
        <f>F53+F38</f>
        <v>0</v>
      </c>
      <c r="G61" s="169">
        <f>G53+G38</f>
        <v>0</v>
      </c>
      <c r="H61" s="187">
        <f>H53+H38</f>
        <v>0</v>
      </c>
    </row>
    <row r="62" spans="1:33" s="87" customFormat="1" ht="15.6">
      <c r="A62" s="128"/>
      <c r="B62" s="129"/>
      <c r="C62" s="130"/>
      <c r="D62" s="131"/>
      <c r="E62" s="131"/>
      <c r="F62" s="131"/>
      <c r="G62" s="131"/>
      <c r="H62" s="131"/>
    </row>
    <row r="63" spans="1:33" s="87" customFormat="1" ht="76.5" customHeight="1">
      <c r="A63" s="320" t="s">
        <v>168</v>
      </c>
      <c r="B63" s="500" t="s">
        <v>251</v>
      </c>
      <c r="C63" s="500"/>
      <c r="D63" s="500"/>
      <c r="E63" s="500"/>
      <c r="F63" s="500"/>
      <c r="G63" s="500"/>
      <c r="H63" s="500"/>
    </row>
    <row r="64" spans="1:33" s="87" customFormat="1">
      <c r="B64" s="497"/>
      <c r="C64" s="497"/>
      <c r="D64" s="497"/>
      <c r="E64" s="497"/>
      <c r="F64" s="497"/>
      <c r="G64" s="497"/>
    </row>
    <row r="65" spans="2:7" s="87" customFormat="1">
      <c r="B65" s="497"/>
      <c r="C65" s="497"/>
      <c r="D65" s="497"/>
      <c r="E65" s="497"/>
      <c r="F65" s="497"/>
      <c r="G65" s="497"/>
    </row>
    <row r="66" spans="2:7" s="87" customFormat="1">
      <c r="B66" s="497"/>
      <c r="C66" s="497"/>
      <c r="D66" s="497"/>
      <c r="E66" s="497"/>
      <c r="F66" s="497"/>
      <c r="G66" s="497"/>
    </row>
  </sheetData>
  <mergeCells count="61">
    <mergeCell ref="B51:C51"/>
    <mergeCell ref="B52:C52"/>
    <mergeCell ref="B50:C50"/>
    <mergeCell ref="B66:G66"/>
    <mergeCell ref="B57:C57"/>
    <mergeCell ref="B58:C58"/>
    <mergeCell ref="B59:C59"/>
    <mergeCell ref="B63:H63"/>
    <mergeCell ref="B53:C53"/>
    <mergeCell ref="B55:C55"/>
    <mergeCell ref="B61:C61"/>
    <mergeCell ref="B64:G65"/>
    <mergeCell ref="B56:C56"/>
    <mergeCell ref="B45:C45"/>
    <mergeCell ref="B46:C46"/>
    <mergeCell ref="B47:C47"/>
    <mergeCell ref="B48:C48"/>
    <mergeCell ref="B49:C49"/>
    <mergeCell ref="B40:C40"/>
    <mergeCell ref="B41:C41"/>
    <mergeCell ref="B42:C42"/>
    <mergeCell ref="B43:C43"/>
    <mergeCell ref="B44:C44"/>
    <mergeCell ref="B39:C39"/>
    <mergeCell ref="B28:C28"/>
    <mergeCell ref="B29:C29"/>
    <mergeCell ref="B30:C30"/>
    <mergeCell ref="B31:C31"/>
    <mergeCell ref="B32:C32"/>
    <mergeCell ref="B33:C33"/>
    <mergeCell ref="B34:C34"/>
    <mergeCell ref="B35:C35"/>
    <mergeCell ref="B36:C36"/>
    <mergeCell ref="B37:C37"/>
    <mergeCell ref="B38:C38"/>
    <mergeCell ref="B27:C27"/>
    <mergeCell ref="B16:C16"/>
    <mergeCell ref="B17:C17"/>
    <mergeCell ref="B18:C18"/>
    <mergeCell ref="B19:C19"/>
    <mergeCell ref="B20:C20"/>
    <mergeCell ref="B21:C21"/>
    <mergeCell ref="B22:C22"/>
    <mergeCell ref="B23:C23"/>
    <mergeCell ref="B24:C24"/>
    <mergeCell ref="B25:C25"/>
    <mergeCell ref="B26:C26"/>
    <mergeCell ref="B15:C15"/>
    <mergeCell ref="A1:H1"/>
    <mergeCell ref="A3:B3"/>
    <mergeCell ref="C3:D3"/>
    <mergeCell ref="A4:B4"/>
    <mergeCell ref="C4:D4"/>
    <mergeCell ref="B9:C9"/>
    <mergeCell ref="B10:C10"/>
    <mergeCell ref="B11:C11"/>
    <mergeCell ref="A6:A8"/>
    <mergeCell ref="B6:C8"/>
    <mergeCell ref="B12:C12"/>
    <mergeCell ref="B13:C13"/>
    <mergeCell ref="B14:C14"/>
  </mergeCells>
  <dataValidations count="1">
    <dataValidation type="decimal" allowBlank="1" showInputMessage="1" showErrorMessage="1" sqref="E57:H57" xr:uid="{479F89CF-400F-4DC6-AE9E-95F362728931}">
      <formula1>0</formula1>
      <formula2>1</formula2>
    </dataValidation>
  </dataValidations>
  <pageMargins left="0.25" right="0.25" top="1" bottom="0.5" header="0.25" footer="0.25"/>
  <pageSetup scale="67" fitToHeight="0" orientation="portrait" r:id="rId1"/>
  <headerFooter>
    <oddHeader>&amp;R&amp;9Healthcare and Family Services
Emergency Medical Transportation Cost Report</oddHeader>
    <oddFooter>&amp;C&amp;9&amp;A&amp;R&amp;9Page &amp;P of &amp;N</oddFooter>
  </headerFooter>
  <rowBreaks count="1" manualBreakCount="1">
    <brk id="53"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21126-5595-4777-A25D-BFA876272DA6}">
  <sheetPr codeName="Sheet8">
    <tabColor rgb="FFFFFF00"/>
    <pageSetUpPr fitToPage="1"/>
  </sheetPr>
  <dimension ref="A1:AG72"/>
  <sheetViews>
    <sheetView view="pageBreakPreview" zoomScaleNormal="100" zoomScaleSheetLayoutView="100" workbookViewId="0">
      <pane xSplit="3" ySplit="8" topLeftCell="D9" activePane="bottomRight" state="frozen"/>
      <selection pane="bottomRight" activeCell="E10" sqref="E10"/>
      <selection pane="bottomLeft" activeCell="A9" sqref="A9"/>
      <selection pane="topRight" activeCell="D1" sqref="D1"/>
    </sheetView>
  </sheetViews>
  <sheetFormatPr defaultColWidth="8.85546875" defaultRowHeight="14.45"/>
  <cols>
    <col min="1" max="1" width="10.85546875" bestFit="1" customWidth="1"/>
    <col min="2" max="2" width="23.42578125" customWidth="1"/>
    <col min="3" max="3" width="27.42578125" customWidth="1"/>
    <col min="4" max="7" width="17.42578125" customWidth="1"/>
    <col min="8" max="8" width="18.28515625" bestFit="1" customWidth="1"/>
    <col min="9" max="10" width="8.85546875" style="87"/>
    <col min="11" max="11" width="30.7109375" style="87" customWidth="1"/>
    <col min="12" max="12" width="15.7109375" style="87" customWidth="1"/>
    <col min="13" max="33" width="8.85546875" style="87"/>
  </cols>
  <sheetData>
    <row r="1" spans="1:8" s="87" customFormat="1" ht="15.6">
      <c r="A1" s="479" t="s">
        <v>252</v>
      </c>
      <c r="B1" s="479"/>
      <c r="C1" s="479"/>
      <c r="D1" s="479"/>
      <c r="E1" s="479"/>
      <c r="F1" s="479"/>
      <c r="G1" s="479"/>
      <c r="H1" s="479"/>
    </row>
    <row r="2" spans="1:8" s="87" customFormat="1">
      <c r="A2" s="114"/>
      <c r="B2" s="114"/>
      <c r="C2" s="115"/>
      <c r="D2" s="116"/>
      <c r="E2" s="116"/>
      <c r="F2" s="116"/>
      <c r="G2" s="116"/>
      <c r="H2" s="116"/>
    </row>
    <row r="3" spans="1:8" s="87" customFormat="1">
      <c r="A3" s="480" t="s">
        <v>135</v>
      </c>
      <c r="B3" s="480"/>
      <c r="C3" s="481">
        <f>'General Information'!A5</f>
        <v>0</v>
      </c>
      <c r="D3" s="481"/>
      <c r="E3" s="117"/>
      <c r="F3" s="117"/>
      <c r="G3" s="118" t="s">
        <v>136</v>
      </c>
      <c r="H3" s="208" cm="1">
        <f t="array" ref="H3">'General Information'!C21:C21</f>
        <v>0</v>
      </c>
    </row>
    <row r="4" spans="1:8" s="87" customFormat="1">
      <c r="A4" s="480" t="s">
        <v>137</v>
      </c>
      <c r="B4" s="480"/>
      <c r="C4" s="482">
        <f>'General Information'!F5</f>
        <v>0</v>
      </c>
      <c r="D4" s="483"/>
      <c r="E4" s="117"/>
      <c r="F4" s="117"/>
      <c r="G4" s="207"/>
      <c r="H4" s="119"/>
    </row>
    <row r="5" spans="1:8" s="87" customFormat="1" ht="16.149999999999999" thickBot="1">
      <c r="A5" s="120"/>
      <c r="B5" s="120"/>
      <c r="C5" s="121"/>
      <c r="D5" s="122"/>
      <c r="E5" s="122"/>
      <c r="F5" s="122"/>
      <c r="G5" s="122"/>
      <c r="H5" s="123"/>
    </row>
    <row r="6" spans="1:8">
      <c r="A6" s="484" t="s">
        <v>138</v>
      </c>
      <c r="B6" s="487" t="s">
        <v>139</v>
      </c>
      <c r="C6" s="488"/>
      <c r="D6" s="170">
        <v>1</v>
      </c>
      <c r="E6" s="170">
        <v>2</v>
      </c>
      <c r="F6" s="170">
        <v>3</v>
      </c>
      <c r="G6" s="170">
        <v>4</v>
      </c>
      <c r="H6" s="171">
        <v>5</v>
      </c>
    </row>
    <row r="7" spans="1:8" ht="26.45">
      <c r="A7" s="485"/>
      <c r="B7" s="489"/>
      <c r="C7" s="490"/>
      <c r="D7" s="172" t="s">
        <v>253</v>
      </c>
      <c r="E7" s="173" t="s">
        <v>141</v>
      </c>
      <c r="F7" s="173" t="s">
        <v>142</v>
      </c>
      <c r="G7" s="173" t="s">
        <v>143</v>
      </c>
      <c r="H7" s="174" t="s">
        <v>144</v>
      </c>
    </row>
    <row r="8" spans="1:8" ht="15" thickBot="1">
      <c r="A8" s="486"/>
      <c r="B8" s="491"/>
      <c r="C8" s="492"/>
      <c r="D8" s="175"/>
      <c r="E8" s="176"/>
      <c r="F8" s="176"/>
      <c r="G8" s="176"/>
      <c r="H8" s="177"/>
    </row>
    <row r="9" spans="1:8" ht="16.149999999999999" thickTop="1">
      <c r="A9" s="124"/>
      <c r="B9" s="503" t="s">
        <v>145</v>
      </c>
      <c r="C9" s="504"/>
      <c r="D9" s="195"/>
      <c r="E9" s="195"/>
      <c r="F9" s="195"/>
      <c r="G9" s="195"/>
      <c r="H9" s="196"/>
    </row>
    <row r="10" spans="1:8" ht="15">
      <c r="A10" s="451" t="s">
        <v>254</v>
      </c>
      <c r="B10" s="452"/>
      <c r="C10" s="453"/>
      <c r="D10" s="192">
        <f>SUM(E10:H10)</f>
        <v>0</v>
      </c>
      <c r="E10" s="266">
        <v>0</v>
      </c>
      <c r="F10" s="266">
        <v>0</v>
      </c>
      <c r="G10" s="266">
        <v>0</v>
      </c>
      <c r="H10" s="267">
        <v>0</v>
      </c>
    </row>
    <row r="11" spans="1:8" ht="15.6">
      <c r="A11" s="451" t="s">
        <v>255</v>
      </c>
      <c r="B11" s="452"/>
      <c r="C11" s="453"/>
      <c r="D11" s="192">
        <f>SUM(E11:H11)</f>
        <v>0</v>
      </c>
      <c r="E11" s="266">
        <v>0</v>
      </c>
      <c r="F11" s="266">
        <v>0</v>
      </c>
      <c r="G11" s="266">
        <v>0</v>
      </c>
      <c r="H11" s="267">
        <v>0</v>
      </c>
    </row>
    <row r="12" spans="1:8" ht="17.45">
      <c r="A12" s="124"/>
      <c r="B12" s="454" t="s">
        <v>256</v>
      </c>
      <c r="C12" s="455"/>
      <c r="D12" s="210">
        <f>SUM(D10:D11)</f>
        <v>0</v>
      </c>
      <c r="E12" s="210">
        <f>SUM(E10:E11)</f>
        <v>0</v>
      </c>
      <c r="F12" s="210">
        <f>SUM(F10:F11)</f>
        <v>0</v>
      </c>
      <c r="G12" s="210">
        <f>SUM(G10:G11)</f>
        <v>0</v>
      </c>
      <c r="H12" s="211">
        <f>SUM(H10:H11)</f>
        <v>0</v>
      </c>
    </row>
    <row r="13" spans="1:8" ht="15">
      <c r="A13" s="160"/>
      <c r="B13" s="312"/>
      <c r="C13" s="313"/>
      <c r="D13" s="194"/>
      <c r="E13" s="194"/>
      <c r="F13" s="194"/>
      <c r="G13" s="194"/>
      <c r="H13" s="198"/>
    </row>
    <row r="14" spans="1:8" ht="15.6">
      <c r="A14" s="124"/>
      <c r="B14" s="501" t="s">
        <v>175</v>
      </c>
      <c r="C14" s="502"/>
      <c r="D14" s="195"/>
      <c r="E14" s="195"/>
      <c r="F14" s="195"/>
      <c r="G14" s="195"/>
      <c r="H14" s="196"/>
    </row>
    <row r="15" spans="1:8" ht="15">
      <c r="A15" s="125">
        <v>1</v>
      </c>
      <c r="B15" s="469" t="s">
        <v>215</v>
      </c>
      <c r="C15" s="470"/>
      <c r="D15" s="258">
        <v>0</v>
      </c>
      <c r="E15" s="163" t="str">
        <f t="shared" ref="E15:H24" si="0">IFERROR($D15*E$65,"")</f>
        <v/>
      </c>
      <c r="F15" s="163" t="str">
        <f t="shared" si="0"/>
        <v/>
      </c>
      <c r="G15" s="163" t="str">
        <f t="shared" si="0"/>
        <v/>
      </c>
      <c r="H15" s="178" t="str">
        <f t="shared" si="0"/>
        <v/>
      </c>
    </row>
    <row r="16" spans="1:8" ht="15">
      <c r="A16" s="125">
        <v>2</v>
      </c>
      <c r="B16" s="469" t="s">
        <v>216</v>
      </c>
      <c r="C16" s="470"/>
      <c r="D16" s="260">
        <v>0</v>
      </c>
      <c r="E16" s="163" t="str">
        <f t="shared" si="0"/>
        <v/>
      </c>
      <c r="F16" s="163" t="str">
        <f t="shared" si="0"/>
        <v/>
      </c>
      <c r="G16" s="163" t="str">
        <f t="shared" si="0"/>
        <v/>
      </c>
      <c r="H16" s="178" t="str">
        <f t="shared" si="0"/>
        <v/>
      </c>
    </row>
    <row r="17" spans="1:8" ht="15">
      <c r="A17" s="125">
        <v>3</v>
      </c>
      <c r="B17" s="469" t="s">
        <v>217</v>
      </c>
      <c r="C17" s="470"/>
      <c r="D17" s="260">
        <v>0</v>
      </c>
      <c r="E17" s="163" t="str">
        <f t="shared" si="0"/>
        <v/>
      </c>
      <c r="F17" s="163" t="str">
        <f t="shared" si="0"/>
        <v/>
      </c>
      <c r="G17" s="163" t="str">
        <f t="shared" si="0"/>
        <v/>
      </c>
      <c r="H17" s="178" t="str">
        <f t="shared" si="0"/>
        <v/>
      </c>
    </row>
    <row r="18" spans="1:8" ht="15">
      <c r="A18" s="125">
        <v>4</v>
      </c>
      <c r="B18" s="469" t="s">
        <v>218</v>
      </c>
      <c r="C18" s="470"/>
      <c r="D18" s="260">
        <v>0</v>
      </c>
      <c r="E18" s="163" t="str">
        <f t="shared" si="0"/>
        <v/>
      </c>
      <c r="F18" s="163" t="str">
        <f t="shared" si="0"/>
        <v/>
      </c>
      <c r="G18" s="163" t="str">
        <f t="shared" si="0"/>
        <v/>
      </c>
      <c r="H18" s="178" t="str">
        <f t="shared" si="0"/>
        <v/>
      </c>
    </row>
    <row r="19" spans="1:8" ht="15">
      <c r="A19" s="125">
        <v>5</v>
      </c>
      <c r="B19" s="469" t="s">
        <v>219</v>
      </c>
      <c r="C19" s="470"/>
      <c r="D19" s="260">
        <v>0</v>
      </c>
      <c r="E19" s="163" t="str">
        <f t="shared" si="0"/>
        <v/>
      </c>
      <c r="F19" s="163" t="str">
        <f t="shared" si="0"/>
        <v/>
      </c>
      <c r="G19" s="163" t="str">
        <f t="shared" si="0"/>
        <v/>
      </c>
      <c r="H19" s="178" t="str">
        <f t="shared" si="0"/>
        <v/>
      </c>
    </row>
    <row r="20" spans="1:8" ht="15">
      <c r="A20" s="125">
        <v>6</v>
      </c>
      <c r="B20" s="469" t="s">
        <v>220</v>
      </c>
      <c r="C20" s="470"/>
      <c r="D20" s="260">
        <v>0</v>
      </c>
      <c r="E20" s="163" t="str">
        <f t="shared" si="0"/>
        <v/>
      </c>
      <c r="F20" s="163" t="str">
        <f t="shared" si="0"/>
        <v/>
      </c>
      <c r="G20" s="163" t="str">
        <f t="shared" si="0"/>
        <v/>
      </c>
      <c r="H20" s="178" t="str">
        <f t="shared" si="0"/>
        <v/>
      </c>
    </row>
    <row r="21" spans="1:8" ht="15">
      <c r="A21" s="125">
        <v>7</v>
      </c>
      <c r="B21" s="469" t="s">
        <v>182</v>
      </c>
      <c r="C21" s="470"/>
      <c r="D21" s="260">
        <v>0</v>
      </c>
      <c r="E21" s="163" t="str">
        <f t="shared" si="0"/>
        <v/>
      </c>
      <c r="F21" s="163" t="str">
        <f t="shared" si="0"/>
        <v/>
      </c>
      <c r="G21" s="163" t="str">
        <f t="shared" si="0"/>
        <v/>
      </c>
      <c r="H21" s="178" t="str">
        <f t="shared" si="0"/>
        <v/>
      </c>
    </row>
    <row r="22" spans="1:8" ht="15">
      <c r="A22" s="125">
        <v>8</v>
      </c>
      <c r="B22" s="469" t="s">
        <v>221</v>
      </c>
      <c r="C22" s="470"/>
      <c r="D22" s="260">
        <v>0</v>
      </c>
      <c r="E22" s="163" t="str">
        <f t="shared" si="0"/>
        <v/>
      </c>
      <c r="F22" s="163" t="str">
        <f t="shared" si="0"/>
        <v/>
      </c>
      <c r="G22" s="163" t="str">
        <f t="shared" si="0"/>
        <v/>
      </c>
      <c r="H22" s="178" t="str">
        <f t="shared" si="0"/>
        <v/>
      </c>
    </row>
    <row r="23" spans="1:8" ht="15">
      <c r="A23" s="125">
        <v>9</v>
      </c>
      <c r="B23" s="471" t="str">
        <f>T('Sch 2 - Total Direct Expense'!$B$19:$C$19)</f>
        <v>Other- (Specify)</v>
      </c>
      <c r="C23" s="472"/>
      <c r="D23" s="260">
        <v>0</v>
      </c>
      <c r="E23" s="163" t="str">
        <f t="shared" si="0"/>
        <v/>
      </c>
      <c r="F23" s="163" t="str">
        <f t="shared" si="0"/>
        <v/>
      </c>
      <c r="G23" s="163" t="str">
        <f t="shared" si="0"/>
        <v/>
      </c>
      <c r="H23" s="178" t="str">
        <f t="shared" si="0"/>
        <v/>
      </c>
    </row>
    <row r="24" spans="1:8" ht="16.899999999999999">
      <c r="A24" s="125">
        <v>10</v>
      </c>
      <c r="B24" s="471" t="str">
        <f>T('Sch 2 - Total Direct Expense'!$B$20:$C$20)</f>
        <v>Other- (Specify)</v>
      </c>
      <c r="C24" s="472"/>
      <c r="D24" s="272">
        <v>0</v>
      </c>
      <c r="E24" s="163" t="str">
        <f t="shared" si="0"/>
        <v/>
      </c>
      <c r="F24" s="163" t="str">
        <f t="shared" si="0"/>
        <v/>
      </c>
      <c r="G24" s="163" t="str">
        <f t="shared" si="0"/>
        <v/>
      </c>
      <c r="H24" s="178" t="str">
        <f t="shared" si="0"/>
        <v/>
      </c>
    </row>
    <row r="25" spans="1:8" ht="17.45">
      <c r="A25" s="125"/>
      <c r="B25" s="454" t="s">
        <v>222</v>
      </c>
      <c r="C25" s="455"/>
      <c r="D25" s="166">
        <f>SUM(D15:D24)</f>
        <v>0</v>
      </c>
      <c r="E25" s="166">
        <f t="shared" ref="E25:H25" si="1">SUM(E15:E24)</f>
        <v>0</v>
      </c>
      <c r="F25" s="166">
        <f t="shared" ref="F25" si="2">SUM(F15:F24)</f>
        <v>0</v>
      </c>
      <c r="G25" s="166">
        <f t="shared" si="1"/>
        <v>0</v>
      </c>
      <c r="H25" s="189">
        <f t="shared" si="1"/>
        <v>0</v>
      </c>
    </row>
    <row r="26" spans="1:8" ht="15.6">
      <c r="A26" s="125"/>
      <c r="B26" s="449"/>
      <c r="C26" s="450"/>
      <c r="D26" s="164"/>
      <c r="E26" s="164"/>
      <c r="F26" s="164"/>
      <c r="G26" s="164"/>
      <c r="H26" s="179"/>
    </row>
    <row r="27" spans="1:8" ht="15.6">
      <c r="A27" s="125"/>
      <c r="B27" s="449" t="s">
        <v>149</v>
      </c>
      <c r="C27" s="450"/>
      <c r="D27" s="164"/>
      <c r="E27" s="164"/>
      <c r="F27" s="164"/>
      <c r="G27" s="164"/>
      <c r="H27" s="179"/>
    </row>
    <row r="28" spans="1:8" ht="15">
      <c r="A28" s="125">
        <v>11</v>
      </c>
      <c r="B28" s="469" t="s">
        <v>257</v>
      </c>
      <c r="C28" s="470"/>
      <c r="D28" s="258">
        <v>0</v>
      </c>
      <c r="E28" s="163" t="str">
        <f t="shared" ref="E28:H35" si="3">IFERROR($D28*E$65,"")</f>
        <v/>
      </c>
      <c r="F28" s="163" t="str">
        <f t="shared" si="3"/>
        <v/>
      </c>
      <c r="G28" s="163" t="str">
        <f t="shared" si="3"/>
        <v/>
      </c>
      <c r="H28" s="178" t="str">
        <f t="shared" si="3"/>
        <v/>
      </c>
    </row>
    <row r="29" spans="1:8" ht="15">
      <c r="A29" s="125">
        <v>12</v>
      </c>
      <c r="B29" s="469" t="s">
        <v>151</v>
      </c>
      <c r="C29" s="470"/>
      <c r="D29" s="260">
        <v>0</v>
      </c>
      <c r="E29" s="163" t="str">
        <f t="shared" si="3"/>
        <v/>
      </c>
      <c r="F29" s="163" t="str">
        <f t="shared" si="3"/>
        <v/>
      </c>
      <c r="G29" s="163" t="str">
        <f t="shared" si="3"/>
        <v/>
      </c>
      <c r="H29" s="178" t="str">
        <f t="shared" si="3"/>
        <v/>
      </c>
    </row>
    <row r="30" spans="1:8" ht="15">
      <c r="A30" s="125">
        <v>13</v>
      </c>
      <c r="B30" s="469" t="s">
        <v>186</v>
      </c>
      <c r="C30" s="470"/>
      <c r="D30" s="260">
        <v>0</v>
      </c>
      <c r="E30" s="163" t="str">
        <f t="shared" si="3"/>
        <v/>
      </c>
      <c r="F30" s="163" t="str">
        <f t="shared" si="3"/>
        <v/>
      </c>
      <c r="G30" s="163" t="str">
        <f t="shared" si="3"/>
        <v/>
      </c>
      <c r="H30" s="178" t="str">
        <f t="shared" si="3"/>
        <v/>
      </c>
    </row>
    <row r="31" spans="1:8" ht="15">
      <c r="A31" s="125">
        <v>14</v>
      </c>
      <c r="B31" s="469" t="s">
        <v>187</v>
      </c>
      <c r="C31" s="470"/>
      <c r="D31" s="260">
        <v>0</v>
      </c>
      <c r="E31" s="163" t="str">
        <f t="shared" si="3"/>
        <v/>
      </c>
      <c r="F31" s="163" t="str">
        <f t="shared" si="3"/>
        <v/>
      </c>
      <c r="G31" s="163" t="str">
        <f t="shared" si="3"/>
        <v/>
      </c>
      <c r="H31" s="178" t="str">
        <f t="shared" si="3"/>
        <v/>
      </c>
    </row>
    <row r="32" spans="1:8" ht="15">
      <c r="A32" s="125">
        <v>15</v>
      </c>
      <c r="B32" s="471" t="s">
        <v>154</v>
      </c>
      <c r="C32" s="472"/>
      <c r="D32" s="260">
        <v>0</v>
      </c>
      <c r="E32" s="163" t="str">
        <f t="shared" si="3"/>
        <v/>
      </c>
      <c r="F32" s="163" t="str">
        <f t="shared" si="3"/>
        <v/>
      </c>
      <c r="G32" s="163" t="str">
        <f t="shared" si="3"/>
        <v/>
      </c>
      <c r="H32" s="178" t="str">
        <f t="shared" si="3"/>
        <v/>
      </c>
    </row>
    <row r="33" spans="1:8" ht="15">
      <c r="A33" s="125">
        <v>16</v>
      </c>
      <c r="B33" s="471" t="s">
        <v>188</v>
      </c>
      <c r="C33" s="472"/>
      <c r="D33" s="260">
        <v>0</v>
      </c>
      <c r="E33" s="163" t="str">
        <f t="shared" si="3"/>
        <v/>
      </c>
      <c r="F33" s="163" t="str">
        <f t="shared" si="3"/>
        <v/>
      </c>
      <c r="G33" s="163" t="str">
        <f t="shared" si="3"/>
        <v/>
      </c>
      <c r="H33" s="178" t="str">
        <f t="shared" si="3"/>
        <v/>
      </c>
    </row>
    <row r="34" spans="1:8" ht="15">
      <c r="A34" s="125">
        <v>17</v>
      </c>
      <c r="B34" s="473" t="s">
        <v>156</v>
      </c>
      <c r="C34" s="474"/>
      <c r="D34" s="260">
        <v>0</v>
      </c>
      <c r="E34" s="163" t="str">
        <f t="shared" si="3"/>
        <v/>
      </c>
      <c r="F34" s="163" t="str">
        <f t="shared" si="3"/>
        <v/>
      </c>
      <c r="G34" s="163" t="str">
        <f t="shared" si="3"/>
        <v/>
      </c>
      <c r="H34" s="178" t="str">
        <f t="shared" si="3"/>
        <v/>
      </c>
    </row>
    <row r="35" spans="1:8" ht="16.899999999999999">
      <c r="A35" s="125">
        <v>18</v>
      </c>
      <c r="B35" s="477" t="s">
        <v>157</v>
      </c>
      <c r="C35" s="478"/>
      <c r="D35" s="272">
        <v>0</v>
      </c>
      <c r="E35" s="163" t="str">
        <f t="shared" si="3"/>
        <v/>
      </c>
      <c r="F35" s="163" t="str">
        <f t="shared" si="3"/>
        <v/>
      </c>
      <c r="G35" s="163" t="str">
        <f t="shared" si="3"/>
        <v/>
      </c>
      <c r="H35" s="178" t="str">
        <f t="shared" si="3"/>
        <v/>
      </c>
    </row>
    <row r="36" spans="1:8" ht="19.149999999999999">
      <c r="A36" s="125"/>
      <c r="B36" s="475" t="s">
        <v>224</v>
      </c>
      <c r="C36" s="476"/>
      <c r="D36" s="167">
        <f>SUM(D28)</f>
        <v>0</v>
      </c>
      <c r="E36" s="167">
        <f t="shared" ref="E36:H36" si="4">SUM(E28)</f>
        <v>0</v>
      </c>
      <c r="F36" s="167">
        <f t="shared" ref="F36" si="5">SUM(F28)</f>
        <v>0</v>
      </c>
      <c r="G36" s="167">
        <f t="shared" si="4"/>
        <v>0</v>
      </c>
      <c r="H36" s="188">
        <f t="shared" si="4"/>
        <v>0</v>
      </c>
    </row>
    <row r="37" spans="1:8" s="87" customFormat="1" ht="19.149999999999999">
      <c r="A37" s="125"/>
      <c r="B37" s="475" t="s">
        <v>190</v>
      </c>
      <c r="C37" s="476"/>
      <c r="D37" s="167">
        <f>SUM(D29:D35)</f>
        <v>0</v>
      </c>
      <c r="E37" s="167">
        <f>SUM(E29:E35)</f>
        <v>0</v>
      </c>
      <c r="F37" s="167">
        <f>SUM(F29:F35)</f>
        <v>0</v>
      </c>
      <c r="G37" s="167">
        <f t="shared" ref="G37:H37" si="6">SUM(G29:G35)</f>
        <v>0</v>
      </c>
      <c r="H37" s="188">
        <f t="shared" si="6"/>
        <v>0</v>
      </c>
    </row>
    <row r="38" spans="1:8" s="87" customFormat="1" ht="17.45">
      <c r="A38" s="126"/>
      <c r="B38" s="467" t="s">
        <v>161</v>
      </c>
      <c r="C38" s="468"/>
      <c r="D38" s="166">
        <f>D36+D37</f>
        <v>0</v>
      </c>
      <c r="E38" s="166">
        <f t="shared" ref="E38:H38" si="7">E36+E37</f>
        <v>0</v>
      </c>
      <c r="F38" s="166">
        <f t="shared" ref="F38" si="8">F36+F37</f>
        <v>0</v>
      </c>
      <c r="G38" s="166">
        <f t="shared" si="7"/>
        <v>0</v>
      </c>
      <c r="H38" s="189">
        <f t="shared" si="7"/>
        <v>0</v>
      </c>
    </row>
    <row r="39" spans="1:8" s="87" customFormat="1" ht="15.6">
      <c r="A39" s="125"/>
      <c r="B39" s="460"/>
      <c r="C39" s="461"/>
      <c r="D39" s="190"/>
      <c r="E39" s="190"/>
      <c r="F39" s="190"/>
      <c r="G39" s="190"/>
      <c r="H39" s="191"/>
    </row>
    <row r="40" spans="1:8" s="87" customFormat="1" ht="17.45">
      <c r="A40" s="125"/>
      <c r="B40" s="454" t="s">
        <v>191</v>
      </c>
      <c r="C40" s="455"/>
      <c r="D40" s="168">
        <f t="shared" ref="D40:H40" si="9">D38+D25</f>
        <v>0</v>
      </c>
      <c r="E40" s="168">
        <f t="shared" si="9"/>
        <v>0</v>
      </c>
      <c r="F40" s="168">
        <f t="shared" ref="F40" si="10">F38+F25</f>
        <v>0</v>
      </c>
      <c r="G40" s="168">
        <f t="shared" si="9"/>
        <v>0</v>
      </c>
      <c r="H40" s="180">
        <f t="shared" si="9"/>
        <v>0</v>
      </c>
    </row>
    <row r="41" spans="1:8" s="87" customFormat="1" ht="15">
      <c r="A41" s="125"/>
      <c r="B41" s="469"/>
      <c r="C41" s="470"/>
      <c r="D41" s="164"/>
      <c r="E41" s="164"/>
      <c r="F41" s="164"/>
      <c r="G41" s="164"/>
      <c r="H41" s="179"/>
    </row>
    <row r="42" spans="1:8" s="87" customFormat="1" ht="15.6">
      <c r="A42" s="125"/>
      <c r="B42" s="449" t="s">
        <v>192</v>
      </c>
      <c r="C42" s="450"/>
      <c r="D42" s="164"/>
      <c r="E42" s="164"/>
      <c r="F42" s="164"/>
      <c r="G42" s="164"/>
      <c r="H42" s="179"/>
    </row>
    <row r="43" spans="1:8" s="87" customFormat="1" ht="15">
      <c r="A43" s="125">
        <v>19</v>
      </c>
      <c r="B43" s="469" t="s">
        <v>193</v>
      </c>
      <c r="C43" s="470"/>
      <c r="D43" s="258">
        <v>0</v>
      </c>
      <c r="E43" s="163" t="str">
        <f t="shared" ref="E43:H58" si="11">IFERROR($D43*E$65,"")</f>
        <v/>
      </c>
      <c r="F43" s="163" t="str">
        <f t="shared" si="11"/>
        <v/>
      </c>
      <c r="G43" s="163" t="str">
        <f t="shared" si="11"/>
        <v/>
      </c>
      <c r="H43" s="178" t="str">
        <f t="shared" si="11"/>
        <v/>
      </c>
    </row>
    <row r="44" spans="1:8" s="87" customFormat="1" ht="15">
      <c r="A44" s="125">
        <v>20</v>
      </c>
      <c r="B44" s="469" t="s">
        <v>258</v>
      </c>
      <c r="C44" s="470"/>
      <c r="D44" s="260">
        <v>0</v>
      </c>
      <c r="E44" s="163" t="str">
        <f t="shared" si="11"/>
        <v/>
      </c>
      <c r="F44" s="163" t="str">
        <f t="shared" si="11"/>
        <v/>
      </c>
      <c r="G44" s="163" t="str">
        <f t="shared" si="11"/>
        <v/>
      </c>
      <c r="H44" s="178" t="str">
        <f t="shared" si="11"/>
        <v/>
      </c>
    </row>
    <row r="45" spans="1:8" s="87" customFormat="1" ht="15">
      <c r="A45" s="125">
        <v>21</v>
      </c>
      <c r="B45" s="469" t="s">
        <v>226</v>
      </c>
      <c r="C45" s="470"/>
      <c r="D45" s="260">
        <v>0</v>
      </c>
      <c r="E45" s="163" t="str">
        <f t="shared" si="11"/>
        <v/>
      </c>
      <c r="F45" s="163" t="str">
        <f t="shared" si="11"/>
        <v/>
      </c>
      <c r="G45" s="163" t="str">
        <f t="shared" si="11"/>
        <v/>
      </c>
      <c r="H45" s="178" t="str">
        <f t="shared" si="11"/>
        <v/>
      </c>
    </row>
    <row r="46" spans="1:8" s="87" customFormat="1" ht="15">
      <c r="A46" s="125">
        <v>22</v>
      </c>
      <c r="B46" s="469" t="s">
        <v>259</v>
      </c>
      <c r="C46" s="470"/>
      <c r="D46" s="260">
        <v>0</v>
      </c>
      <c r="E46" s="163" t="str">
        <f t="shared" si="11"/>
        <v/>
      </c>
      <c r="F46" s="163" t="str">
        <f t="shared" si="11"/>
        <v/>
      </c>
      <c r="G46" s="163" t="str">
        <f t="shared" si="11"/>
        <v/>
      </c>
      <c r="H46" s="178" t="str">
        <f t="shared" si="11"/>
        <v/>
      </c>
    </row>
    <row r="47" spans="1:8" s="87" customFormat="1" ht="15">
      <c r="A47" s="125">
        <v>23</v>
      </c>
      <c r="B47" s="513" t="s">
        <v>194</v>
      </c>
      <c r="C47" s="514"/>
      <c r="D47" s="260">
        <v>0</v>
      </c>
      <c r="E47" s="163" t="str">
        <f t="shared" si="11"/>
        <v/>
      </c>
      <c r="F47" s="163" t="str">
        <f t="shared" si="11"/>
        <v/>
      </c>
      <c r="G47" s="163" t="str">
        <f t="shared" si="11"/>
        <v/>
      </c>
      <c r="H47" s="178" t="str">
        <f t="shared" si="11"/>
        <v/>
      </c>
    </row>
    <row r="48" spans="1:8" s="87" customFormat="1" ht="15">
      <c r="A48" s="125">
        <v>24</v>
      </c>
      <c r="B48" s="511" t="s">
        <v>260</v>
      </c>
      <c r="C48" s="512"/>
      <c r="D48" s="260">
        <v>0</v>
      </c>
      <c r="E48" s="163" t="str">
        <f t="shared" si="11"/>
        <v/>
      </c>
      <c r="F48" s="163" t="str">
        <f t="shared" si="11"/>
        <v/>
      </c>
      <c r="G48" s="163" t="str">
        <f t="shared" si="11"/>
        <v/>
      </c>
      <c r="H48" s="178" t="str">
        <f t="shared" si="11"/>
        <v/>
      </c>
    </row>
    <row r="49" spans="1:33" s="87" customFormat="1" ht="15">
      <c r="A49" s="125">
        <v>25</v>
      </c>
      <c r="B49" s="511" t="s">
        <v>261</v>
      </c>
      <c r="C49" s="512"/>
      <c r="D49" s="260">
        <v>0</v>
      </c>
      <c r="E49" s="163" t="str">
        <f t="shared" si="11"/>
        <v/>
      </c>
      <c r="F49" s="163" t="str">
        <f t="shared" si="11"/>
        <v/>
      </c>
      <c r="G49" s="163" t="str">
        <f t="shared" si="11"/>
        <v/>
      </c>
      <c r="H49" s="178" t="str">
        <f t="shared" si="11"/>
        <v/>
      </c>
    </row>
    <row r="50" spans="1:33" s="87" customFormat="1" ht="15">
      <c r="A50" s="125">
        <v>26</v>
      </c>
      <c r="B50" s="469" t="s">
        <v>262</v>
      </c>
      <c r="C50" s="470"/>
      <c r="D50" s="260">
        <v>0</v>
      </c>
      <c r="E50" s="163" t="str">
        <f t="shared" si="11"/>
        <v/>
      </c>
      <c r="F50" s="163" t="str">
        <f t="shared" si="11"/>
        <v/>
      </c>
      <c r="G50" s="163" t="str">
        <f t="shared" si="11"/>
        <v/>
      </c>
      <c r="H50" s="178" t="str">
        <f t="shared" si="11"/>
        <v/>
      </c>
    </row>
    <row r="51" spans="1:33" s="87" customFormat="1" ht="15">
      <c r="A51" s="125">
        <v>27</v>
      </c>
      <c r="B51" s="469" t="s">
        <v>263</v>
      </c>
      <c r="C51" s="470"/>
      <c r="D51" s="260">
        <v>0</v>
      </c>
      <c r="E51" s="163" t="str">
        <f t="shared" si="11"/>
        <v/>
      </c>
      <c r="F51" s="163" t="str">
        <f t="shared" si="11"/>
        <v/>
      </c>
      <c r="G51" s="163" t="str">
        <f t="shared" si="11"/>
        <v/>
      </c>
      <c r="H51" s="178" t="str">
        <f t="shared" si="11"/>
        <v/>
      </c>
    </row>
    <row r="52" spans="1:33" s="87" customFormat="1" ht="15">
      <c r="A52" s="125">
        <v>28</v>
      </c>
      <c r="B52" s="513" t="s">
        <v>264</v>
      </c>
      <c r="C52" s="514"/>
      <c r="D52" s="260">
        <v>0</v>
      </c>
      <c r="E52" s="163" t="str">
        <f t="shared" si="11"/>
        <v/>
      </c>
      <c r="F52" s="163" t="str">
        <f t="shared" si="11"/>
        <v/>
      </c>
      <c r="G52" s="163" t="str">
        <f t="shared" si="11"/>
        <v/>
      </c>
      <c r="H52" s="178" t="str">
        <f t="shared" si="11"/>
        <v/>
      </c>
    </row>
    <row r="53" spans="1:33" s="87" customFormat="1" ht="15">
      <c r="A53" s="125">
        <v>29</v>
      </c>
      <c r="B53" s="469" t="s">
        <v>229</v>
      </c>
      <c r="C53" s="470"/>
      <c r="D53" s="260">
        <v>0</v>
      </c>
      <c r="E53" s="163" t="str">
        <f t="shared" si="11"/>
        <v/>
      </c>
      <c r="F53" s="163" t="str">
        <f t="shared" si="11"/>
        <v/>
      </c>
      <c r="G53" s="163" t="str">
        <f t="shared" si="11"/>
        <v/>
      </c>
      <c r="H53" s="178" t="str">
        <f t="shared" si="11"/>
        <v/>
      </c>
    </row>
    <row r="54" spans="1:33" s="87" customFormat="1" ht="15">
      <c r="A54" s="125">
        <v>30</v>
      </c>
      <c r="B54" s="469" t="s">
        <v>230</v>
      </c>
      <c r="C54" s="470"/>
      <c r="D54" s="260">
        <v>0</v>
      </c>
      <c r="E54" s="163" t="str">
        <f t="shared" si="11"/>
        <v/>
      </c>
      <c r="F54" s="163" t="str">
        <f t="shared" si="11"/>
        <v/>
      </c>
      <c r="G54" s="163" t="str">
        <f t="shared" si="11"/>
        <v/>
      </c>
      <c r="H54" s="178" t="str">
        <f t="shared" si="11"/>
        <v/>
      </c>
    </row>
    <row r="55" spans="1:33" s="87" customFormat="1" ht="15">
      <c r="A55" s="125">
        <v>31</v>
      </c>
      <c r="B55" s="469" t="s">
        <v>203</v>
      </c>
      <c r="C55" s="470"/>
      <c r="D55" s="260">
        <v>0</v>
      </c>
      <c r="E55" s="163" t="str">
        <f t="shared" si="11"/>
        <v/>
      </c>
      <c r="F55" s="163" t="str">
        <f t="shared" si="11"/>
        <v/>
      </c>
      <c r="G55" s="163" t="str">
        <f t="shared" si="11"/>
        <v/>
      </c>
      <c r="H55" s="178" t="str">
        <f t="shared" si="11"/>
        <v/>
      </c>
    </row>
    <row r="56" spans="1:33" s="87" customFormat="1" ht="15">
      <c r="A56" s="125">
        <v>32</v>
      </c>
      <c r="B56" s="469" t="s">
        <v>204</v>
      </c>
      <c r="C56" s="470"/>
      <c r="D56" s="260">
        <v>0</v>
      </c>
      <c r="E56" s="163" t="str">
        <f t="shared" si="11"/>
        <v/>
      </c>
      <c r="F56" s="163" t="str">
        <f t="shared" si="11"/>
        <v/>
      </c>
      <c r="G56" s="163" t="str">
        <f t="shared" si="11"/>
        <v/>
      </c>
      <c r="H56" s="178" t="str">
        <f t="shared" si="11"/>
        <v/>
      </c>
    </row>
    <row r="57" spans="1:33" s="87" customFormat="1" ht="15">
      <c r="A57" s="125">
        <v>33</v>
      </c>
      <c r="B57" s="498" t="s">
        <v>207</v>
      </c>
      <c r="C57" s="499"/>
      <c r="D57" s="260">
        <v>0</v>
      </c>
      <c r="E57" s="163" t="str">
        <f t="shared" si="11"/>
        <v/>
      </c>
      <c r="F57" s="163" t="str">
        <f t="shared" si="11"/>
        <v/>
      </c>
      <c r="G57" s="163" t="str">
        <f t="shared" si="11"/>
        <v/>
      </c>
      <c r="H57" s="178" t="str">
        <f t="shared" si="11"/>
        <v/>
      </c>
    </row>
    <row r="58" spans="1:33" s="87" customFormat="1" ht="15">
      <c r="A58" s="125">
        <v>34</v>
      </c>
      <c r="B58" s="498" t="s">
        <v>207</v>
      </c>
      <c r="C58" s="499"/>
      <c r="D58" s="260">
        <v>0</v>
      </c>
      <c r="E58" s="163" t="str">
        <f t="shared" si="11"/>
        <v/>
      </c>
      <c r="F58" s="163" t="str">
        <f t="shared" si="11"/>
        <v/>
      </c>
      <c r="G58" s="163" t="str">
        <f t="shared" si="11"/>
        <v/>
      </c>
      <c r="H58" s="178" t="str">
        <f t="shared" si="11"/>
        <v/>
      </c>
    </row>
    <row r="59" spans="1:33" ht="17.45">
      <c r="A59" s="125"/>
      <c r="B59" s="454" t="s">
        <v>265</v>
      </c>
      <c r="C59" s="455"/>
      <c r="D59" s="168">
        <f>SUM(D43:D58)</f>
        <v>0</v>
      </c>
      <c r="E59" s="168">
        <f>SUM(E43:E58)</f>
        <v>0</v>
      </c>
      <c r="F59" s="168">
        <f>SUM(F43:F58)</f>
        <v>0</v>
      </c>
      <c r="G59" s="168">
        <f>SUM(G43:G58)</f>
        <v>0</v>
      </c>
      <c r="H59" s="180">
        <f>SUM(H43:H58)</f>
        <v>0</v>
      </c>
      <c r="I59"/>
      <c r="J59"/>
      <c r="K59"/>
      <c r="L59"/>
      <c r="M59"/>
      <c r="N59"/>
      <c r="O59"/>
      <c r="P59"/>
      <c r="Q59"/>
      <c r="R59"/>
      <c r="S59"/>
      <c r="T59"/>
      <c r="U59"/>
      <c r="V59"/>
      <c r="W59"/>
      <c r="X59"/>
      <c r="Y59"/>
      <c r="Z59"/>
      <c r="AA59"/>
      <c r="AB59"/>
      <c r="AC59"/>
      <c r="AD59"/>
      <c r="AE59"/>
      <c r="AF59"/>
      <c r="AG59"/>
    </row>
    <row r="60" spans="1:33" ht="17.45">
      <c r="A60" s="125"/>
      <c r="B60" s="318"/>
      <c r="C60" s="319"/>
      <c r="D60" s="168"/>
      <c r="E60" s="194"/>
      <c r="F60" s="194"/>
      <c r="G60" s="168"/>
      <c r="H60" s="180"/>
      <c r="I60"/>
      <c r="J60"/>
      <c r="K60"/>
      <c r="L60"/>
      <c r="M60"/>
      <c r="N60"/>
      <c r="O60"/>
      <c r="P60"/>
      <c r="Q60"/>
      <c r="R60"/>
      <c r="S60"/>
      <c r="T60"/>
      <c r="U60"/>
      <c r="V60"/>
      <c r="W60"/>
      <c r="X60"/>
      <c r="Y60"/>
      <c r="Z60"/>
      <c r="AA60"/>
      <c r="AB60"/>
      <c r="AC60"/>
      <c r="AD60"/>
      <c r="AE60"/>
      <c r="AF60"/>
      <c r="AG60"/>
    </row>
    <row r="61" spans="1:33" s="87" customFormat="1" ht="15.6">
      <c r="A61" s="125"/>
      <c r="B61" s="449" t="s">
        <v>234</v>
      </c>
      <c r="C61" s="450"/>
      <c r="D61" s="164"/>
      <c r="E61" s="164"/>
      <c r="F61" s="164"/>
      <c r="G61" s="164"/>
      <c r="H61" s="179"/>
    </row>
    <row r="62" spans="1:33" s="87" customFormat="1" ht="15">
      <c r="A62" s="125"/>
      <c r="B62" s="469" t="s">
        <v>266</v>
      </c>
      <c r="C62" s="470"/>
      <c r="D62" s="181">
        <f>SUM(E62:H62)</f>
        <v>0</v>
      </c>
      <c r="E62" s="181">
        <f>E12</f>
        <v>0</v>
      </c>
      <c r="F62" s="181">
        <f>F12</f>
        <v>0</v>
      </c>
      <c r="G62" s="181">
        <f>G12</f>
        <v>0</v>
      </c>
      <c r="H62" s="182">
        <f>H12</f>
        <v>0</v>
      </c>
    </row>
    <row r="63" spans="1:33" s="87" customFormat="1" ht="17.45">
      <c r="A63" s="125"/>
      <c r="B63" s="469" t="s">
        <v>267</v>
      </c>
      <c r="C63" s="470"/>
      <c r="D63" s="181"/>
      <c r="E63" s="262">
        <v>0</v>
      </c>
      <c r="F63" s="262">
        <v>0</v>
      </c>
      <c r="G63" s="262">
        <v>0</v>
      </c>
      <c r="H63" s="263">
        <v>0</v>
      </c>
    </row>
    <row r="64" spans="1:33" ht="17.45">
      <c r="A64" s="125"/>
      <c r="B64" s="454" t="s">
        <v>237</v>
      </c>
      <c r="C64" s="455"/>
      <c r="D64" s="183">
        <f>SUM(E64:H64)</f>
        <v>0</v>
      </c>
      <c r="E64" s="183">
        <f>E62*E63</f>
        <v>0</v>
      </c>
      <c r="F64" s="183">
        <f>F62*F63</f>
        <v>0</v>
      </c>
      <c r="G64" s="183">
        <f>G62*G63</f>
        <v>0</v>
      </c>
      <c r="H64" s="184">
        <f>H62*H63</f>
        <v>0</v>
      </c>
      <c r="I64"/>
      <c r="J64"/>
      <c r="K64"/>
      <c r="L64"/>
      <c r="M64"/>
      <c r="N64"/>
      <c r="O64"/>
      <c r="P64"/>
      <c r="Q64"/>
      <c r="R64"/>
      <c r="S64"/>
      <c r="T64"/>
      <c r="U64"/>
      <c r="V64"/>
      <c r="W64"/>
      <c r="X64"/>
      <c r="Y64"/>
      <c r="Z64"/>
      <c r="AA64"/>
      <c r="AB64"/>
      <c r="AC64"/>
      <c r="AD64"/>
      <c r="AE64"/>
      <c r="AF64"/>
      <c r="AG64"/>
    </row>
    <row r="65" spans="1:33" ht="17.45">
      <c r="A65" s="125"/>
      <c r="B65" s="467" t="s">
        <v>238</v>
      </c>
      <c r="C65" s="468"/>
      <c r="D65" s="185" t="str">
        <f>IFERROR(D64/D64,"")</f>
        <v/>
      </c>
      <c r="E65" s="185" t="str">
        <f>IFERROR(E64/$D$64,"")</f>
        <v/>
      </c>
      <c r="F65" s="185" t="str">
        <f>IFERROR(F64/$D$64,"")</f>
        <v/>
      </c>
      <c r="G65" s="185" t="str">
        <f>IFERROR(G64/$D$64,"")</f>
        <v/>
      </c>
      <c r="H65" s="186" t="str">
        <f>IFERROR(H64/$D$64,"")</f>
        <v/>
      </c>
      <c r="I65"/>
      <c r="J65"/>
      <c r="K65"/>
      <c r="L65"/>
      <c r="M65"/>
      <c r="N65"/>
      <c r="O65"/>
      <c r="P65"/>
      <c r="Q65"/>
      <c r="R65"/>
      <c r="S65"/>
      <c r="T65"/>
      <c r="U65"/>
      <c r="V65"/>
      <c r="W65"/>
      <c r="X65"/>
      <c r="Y65"/>
      <c r="Z65"/>
      <c r="AA65"/>
      <c r="AB65"/>
      <c r="AC65"/>
      <c r="AD65"/>
      <c r="AE65"/>
      <c r="AF65"/>
      <c r="AG65"/>
    </row>
    <row r="66" spans="1:33" s="87" customFormat="1" ht="15">
      <c r="A66" s="125"/>
      <c r="B66" s="312"/>
      <c r="C66" s="313"/>
      <c r="D66" s="164"/>
      <c r="E66" s="164"/>
      <c r="F66" s="164"/>
      <c r="G66" s="164"/>
      <c r="H66" s="179"/>
    </row>
    <row r="67" spans="1:33" s="87" customFormat="1" ht="15" customHeight="1" thickBot="1">
      <c r="A67" s="127"/>
      <c r="B67" s="462" t="s">
        <v>268</v>
      </c>
      <c r="C67" s="463"/>
      <c r="D67" s="169">
        <f>D59+D40</f>
        <v>0</v>
      </c>
      <c r="E67" s="169">
        <f>E59+E40</f>
        <v>0</v>
      </c>
      <c r="F67" s="169">
        <f>F59+F40</f>
        <v>0</v>
      </c>
      <c r="G67" s="169">
        <f>G59+G40</f>
        <v>0</v>
      </c>
      <c r="H67" s="187">
        <f>H59+H40</f>
        <v>0</v>
      </c>
    </row>
    <row r="68" spans="1:33" s="87" customFormat="1" ht="15.6">
      <c r="A68" s="128"/>
      <c r="B68" s="129"/>
      <c r="C68" s="130"/>
      <c r="D68" s="131"/>
      <c r="E68" s="131"/>
      <c r="F68" s="131"/>
      <c r="G68" s="131"/>
      <c r="H68" s="131"/>
    </row>
    <row r="69" spans="1:33" s="87" customFormat="1" ht="27" customHeight="1">
      <c r="A69" s="320" t="s">
        <v>166</v>
      </c>
      <c r="B69" s="500" t="s">
        <v>269</v>
      </c>
      <c r="C69" s="500"/>
      <c r="D69" s="500"/>
      <c r="E69" s="500"/>
      <c r="F69" s="500"/>
      <c r="G69" s="500"/>
      <c r="H69" s="500"/>
    </row>
    <row r="70" spans="1:33" s="87" customFormat="1" ht="57" customHeight="1">
      <c r="A70" s="320" t="s">
        <v>168</v>
      </c>
      <c r="B70" s="500" t="s">
        <v>270</v>
      </c>
      <c r="C70" s="500"/>
      <c r="D70" s="500"/>
      <c r="E70" s="500"/>
      <c r="F70" s="500"/>
      <c r="G70" s="500"/>
      <c r="H70" s="500"/>
    </row>
    <row r="71" spans="1:33" s="87" customFormat="1">
      <c r="B71" s="497"/>
      <c r="C71" s="497"/>
      <c r="D71" s="497"/>
      <c r="E71" s="497"/>
      <c r="F71" s="497"/>
      <c r="G71" s="497"/>
    </row>
    <row r="72" spans="1:33" s="87" customFormat="1">
      <c r="B72" s="497"/>
      <c r="C72" s="497"/>
      <c r="D72" s="497"/>
      <c r="E72" s="497"/>
      <c r="F72" s="497"/>
      <c r="G72" s="497"/>
    </row>
  </sheetData>
  <mergeCells count="66">
    <mergeCell ref="B71:G72"/>
    <mergeCell ref="B63:C63"/>
    <mergeCell ref="B64:C64"/>
    <mergeCell ref="B65:C65"/>
    <mergeCell ref="B67:C67"/>
    <mergeCell ref="B70:H70"/>
    <mergeCell ref="B62:C62"/>
    <mergeCell ref="B50:C50"/>
    <mergeCell ref="B51:C51"/>
    <mergeCell ref="B53:C53"/>
    <mergeCell ref="B54:C54"/>
    <mergeCell ref="B55:C55"/>
    <mergeCell ref="B56:C56"/>
    <mergeCell ref="B57:C57"/>
    <mergeCell ref="B58:C58"/>
    <mergeCell ref="B59:C59"/>
    <mergeCell ref="B61:C61"/>
    <mergeCell ref="B48:C48"/>
    <mergeCell ref="B36:C36"/>
    <mergeCell ref="B37:C37"/>
    <mergeCell ref="B38:C38"/>
    <mergeCell ref="B39:C39"/>
    <mergeCell ref="B40:C40"/>
    <mergeCell ref="B41:C41"/>
    <mergeCell ref="B42:C42"/>
    <mergeCell ref="B43:C43"/>
    <mergeCell ref="B44:C44"/>
    <mergeCell ref="B45:C45"/>
    <mergeCell ref="B46:C46"/>
    <mergeCell ref="B21:C21"/>
    <mergeCell ref="B22:C22"/>
    <mergeCell ref="A10:C10"/>
    <mergeCell ref="A11:C11"/>
    <mergeCell ref="B35:C35"/>
    <mergeCell ref="B24:C24"/>
    <mergeCell ref="B25:C25"/>
    <mergeCell ref="B26:C26"/>
    <mergeCell ref="B27:C27"/>
    <mergeCell ref="B28:C28"/>
    <mergeCell ref="B29:C29"/>
    <mergeCell ref="B30:C30"/>
    <mergeCell ref="B31:C31"/>
    <mergeCell ref="B32:C32"/>
    <mergeCell ref="B33:C33"/>
    <mergeCell ref="B34:C34"/>
    <mergeCell ref="B9:C9"/>
    <mergeCell ref="B12:C12"/>
    <mergeCell ref="B18:C18"/>
    <mergeCell ref="B19:C19"/>
    <mergeCell ref="B20:C20"/>
    <mergeCell ref="B49:C49"/>
    <mergeCell ref="B47:C47"/>
    <mergeCell ref="B52:C52"/>
    <mergeCell ref="B69:H69"/>
    <mergeCell ref="A1:H1"/>
    <mergeCell ref="A3:B3"/>
    <mergeCell ref="C3:D3"/>
    <mergeCell ref="A4:B4"/>
    <mergeCell ref="C4:D4"/>
    <mergeCell ref="B23:C23"/>
    <mergeCell ref="A6:A8"/>
    <mergeCell ref="B6:C8"/>
    <mergeCell ref="B14:C14"/>
    <mergeCell ref="B15:C15"/>
    <mergeCell ref="B16:C16"/>
    <mergeCell ref="B17:C17"/>
  </mergeCells>
  <dataValidations count="1">
    <dataValidation type="decimal" allowBlank="1" showInputMessage="1" showErrorMessage="1" sqref="E63:H63" xr:uid="{242C145F-DAEA-44FC-8F58-6D5374EE0687}">
      <formula1>0</formula1>
      <formula2>1</formula2>
    </dataValidation>
  </dataValidations>
  <pageMargins left="0.25" right="0.25" top="1" bottom="0.5" header="0.25" footer="0.25"/>
  <pageSetup scale="67" fitToHeight="0" orientation="portrait" r:id="rId1"/>
  <headerFooter>
    <oddHeader>&amp;R&amp;9Healthcare and Family Services
Emergency Medical Transportation Cost Report</oddHeader>
    <oddFooter>&amp;C&amp;9&amp;A&amp;R&amp;9Page &amp;P of &amp;N</oddFooter>
  </headerFooter>
  <rowBreaks count="1" manualBreakCount="1">
    <brk id="40" max="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74B7A-C96C-4426-8844-AEDDEB034560}">
  <sheetPr codeName="Sheet9">
    <tabColor rgb="FFFFFF00"/>
    <pageSetUpPr fitToPage="1"/>
  </sheetPr>
  <dimension ref="A1:AG70"/>
  <sheetViews>
    <sheetView view="pageBreakPreview" zoomScaleNormal="100" zoomScaleSheetLayoutView="100" workbookViewId="0">
      <pane xSplit="3" ySplit="8" topLeftCell="D9" activePane="bottomRight" state="frozen"/>
      <selection pane="bottomRight" activeCell="D10" sqref="D10"/>
      <selection pane="bottomLeft" activeCell="A9" sqref="A9"/>
      <selection pane="topRight" activeCell="D1" sqref="D1"/>
    </sheetView>
  </sheetViews>
  <sheetFormatPr defaultColWidth="8.85546875" defaultRowHeight="14.45"/>
  <cols>
    <col min="1" max="1" width="10.85546875" bestFit="1" customWidth="1"/>
    <col min="2" max="2" width="23.42578125" customWidth="1"/>
    <col min="3" max="3" width="31.85546875" customWidth="1"/>
    <col min="4" max="7" width="17.42578125" customWidth="1"/>
    <col min="8" max="8" width="18.28515625" bestFit="1" customWidth="1"/>
    <col min="9" max="10" width="8.85546875" style="87"/>
    <col min="11" max="11" width="30.7109375" style="87" customWidth="1"/>
    <col min="12" max="12" width="15.7109375" style="87" customWidth="1"/>
    <col min="13" max="33" width="8.85546875" style="87"/>
  </cols>
  <sheetData>
    <row r="1" spans="1:8" s="87" customFormat="1" ht="15.6">
      <c r="A1" s="479" t="s">
        <v>271</v>
      </c>
      <c r="B1" s="479"/>
      <c r="C1" s="479"/>
      <c r="D1" s="479"/>
      <c r="E1" s="479"/>
      <c r="F1" s="479"/>
      <c r="G1" s="479"/>
      <c r="H1" s="479"/>
    </row>
    <row r="2" spans="1:8" s="87" customFormat="1">
      <c r="A2" s="114"/>
      <c r="B2" s="114"/>
      <c r="C2" s="115"/>
      <c r="D2" s="116"/>
      <c r="E2" s="116"/>
      <c r="F2" s="116"/>
      <c r="G2" s="116"/>
      <c r="H2" s="116"/>
    </row>
    <row r="3" spans="1:8" s="87" customFormat="1">
      <c r="A3" s="480" t="s">
        <v>135</v>
      </c>
      <c r="B3" s="480"/>
      <c r="C3" s="481">
        <f>'General Information'!A5</f>
        <v>0</v>
      </c>
      <c r="D3" s="481"/>
      <c r="E3" s="117"/>
      <c r="F3" s="117"/>
      <c r="G3" s="118" t="s">
        <v>136</v>
      </c>
      <c r="H3" s="208" cm="1">
        <f t="array" ref="H3">'General Information'!C21:C21</f>
        <v>0</v>
      </c>
    </row>
    <row r="4" spans="1:8" s="87" customFormat="1">
      <c r="A4" s="480" t="s">
        <v>137</v>
      </c>
      <c r="B4" s="480"/>
      <c r="C4" s="482">
        <f>'General Information'!F5</f>
        <v>0</v>
      </c>
      <c r="D4" s="483"/>
      <c r="E4" s="117"/>
      <c r="F4" s="117"/>
      <c r="G4" s="207"/>
      <c r="H4" s="119"/>
    </row>
    <row r="5" spans="1:8" s="87" customFormat="1" ht="16.149999999999999" thickBot="1">
      <c r="A5" s="120"/>
      <c r="B5" s="120"/>
      <c r="C5" s="121"/>
      <c r="D5" s="122"/>
      <c r="E5" s="122"/>
      <c r="F5" s="122"/>
      <c r="G5" s="122"/>
      <c r="H5" s="123"/>
    </row>
    <row r="6" spans="1:8">
      <c r="A6" s="484" t="s">
        <v>138</v>
      </c>
      <c r="B6" s="487" t="s">
        <v>139</v>
      </c>
      <c r="C6" s="488"/>
      <c r="D6" s="170">
        <v>1</v>
      </c>
      <c r="E6" s="170">
        <v>2</v>
      </c>
      <c r="F6" s="170">
        <v>3</v>
      </c>
      <c r="G6" s="170">
        <v>4</v>
      </c>
      <c r="H6" s="171">
        <v>5</v>
      </c>
    </row>
    <row r="7" spans="1:8" ht="39.6">
      <c r="A7" s="485"/>
      <c r="B7" s="489"/>
      <c r="C7" s="490"/>
      <c r="D7" s="172" t="s">
        <v>272</v>
      </c>
      <c r="E7" s="173" t="s">
        <v>141</v>
      </c>
      <c r="F7" s="173" t="s">
        <v>142</v>
      </c>
      <c r="G7" s="173" t="s">
        <v>143</v>
      </c>
      <c r="H7" s="174" t="s">
        <v>144</v>
      </c>
    </row>
    <row r="8" spans="1:8" ht="15" thickBot="1">
      <c r="A8" s="486"/>
      <c r="B8" s="491"/>
      <c r="C8" s="492"/>
      <c r="D8" s="175"/>
      <c r="E8" s="176"/>
      <c r="F8" s="176"/>
      <c r="G8" s="176"/>
      <c r="H8" s="177"/>
    </row>
    <row r="9" spans="1:8" ht="16.149999999999999" thickTop="1">
      <c r="A9" s="124"/>
      <c r="B9" s="493" t="s">
        <v>175</v>
      </c>
      <c r="C9" s="494"/>
      <c r="D9" s="195"/>
      <c r="E9" s="195"/>
      <c r="F9" s="195"/>
      <c r="G9" s="195"/>
      <c r="H9" s="196"/>
    </row>
    <row r="10" spans="1:8" ht="15">
      <c r="A10" s="125">
        <v>1</v>
      </c>
      <c r="B10" s="469" t="s">
        <v>215</v>
      </c>
      <c r="C10" s="470"/>
      <c r="D10" s="258">
        <v>0</v>
      </c>
      <c r="E10" s="163" t="str">
        <f>IFERROR($D10*E$56,"")</f>
        <v/>
      </c>
      <c r="F10" s="163" t="str">
        <f>IFERROR($D10*F$56,"")</f>
        <v/>
      </c>
      <c r="G10" s="163" t="str">
        <f>IFERROR($D10*G$56,"")</f>
        <v/>
      </c>
      <c r="H10" s="178" t="str">
        <f>IFERROR($D10*H$56,"")</f>
        <v/>
      </c>
    </row>
    <row r="11" spans="1:8" ht="15">
      <c r="A11" s="125">
        <v>2</v>
      </c>
      <c r="B11" s="469" t="s">
        <v>216</v>
      </c>
      <c r="C11" s="470"/>
      <c r="D11" s="260">
        <v>0</v>
      </c>
      <c r="E11" s="163" t="str">
        <f t="shared" ref="E11:H19" si="0">IFERROR($D11*E$56,"")</f>
        <v/>
      </c>
      <c r="F11" s="163" t="str">
        <f t="shared" si="0"/>
        <v/>
      </c>
      <c r="G11" s="163" t="str">
        <f t="shared" si="0"/>
        <v/>
      </c>
      <c r="H11" s="178" t="str">
        <f t="shared" si="0"/>
        <v/>
      </c>
    </row>
    <row r="12" spans="1:8" ht="15">
      <c r="A12" s="125">
        <v>3</v>
      </c>
      <c r="B12" s="469" t="s">
        <v>217</v>
      </c>
      <c r="C12" s="470"/>
      <c r="D12" s="260">
        <v>0</v>
      </c>
      <c r="E12" s="163" t="str">
        <f t="shared" si="0"/>
        <v/>
      </c>
      <c r="F12" s="163" t="str">
        <f t="shared" si="0"/>
        <v/>
      </c>
      <c r="G12" s="163" t="str">
        <f t="shared" si="0"/>
        <v/>
      </c>
      <c r="H12" s="178" t="str">
        <f t="shared" si="0"/>
        <v/>
      </c>
    </row>
    <row r="13" spans="1:8" ht="15">
      <c r="A13" s="125">
        <v>4</v>
      </c>
      <c r="B13" s="469" t="s">
        <v>218</v>
      </c>
      <c r="C13" s="470"/>
      <c r="D13" s="260">
        <v>0</v>
      </c>
      <c r="E13" s="163" t="str">
        <f t="shared" si="0"/>
        <v/>
      </c>
      <c r="F13" s="163" t="str">
        <f t="shared" si="0"/>
        <v/>
      </c>
      <c r="G13" s="163" t="str">
        <f t="shared" si="0"/>
        <v/>
      </c>
      <c r="H13" s="178" t="str">
        <f t="shared" si="0"/>
        <v/>
      </c>
    </row>
    <row r="14" spans="1:8" ht="15">
      <c r="A14" s="125">
        <v>5</v>
      </c>
      <c r="B14" s="469" t="s">
        <v>219</v>
      </c>
      <c r="C14" s="470"/>
      <c r="D14" s="260">
        <v>0</v>
      </c>
      <c r="E14" s="163" t="str">
        <f t="shared" si="0"/>
        <v/>
      </c>
      <c r="F14" s="163" t="str">
        <f t="shared" si="0"/>
        <v/>
      </c>
      <c r="G14" s="163" t="str">
        <f t="shared" si="0"/>
        <v/>
      </c>
      <c r="H14" s="178" t="str">
        <f t="shared" si="0"/>
        <v/>
      </c>
    </row>
    <row r="15" spans="1:8" ht="15">
      <c r="A15" s="125">
        <v>6</v>
      </c>
      <c r="B15" s="469" t="s">
        <v>220</v>
      </c>
      <c r="C15" s="470"/>
      <c r="D15" s="260">
        <v>0</v>
      </c>
      <c r="E15" s="163" t="str">
        <f t="shared" si="0"/>
        <v/>
      </c>
      <c r="F15" s="163" t="str">
        <f t="shared" si="0"/>
        <v/>
      </c>
      <c r="G15" s="163" t="str">
        <f t="shared" si="0"/>
        <v/>
      </c>
      <c r="H15" s="178" t="str">
        <f t="shared" si="0"/>
        <v/>
      </c>
    </row>
    <row r="16" spans="1:8" ht="15">
      <c r="A16" s="125">
        <v>7</v>
      </c>
      <c r="B16" s="469" t="s">
        <v>182</v>
      </c>
      <c r="C16" s="470"/>
      <c r="D16" s="260">
        <v>0</v>
      </c>
      <c r="E16" s="163" t="str">
        <f t="shared" si="0"/>
        <v/>
      </c>
      <c r="F16" s="163" t="str">
        <f t="shared" si="0"/>
        <v/>
      </c>
      <c r="G16" s="163" t="str">
        <f t="shared" si="0"/>
        <v/>
      </c>
      <c r="H16" s="178" t="str">
        <f t="shared" si="0"/>
        <v/>
      </c>
    </row>
    <row r="17" spans="1:8" ht="15">
      <c r="A17" s="125">
        <v>8</v>
      </c>
      <c r="B17" s="469" t="s">
        <v>221</v>
      </c>
      <c r="C17" s="470"/>
      <c r="D17" s="260">
        <v>0</v>
      </c>
      <c r="E17" s="163" t="str">
        <f t="shared" si="0"/>
        <v/>
      </c>
      <c r="F17" s="163" t="str">
        <f t="shared" si="0"/>
        <v/>
      </c>
      <c r="G17" s="163" t="str">
        <f t="shared" si="0"/>
        <v/>
      </c>
      <c r="H17" s="178" t="str">
        <f t="shared" si="0"/>
        <v/>
      </c>
    </row>
    <row r="18" spans="1:8" ht="15">
      <c r="A18" s="125">
        <v>9</v>
      </c>
      <c r="B18" s="471" t="str">
        <f>T('Sch 2 - Total Direct Expense'!$B$19:$C$19)</f>
        <v>Other- (Specify)</v>
      </c>
      <c r="C18" s="472"/>
      <c r="D18" s="260">
        <v>0</v>
      </c>
      <c r="E18" s="163" t="str">
        <f t="shared" si="0"/>
        <v/>
      </c>
      <c r="F18" s="163" t="str">
        <f t="shared" si="0"/>
        <v/>
      </c>
      <c r="G18" s="163" t="str">
        <f t="shared" si="0"/>
        <v/>
      </c>
      <c r="H18" s="178" t="str">
        <f t="shared" si="0"/>
        <v/>
      </c>
    </row>
    <row r="19" spans="1:8" ht="16.899999999999999">
      <c r="A19" s="125">
        <v>10</v>
      </c>
      <c r="B19" s="471" t="str">
        <f>T('Sch 2 - Total Direct Expense'!$B$20:$C$20)</f>
        <v>Other- (Specify)</v>
      </c>
      <c r="C19" s="472"/>
      <c r="D19" s="272">
        <v>0</v>
      </c>
      <c r="E19" s="163" t="str">
        <f t="shared" si="0"/>
        <v/>
      </c>
      <c r="F19" s="163" t="str">
        <f t="shared" si="0"/>
        <v/>
      </c>
      <c r="G19" s="163" t="str">
        <f t="shared" si="0"/>
        <v/>
      </c>
      <c r="H19" s="178" t="str">
        <f t="shared" si="0"/>
        <v/>
      </c>
    </row>
    <row r="20" spans="1:8" ht="17.45">
      <c r="A20" s="125"/>
      <c r="B20" s="454" t="s">
        <v>222</v>
      </c>
      <c r="C20" s="455"/>
      <c r="D20" s="166">
        <f>SUM(D10:D19)</f>
        <v>0</v>
      </c>
      <c r="E20" s="166">
        <f t="shared" ref="E20:H20" si="1">SUM(E10:E19)</f>
        <v>0</v>
      </c>
      <c r="F20" s="166">
        <f t="shared" ref="F20" si="2">SUM(F10:F19)</f>
        <v>0</v>
      </c>
      <c r="G20" s="166">
        <f t="shared" si="1"/>
        <v>0</v>
      </c>
      <c r="H20" s="189">
        <f t="shared" si="1"/>
        <v>0</v>
      </c>
    </row>
    <row r="21" spans="1:8" ht="15.6">
      <c r="A21" s="125"/>
      <c r="B21" s="449"/>
      <c r="C21" s="450"/>
      <c r="D21" s="164"/>
      <c r="E21" s="164"/>
      <c r="F21" s="164"/>
      <c r="G21" s="164"/>
      <c r="H21" s="179"/>
    </row>
    <row r="22" spans="1:8" ht="15.6">
      <c r="A22" s="125"/>
      <c r="B22" s="449" t="s">
        <v>149</v>
      </c>
      <c r="C22" s="450"/>
      <c r="D22" s="164"/>
      <c r="E22" s="164"/>
      <c r="F22" s="164"/>
      <c r="G22" s="164"/>
      <c r="H22" s="179"/>
    </row>
    <row r="23" spans="1:8" ht="15">
      <c r="A23" s="125">
        <v>11</v>
      </c>
      <c r="B23" s="469" t="s">
        <v>273</v>
      </c>
      <c r="C23" s="470"/>
      <c r="D23" s="258">
        <v>0</v>
      </c>
      <c r="E23" s="163" t="str">
        <f>IFERROR($D23*E$56,"")</f>
        <v/>
      </c>
      <c r="F23" s="163" t="str">
        <f>IFERROR($D23*F$56,"")</f>
        <v/>
      </c>
      <c r="G23" s="163" t="str">
        <f>IFERROR($D23*G$56,"")</f>
        <v/>
      </c>
      <c r="H23" s="178" t="str">
        <f>IFERROR($D23*H$56,"")</f>
        <v/>
      </c>
    </row>
    <row r="24" spans="1:8" ht="15">
      <c r="A24" s="125">
        <v>12</v>
      </c>
      <c r="B24" s="469" t="s">
        <v>151</v>
      </c>
      <c r="C24" s="470"/>
      <c r="D24" s="260">
        <v>0</v>
      </c>
      <c r="E24" s="163" t="str">
        <f t="shared" ref="E24:H30" si="3">IFERROR($D24*E$56,"")</f>
        <v/>
      </c>
      <c r="F24" s="163" t="str">
        <f t="shared" si="3"/>
        <v/>
      </c>
      <c r="G24" s="163" t="str">
        <f t="shared" si="3"/>
        <v/>
      </c>
      <c r="H24" s="178" t="str">
        <f t="shared" si="3"/>
        <v/>
      </c>
    </row>
    <row r="25" spans="1:8" ht="15">
      <c r="A25" s="125">
        <v>13</v>
      </c>
      <c r="B25" s="469" t="s">
        <v>186</v>
      </c>
      <c r="C25" s="470"/>
      <c r="D25" s="260">
        <v>0</v>
      </c>
      <c r="E25" s="163" t="str">
        <f t="shared" si="3"/>
        <v/>
      </c>
      <c r="F25" s="163" t="str">
        <f t="shared" si="3"/>
        <v/>
      </c>
      <c r="G25" s="163" t="str">
        <f t="shared" si="3"/>
        <v/>
      </c>
      <c r="H25" s="178" t="str">
        <f t="shared" si="3"/>
        <v/>
      </c>
    </row>
    <row r="26" spans="1:8" ht="15">
      <c r="A26" s="125">
        <v>14</v>
      </c>
      <c r="B26" s="469" t="s">
        <v>187</v>
      </c>
      <c r="C26" s="470"/>
      <c r="D26" s="260">
        <v>0</v>
      </c>
      <c r="E26" s="163" t="str">
        <f t="shared" si="3"/>
        <v/>
      </c>
      <c r="F26" s="163" t="str">
        <f t="shared" si="3"/>
        <v/>
      </c>
      <c r="G26" s="163" t="str">
        <f t="shared" si="3"/>
        <v/>
      </c>
      <c r="H26" s="178" t="str">
        <f t="shared" si="3"/>
        <v/>
      </c>
    </row>
    <row r="27" spans="1:8" ht="15">
      <c r="A27" s="125">
        <v>15</v>
      </c>
      <c r="B27" s="471" t="s">
        <v>154</v>
      </c>
      <c r="C27" s="472"/>
      <c r="D27" s="260">
        <v>0</v>
      </c>
      <c r="E27" s="163" t="str">
        <f t="shared" si="3"/>
        <v/>
      </c>
      <c r="F27" s="163" t="str">
        <f t="shared" si="3"/>
        <v/>
      </c>
      <c r="G27" s="163" t="str">
        <f t="shared" si="3"/>
        <v/>
      </c>
      <c r="H27" s="178" t="str">
        <f t="shared" si="3"/>
        <v/>
      </c>
    </row>
    <row r="28" spans="1:8" ht="15">
      <c r="A28" s="125">
        <v>16</v>
      </c>
      <c r="B28" s="471" t="s">
        <v>188</v>
      </c>
      <c r="C28" s="472"/>
      <c r="D28" s="260">
        <v>0</v>
      </c>
      <c r="E28" s="163" t="str">
        <f t="shared" si="3"/>
        <v/>
      </c>
      <c r="F28" s="163" t="str">
        <f t="shared" si="3"/>
        <v/>
      </c>
      <c r="G28" s="163" t="str">
        <f t="shared" si="3"/>
        <v/>
      </c>
      <c r="H28" s="178" t="str">
        <f t="shared" si="3"/>
        <v/>
      </c>
    </row>
    <row r="29" spans="1:8" ht="15">
      <c r="A29" s="125">
        <v>17</v>
      </c>
      <c r="B29" s="473" t="s">
        <v>156</v>
      </c>
      <c r="C29" s="474"/>
      <c r="D29" s="260">
        <v>0</v>
      </c>
      <c r="E29" s="163" t="str">
        <f t="shared" si="3"/>
        <v/>
      </c>
      <c r="F29" s="163" t="str">
        <f t="shared" si="3"/>
        <v/>
      </c>
      <c r="G29" s="163" t="str">
        <f t="shared" si="3"/>
        <v/>
      </c>
      <c r="H29" s="178" t="str">
        <f t="shared" si="3"/>
        <v/>
      </c>
    </row>
    <row r="30" spans="1:8" ht="16.899999999999999">
      <c r="A30" s="125">
        <v>18</v>
      </c>
      <c r="B30" s="477" t="s">
        <v>157</v>
      </c>
      <c r="C30" s="478"/>
      <c r="D30" s="272">
        <v>0</v>
      </c>
      <c r="E30" s="163" t="str">
        <f t="shared" si="3"/>
        <v/>
      </c>
      <c r="F30" s="163" t="str">
        <f t="shared" si="3"/>
        <v/>
      </c>
      <c r="G30" s="163" t="str">
        <f t="shared" si="3"/>
        <v/>
      </c>
      <c r="H30" s="178" t="str">
        <f t="shared" si="3"/>
        <v/>
      </c>
    </row>
    <row r="31" spans="1:8" ht="19.149999999999999">
      <c r="A31" s="125"/>
      <c r="B31" s="475" t="s">
        <v>224</v>
      </c>
      <c r="C31" s="476"/>
      <c r="D31" s="167">
        <f>SUM(D23)</f>
        <v>0</v>
      </c>
      <c r="E31" s="167">
        <f t="shared" ref="E31:H31" si="4">SUM(E23)</f>
        <v>0</v>
      </c>
      <c r="F31" s="167">
        <f t="shared" ref="F31" si="5">SUM(F23)</f>
        <v>0</v>
      </c>
      <c r="G31" s="167">
        <f t="shared" si="4"/>
        <v>0</v>
      </c>
      <c r="H31" s="188">
        <f t="shared" si="4"/>
        <v>0</v>
      </c>
    </row>
    <row r="32" spans="1:8" s="87" customFormat="1" ht="19.149999999999999">
      <c r="A32" s="125"/>
      <c r="B32" s="475" t="s">
        <v>190</v>
      </c>
      <c r="C32" s="476"/>
      <c r="D32" s="167">
        <f>SUM(D24:D30)</f>
        <v>0</v>
      </c>
      <c r="E32" s="167">
        <f>SUM(E24:E30)</f>
        <v>0</v>
      </c>
      <c r="F32" s="167">
        <f>SUM(F24:F30)</f>
        <v>0</v>
      </c>
      <c r="G32" s="167">
        <f t="shared" ref="G32:H32" si="6">SUM(G24:G30)</f>
        <v>0</v>
      </c>
      <c r="H32" s="188">
        <f t="shared" si="6"/>
        <v>0</v>
      </c>
    </row>
    <row r="33" spans="1:8" s="87" customFormat="1" ht="17.45">
      <c r="A33" s="126"/>
      <c r="B33" s="467" t="s">
        <v>161</v>
      </c>
      <c r="C33" s="468"/>
      <c r="D33" s="166">
        <f>D31+D32</f>
        <v>0</v>
      </c>
      <c r="E33" s="166">
        <f t="shared" ref="E33:H33" si="7">E31+E32</f>
        <v>0</v>
      </c>
      <c r="F33" s="166">
        <f t="shared" ref="F33" si="8">F31+F32</f>
        <v>0</v>
      </c>
      <c r="G33" s="166">
        <f t="shared" si="7"/>
        <v>0</v>
      </c>
      <c r="H33" s="189">
        <f t="shared" si="7"/>
        <v>0</v>
      </c>
    </row>
    <row r="34" spans="1:8" s="87" customFormat="1" ht="15.6">
      <c r="A34" s="125"/>
      <c r="B34" s="460"/>
      <c r="C34" s="461"/>
      <c r="D34" s="190"/>
      <c r="E34" s="190"/>
      <c r="F34" s="190"/>
      <c r="G34" s="190"/>
      <c r="H34" s="191"/>
    </row>
    <row r="35" spans="1:8" s="87" customFormat="1" ht="17.45">
      <c r="A35" s="125"/>
      <c r="B35" s="454" t="s">
        <v>191</v>
      </c>
      <c r="C35" s="455"/>
      <c r="D35" s="168">
        <f t="shared" ref="D35:H35" si="9">D33+D20</f>
        <v>0</v>
      </c>
      <c r="E35" s="168">
        <f t="shared" si="9"/>
        <v>0</v>
      </c>
      <c r="F35" s="168">
        <f t="shared" ref="F35" si="10">F33+F20</f>
        <v>0</v>
      </c>
      <c r="G35" s="168">
        <f t="shared" si="9"/>
        <v>0</v>
      </c>
      <c r="H35" s="180">
        <f t="shared" si="9"/>
        <v>0</v>
      </c>
    </row>
    <row r="36" spans="1:8" s="87" customFormat="1" ht="15">
      <c r="A36" s="125"/>
      <c r="B36" s="469"/>
      <c r="C36" s="470"/>
      <c r="D36" s="164"/>
      <c r="E36" s="164"/>
      <c r="F36" s="164"/>
      <c r="G36" s="164"/>
      <c r="H36" s="179"/>
    </row>
    <row r="37" spans="1:8" s="87" customFormat="1" ht="15.6">
      <c r="A37" s="125"/>
      <c r="B37" s="449" t="s">
        <v>192</v>
      </c>
      <c r="C37" s="450"/>
      <c r="D37" s="164"/>
      <c r="E37" s="164"/>
      <c r="F37" s="164"/>
      <c r="G37" s="164"/>
      <c r="H37" s="179"/>
    </row>
    <row r="38" spans="1:8" s="87" customFormat="1" ht="15">
      <c r="A38" s="125">
        <v>19</v>
      </c>
      <c r="B38" s="469" t="s">
        <v>193</v>
      </c>
      <c r="C38" s="470"/>
      <c r="D38" s="258">
        <v>0</v>
      </c>
      <c r="E38" s="163" t="str">
        <f>IFERROR($D38*E$56,"")</f>
        <v/>
      </c>
      <c r="F38" s="163" t="str">
        <f>IFERROR($D38*F$56,"")</f>
        <v/>
      </c>
      <c r="G38" s="163" t="str">
        <f>IFERROR($D38*G$56,"")</f>
        <v/>
      </c>
      <c r="H38" s="178" t="str">
        <f>IFERROR($D38*H$56,"")</f>
        <v/>
      </c>
    </row>
    <row r="39" spans="1:8" s="87" customFormat="1" ht="15">
      <c r="A39" s="125">
        <v>20</v>
      </c>
      <c r="B39" s="469" t="s">
        <v>225</v>
      </c>
      <c r="C39" s="470"/>
      <c r="D39" s="260">
        <v>0</v>
      </c>
      <c r="E39" s="163" t="str">
        <f t="shared" ref="E39:H49" si="11">IFERROR($D39*E$56,"")</f>
        <v/>
      </c>
      <c r="F39" s="163" t="str">
        <f t="shared" si="11"/>
        <v/>
      </c>
      <c r="G39" s="163" t="str">
        <f t="shared" si="11"/>
        <v/>
      </c>
      <c r="H39" s="178" t="str">
        <f t="shared" si="11"/>
        <v/>
      </c>
    </row>
    <row r="40" spans="1:8" s="87" customFormat="1" ht="15">
      <c r="A40" s="125">
        <v>21</v>
      </c>
      <c r="B40" s="469" t="s">
        <v>226</v>
      </c>
      <c r="C40" s="470"/>
      <c r="D40" s="260">
        <v>0</v>
      </c>
      <c r="E40" s="163" t="str">
        <f t="shared" si="11"/>
        <v/>
      </c>
      <c r="F40" s="163" t="str">
        <f t="shared" si="11"/>
        <v/>
      </c>
      <c r="G40" s="163" t="str">
        <f t="shared" si="11"/>
        <v/>
      </c>
      <c r="H40" s="178" t="str">
        <f t="shared" si="11"/>
        <v/>
      </c>
    </row>
    <row r="41" spans="1:8" s="87" customFormat="1" ht="15">
      <c r="A41" s="125">
        <v>22</v>
      </c>
      <c r="B41" s="469" t="s">
        <v>274</v>
      </c>
      <c r="C41" s="470"/>
      <c r="D41" s="260">
        <v>0</v>
      </c>
      <c r="E41" s="163" t="str">
        <f t="shared" si="11"/>
        <v/>
      </c>
      <c r="F41" s="163" t="str">
        <f t="shared" si="11"/>
        <v/>
      </c>
      <c r="G41" s="163" t="str">
        <f t="shared" si="11"/>
        <v/>
      </c>
      <c r="H41" s="178" t="str">
        <f t="shared" si="11"/>
        <v/>
      </c>
    </row>
    <row r="42" spans="1:8" s="87" customFormat="1" ht="15">
      <c r="A42" s="125">
        <v>23</v>
      </c>
      <c r="B42" s="469" t="s">
        <v>197</v>
      </c>
      <c r="C42" s="470"/>
      <c r="D42" s="260">
        <v>0</v>
      </c>
      <c r="E42" s="163" t="str">
        <f t="shared" si="11"/>
        <v/>
      </c>
      <c r="F42" s="163" t="str">
        <f t="shared" si="11"/>
        <v/>
      </c>
      <c r="G42" s="163" t="str">
        <f t="shared" si="11"/>
        <v/>
      </c>
      <c r="H42" s="178" t="str">
        <f t="shared" si="11"/>
        <v/>
      </c>
    </row>
    <row r="43" spans="1:8" s="87" customFormat="1" ht="15">
      <c r="A43" s="125">
        <v>24</v>
      </c>
      <c r="B43" s="469" t="s">
        <v>200</v>
      </c>
      <c r="C43" s="470"/>
      <c r="D43" s="260">
        <v>0</v>
      </c>
      <c r="E43" s="163" t="str">
        <f t="shared" si="11"/>
        <v/>
      </c>
      <c r="F43" s="163" t="str">
        <f t="shared" si="11"/>
        <v/>
      </c>
      <c r="G43" s="163" t="str">
        <f t="shared" si="11"/>
        <v/>
      </c>
      <c r="H43" s="178" t="str">
        <f t="shared" si="11"/>
        <v/>
      </c>
    </row>
    <row r="44" spans="1:8" s="87" customFormat="1" ht="15">
      <c r="A44" s="125">
        <v>25</v>
      </c>
      <c r="B44" s="469" t="s">
        <v>228</v>
      </c>
      <c r="C44" s="470"/>
      <c r="D44" s="260">
        <v>0</v>
      </c>
      <c r="E44" s="163" t="str">
        <f t="shared" si="11"/>
        <v/>
      </c>
      <c r="F44" s="163" t="str">
        <f t="shared" si="11"/>
        <v/>
      </c>
      <c r="G44" s="163" t="str">
        <f t="shared" si="11"/>
        <v/>
      </c>
      <c r="H44" s="178" t="str">
        <f t="shared" si="11"/>
        <v/>
      </c>
    </row>
    <row r="45" spans="1:8" s="87" customFormat="1" ht="15">
      <c r="A45" s="125">
        <v>26</v>
      </c>
      <c r="B45" s="469" t="s">
        <v>275</v>
      </c>
      <c r="C45" s="470"/>
      <c r="D45" s="260">
        <v>0</v>
      </c>
      <c r="E45" s="163" t="str">
        <f t="shared" si="11"/>
        <v/>
      </c>
      <c r="F45" s="163" t="str">
        <f t="shared" si="11"/>
        <v/>
      </c>
      <c r="G45" s="163" t="str">
        <f t="shared" si="11"/>
        <v/>
      </c>
      <c r="H45" s="178" t="str">
        <f t="shared" si="11"/>
        <v/>
      </c>
    </row>
    <row r="46" spans="1:8" s="87" customFormat="1" ht="15">
      <c r="A46" s="125">
        <v>27</v>
      </c>
      <c r="B46" s="469" t="s">
        <v>203</v>
      </c>
      <c r="C46" s="470"/>
      <c r="D46" s="260">
        <v>0</v>
      </c>
      <c r="E46" s="163" t="str">
        <f t="shared" si="11"/>
        <v/>
      </c>
      <c r="F46" s="163" t="str">
        <f t="shared" si="11"/>
        <v/>
      </c>
      <c r="G46" s="163" t="str">
        <f t="shared" si="11"/>
        <v/>
      </c>
      <c r="H46" s="178" t="str">
        <f t="shared" si="11"/>
        <v/>
      </c>
    </row>
    <row r="47" spans="1:8" s="87" customFormat="1" ht="15">
      <c r="A47" s="125">
        <v>28</v>
      </c>
      <c r="B47" s="469" t="s">
        <v>204</v>
      </c>
      <c r="C47" s="470"/>
      <c r="D47" s="260">
        <v>0</v>
      </c>
      <c r="E47" s="163" t="str">
        <f t="shared" si="11"/>
        <v/>
      </c>
      <c r="F47" s="163" t="str">
        <f t="shared" si="11"/>
        <v/>
      </c>
      <c r="G47" s="163" t="str">
        <f t="shared" si="11"/>
        <v/>
      </c>
      <c r="H47" s="178" t="str">
        <f t="shared" si="11"/>
        <v/>
      </c>
    </row>
    <row r="48" spans="1:8" s="87" customFormat="1" ht="15">
      <c r="A48" s="125">
        <v>29</v>
      </c>
      <c r="B48" s="498" t="s">
        <v>207</v>
      </c>
      <c r="C48" s="499"/>
      <c r="D48" s="260">
        <v>0</v>
      </c>
      <c r="E48" s="163" t="str">
        <f t="shared" si="11"/>
        <v/>
      </c>
      <c r="F48" s="163" t="str">
        <f t="shared" si="11"/>
        <v/>
      </c>
      <c r="G48" s="163" t="str">
        <f t="shared" si="11"/>
        <v/>
      </c>
      <c r="H48" s="178" t="str">
        <f t="shared" si="11"/>
        <v/>
      </c>
    </row>
    <row r="49" spans="1:33" s="87" customFormat="1" ht="15">
      <c r="A49" s="125">
        <v>30</v>
      </c>
      <c r="B49" s="498" t="s">
        <v>207</v>
      </c>
      <c r="C49" s="499"/>
      <c r="D49" s="260">
        <v>0</v>
      </c>
      <c r="E49" s="163" t="str">
        <f t="shared" si="11"/>
        <v/>
      </c>
      <c r="F49" s="163" t="str">
        <f t="shared" si="11"/>
        <v/>
      </c>
      <c r="G49" s="163" t="str">
        <f t="shared" si="11"/>
        <v/>
      </c>
      <c r="H49" s="178" t="str">
        <f t="shared" si="11"/>
        <v/>
      </c>
    </row>
    <row r="50" spans="1:33" ht="17.45">
      <c r="A50" s="125"/>
      <c r="B50" s="454" t="s">
        <v>247</v>
      </c>
      <c r="C50" s="455"/>
      <c r="D50" s="168">
        <f t="shared" ref="D50:H50" si="12">SUM(D38:D49)</f>
        <v>0</v>
      </c>
      <c r="E50" s="168">
        <f t="shared" si="12"/>
        <v>0</v>
      </c>
      <c r="F50" s="168">
        <f t="shared" ref="F50" si="13">SUM(F38:F49)</f>
        <v>0</v>
      </c>
      <c r="G50" s="168">
        <f t="shared" si="12"/>
        <v>0</v>
      </c>
      <c r="H50" s="180">
        <f t="shared" si="12"/>
        <v>0</v>
      </c>
      <c r="I50"/>
      <c r="J50"/>
      <c r="K50"/>
      <c r="L50"/>
      <c r="M50"/>
      <c r="N50"/>
      <c r="O50"/>
      <c r="P50"/>
      <c r="Q50"/>
      <c r="R50"/>
      <c r="S50"/>
      <c r="T50"/>
      <c r="U50"/>
      <c r="V50"/>
      <c r="W50"/>
      <c r="X50"/>
      <c r="Y50"/>
      <c r="Z50"/>
      <c r="AA50"/>
      <c r="AB50"/>
      <c r="AC50"/>
      <c r="AD50"/>
      <c r="AE50"/>
      <c r="AF50"/>
      <c r="AG50"/>
    </row>
    <row r="51" spans="1:33" ht="17.45">
      <c r="A51" s="125"/>
      <c r="B51" s="318"/>
      <c r="C51" s="319"/>
      <c r="D51" s="168"/>
      <c r="E51" s="194"/>
      <c r="F51" s="194"/>
      <c r="G51" s="168"/>
      <c r="H51" s="180"/>
      <c r="I51"/>
      <c r="J51"/>
      <c r="K51"/>
      <c r="L51"/>
      <c r="M51"/>
      <c r="N51"/>
      <c r="O51"/>
      <c r="P51"/>
      <c r="Q51"/>
      <c r="R51"/>
      <c r="S51"/>
      <c r="T51"/>
      <c r="U51"/>
      <c r="V51"/>
      <c r="W51"/>
      <c r="X51"/>
      <c r="Y51"/>
      <c r="Z51"/>
      <c r="AA51"/>
      <c r="AB51"/>
      <c r="AC51"/>
      <c r="AD51"/>
      <c r="AE51"/>
      <c r="AF51"/>
      <c r="AG51"/>
    </row>
    <row r="52" spans="1:33" s="87" customFormat="1" ht="15.6">
      <c r="A52" s="125"/>
      <c r="B52" s="449" t="s">
        <v>234</v>
      </c>
      <c r="C52" s="450"/>
      <c r="D52" s="164"/>
      <c r="E52" s="164"/>
      <c r="F52" s="164"/>
      <c r="G52" s="164"/>
      <c r="H52" s="179"/>
    </row>
    <row r="53" spans="1:33" s="87" customFormat="1" ht="15">
      <c r="A53" s="125"/>
      <c r="B53" s="469" t="s">
        <v>276</v>
      </c>
      <c r="C53" s="470"/>
      <c r="D53" s="181">
        <f>SUM(E53:H53)</f>
        <v>0</v>
      </c>
      <c r="E53" s="181">
        <f>'Sch 1 - Direct Labor Cost'!E13</f>
        <v>0</v>
      </c>
      <c r="F53" s="181">
        <f>'Sch 1 - Direct Labor Cost'!F13</f>
        <v>0</v>
      </c>
      <c r="G53" s="181">
        <f>'Sch 1 - Direct Labor Cost'!G13</f>
        <v>0</v>
      </c>
      <c r="H53" s="182">
        <f>'Sch 1 - Direct Labor Cost'!H13</f>
        <v>0</v>
      </c>
    </row>
    <row r="54" spans="1:33" s="87" customFormat="1" ht="17.45">
      <c r="A54" s="125"/>
      <c r="B54" s="469" t="s">
        <v>277</v>
      </c>
      <c r="C54" s="470"/>
      <c r="D54" s="181"/>
      <c r="E54" s="262">
        <v>0</v>
      </c>
      <c r="F54" s="262">
        <v>0</v>
      </c>
      <c r="G54" s="262">
        <v>0</v>
      </c>
      <c r="H54" s="263">
        <v>0</v>
      </c>
    </row>
    <row r="55" spans="1:33" ht="17.45">
      <c r="A55" s="125"/>
      <c r="B55" s="454" t="s">
        <v>237</v>
      </c>
      <c r="C55" s="455"/>
      <c r="D55" s="183">
        <f>SUM(E55:H55)</f>
        <v>0</v>
      </c>
      <c r="E55" s="183">
        <f>E53*E54</f>
        <v>0</v>
      </c>
      <c r="F55" s="183">
        <f>F53*F54</f>
        <v>0</v>
      </c>
      <c r="G55" s="183">
        <f>G53*G54</f>
        <v>0</v>
      </c>
      <c r="H55" s="184">
        <f>H53*H54</f>
        <v>0</v>
      </c>
      <c r="I55"/>
      <c r="J55"/>
      <c r="K55"/>
      <c r="L55"/>
      <c r="M55"/>
      <c r="N55"/>
      <c r="O55"/>
      <c r="P55"/>
      <c r="Q55"/>
      <c r="R55"/>
      <c r="S55"/>
      <c r="T55"/>
      <c r="U55"/>
      <c r="V55"/>
      <c r="W55"/>
      <c r="X55"/>
      <c r="Y55"/>
      <c r="Z55"/>
      <c r="AA55"/>
      <c r="AB55"/>
      <c r="AC55"/>
      <c r="AD55"/>
      <c r="AE55"/>
      <c r="AF55"/>
      <c r="AG55"/>
    </row>
    <row r="56" spans="1:33" ht="17.45">
      <c r="A56" s="125"/>
      <c r="B56" s="467" t="s">
        <v>238</v>
      </c>
      <c r="C56" s="468"/>
      <c r="D56" s="185" t="str">
        <f>IFERROR(D55/D55,"")</f>
        <v/>
      </c>
      <c r="E56" s="185" t="str">
        <f>IFERROR(E55/$D$55,"")</f>
        <v/>
      </c>
      <c r="F56" s="185" t="str">
        <f>IFERROR(F55/$D$55,"")</f>
        <v/>
      </c>
      <c r="G56" s="185" t="str">
        <f>IFERROR(G55/$D$55,"")</f>
        <v/>
      </c>
      <c r="H56" s="186" t="str">
        <f>IFERROR(H55/$D$55,"")</f>
        <v/>
      </c>
      <c r="I56"/>
      <c r="J56"/>
      <c r="K56"/>
      <c r="L56"/>
      <c r="M56"/>
      <c r="N56"/>
      <c r="O56"/>
      <c r="P56"/>
      <c r="Q56"/>
      <c r="R56"/>
      <c r="S56"/>
      <c r="T56"/>
      <c r="U56"/>
      <c r="V56"/>
      <c r="W56"/>
      <c r="X56"/>
      <c r="Y56"/>
      <c r="Z56"/>
      <c r="AA56"/>
      <c r="AB56"/>
      <c r="AC56"/>
      <c r="AD56"/>
      <c r="AE56"/>
      <c r="AF56"/>
      <c r="AG56"/>
    </row>
    <row r="57" spans="1:33" s="87" customFormat="1" ht="15" customHeight="1">
      <c r="A57" s="125"/>
      <c r="B57" s="460"/>
      <c r="C57" s="461"/>
      <c r="D57" s="164"/>
      <c r="E57" s="164"/>
      <c r="F57" s="164"/>
      <c r="G57" s="164"/>
      <c r="H57" s="193"/>
    </row>
    <row r="58" spans="1:33" s="87" customFormat="1" ht="15" customHeight="1" thickBot="1">
      <c r="A58" s="127"/>
      <c r="B58" s="462" t="s">
        <v>278</v>
      </c>
      <c r="C58" s="463"/>
      <c r="D58" s="169">
        <f t="shared" ref="D58:H58" si="14">D50+D35</f>
        <v>0</v>
      </c>
      <c r="E58" s="169">
        <f t="shared" si="14"/>
        <v>0</v>
      </c>
      <c r="F58" s="169">
        <f t="shared" ref="F58" si="15">F50+F35</f>
        <v>0</v>
      </c>
      <c r="G58" s="169">
        <f t="shared" si="14"/>
        <v>0</v>
      </c>
      <c r="H58" s="187">
        <f t="shared" si="14"/>
        <v>0</v>
      </c>
    </row>
    <row r="59" spans="1:33" s="87" customFormat="1" ht="15.6">
      <c r="A59" s="128"/>
      <c r="B59" s="129"/>
      <c r="C59" s="130"/>
      <c r="D59" s="131"/>
      <c r="E59" s="131"/>
      <c r="F59" s="131"/>
      <c r="G59" s="131"/>
      <c r="H59" s="131"/>
    </row>
    <row r="60" spans="1:33" s="87" customFormat="1" ht="42" customHeight="1">
      <c r="A60" s="515" t="s">
        <v>168</v>
      </c>
      <c r="B60" s="500" t="s">
        <v>279</v>
      </c>
      <c r="C60" s="500"/>
      <c r="D60" s="500"/>
      <c r="E60" s="500"/>
      <c r="F60" s="500"/>
      <c r="G60" s="500"/>
      <c r="H60" s="500"/>
    </row>
    <row r="61" spans="1:33" s="87" customFormat="1" ht="21.75" customHeight="1">
      <c r="A61" s="515"/>
      <c r="B61" s="500"/>
      <c r="C61" s="500"/>
      <c r="D61" s="500"/>
      <c r="E61" s="500"/>
      <c r="F61" s="500"/>
      <c r="G61" s="500"/>
      <c r="H61" s="500"/>
    </row>
    <row r="62" spans="1:33" s="87" customFormat="1">
      <c r="B62" s="497"/>
      <c r="C62" s="497"/>
      <c r="D62" s="497"/>
      <c r="E62" s="497"/>
      <c r="F62" s="497"/>
      <c r="G62" s="497"/>
    </row>
    <row r="63" spans="1:33" s="87" customFormat="1">
      <c r="B63" s="497"/>
      <c r="C63" s="497"/>
      <c r="D63" s="497"/>
      <c r="E63" s="497"/>
      <c r="F63" s="497"/>
      <c r="G63" s="497"/>
    </row>
    <row r="64" spans="1:33" s="87" customFormat="1">
      <c r="B64" s="497"/>
      <c r="C64" s="497"/>
      <c r="D64" s="497"/>
      <c r="E64" s="497"/>
      <c r="F64" s="497"/>
      <c r="G64" s="497"/>
    </row>
    <row r="65" spans="1:8" s="87" customFormat="1">
      <c r="B65" s="497"/>
      <c r="C65" s="497"/>
      <c r="D65" s="497"/>
      <c r="E65" s="497"/>
      <c r="F65" s="497"/>
      <c r="G65" s="497"/>
    </row>
    <row r="66" spans="1:8" s="87" customFormat="1"/>
    <row r="67" spans="1:8">
      <c r="A67" s="87"/>
      <c r="B67" s="87"/>
      <c r="C67" s="87"/>
      <c r="D67" s="87"/>
      <c r="E67" s="87"/>
      <c r="F67" s="87"/>
      <c r="G67" s="87"/>
      <c r="H67" s="87"/>
    </row>
    <row r="68" spans="1:8">
      <c r="A68" s="87"/>
      <c r="B68" s="87"/>
      <c r="C68" s="87"/>
      <c r="D68" s="87"/>
      <c r="E68" s="87"/>
      <c r="F68" s="87"/>
      <c r="G68" s="87"/>
      <c r="H68" s="87"/>
    </row>
    <row r="69" spans="1:8">
      <c r="A69" s="87"/>
      <c r="B69" s="87"/>
      <c r="C69" s="87"/>
      <c r="D69" s="87"/>
      <c r="E69" s="87"/>
      <c r="F69" s="87"/>
      <c r="G69" s="87"/>
      <c r="H69" s="87"/>
    </row>
    <row r="70" spans="1:8">
      <c r="A70" s="87"/>
      <c r="B70" s="87"/>
      <c r="C70" s="87"/>
      <c r="D70" s="87"/>
      <c r="E70" s="87"/>
      <c r="F70" s="87"/>
      <c r="G70" s="87"/>
      <c r="H70" s="87"/>
    </row>
  </sheetData>
  <mergeCells count="60">
    <mergeCell ref="B62:G63"/>
    <mergeCell ref="B64:G65"/>
    <mergeCell ref="B54:C54"/>
    <mergeCell ref="B55:C55"/>
    <mergeCell ref="B56:C56"/>
    <mergeCell ref="B57:C57"/>
    <mergeCell ref="B58:C58"/>
    <mergeCell ref="B60:H61"/>
    <mergeCell ref="B48:C48"/>
    <mergeCell ref="B49:C49"/>
    <mergeCell ref="B50:C50"/>
    <mergeCell ref="B52:C52"/>
    <mergeCell ref="B53:C53"/>
    <mergeCell ref="B43:C43"/>
    <mergeCell ref="B44:C44"/>
    <mergeCell ref="B45:C45"/>
    <mergeCell ref="B46:C46"/>
    <mergeCell ref="B47:C47"/>
    <mergeCell ref="B42:C42"/>
    <mergeCell ref="B31:C31"/>
    <mergeCell ref="B32:C32"/>
    <mergeCell ref="B33:C33"/>
    <mergeCell ref="B34:C34"/>
    <mergeCell ref="B35:C35"/>
    <mergeCell ref="B36:C36"/>
    <mergeCell ref="B37:C37"/>
    <mergeCell ref="B38:C38"/>
    <mergeCell ref="B39:C39"/>
    <mergeCell ref="B40:C40"/>
    <mergeCell ref="B41:C41"/>
    <mergeCell ref="B16:C16"/>
    <mergeCell ref="B17:C17"/>
    <mergeCell ref="B30:C30"/>
    <mergeCell ref="B19:C19"/>
    <mergeCell ref="B20:C20"/>
    <mergeCell ref="B21:C21"/>
    <mergeCell ref="B22:C22"/>
    <mergeCell ref="B23:C23"/>
    <mergeCell ref="B24:C24"/>
    <mergeCell ref="B25:C25"/>
    <mergeCell ref="B26:C26"/>
    <mergeCell ref="B27:C27"/>
    <mergeCell ref="B28:C28"/>
    <mergeCell ref="B29:C29"/>
    <mergeCell ref="A60:A61"/>
    <mergeCell ref="A1:H1"/>
    <mergeCell ref="A3:B3"/>
    <mergeCell ref="C3:D3"/>
    <mergeCell ref="A4:B4"/>
    <mergeCell ref="C4:D4"/>
    <mergeCell ref="B18:C18"/>
    <mergeCell ref="A6:A8"/>
    <mergeCell ref="B6:C8"/>
    <mergeCell ref="B9:C9"/>
    <mergeCell ref="B10:C10"/>
    <mergeCell ref="B11:C11"/>
    <mergeCell ref="B12:C12"/>
    <mergeCell ref="B13:C13"/>
    <mergeCell ref="B14:C14"/>
    <mergeCell ref="B15:C15"/>
  </mergeCells>
  <dataValidations count="1">
    <dataValidation type="decimal" allowBlank="1" showInputMessage="1" showErrorMessage="1" sqref="E54:H54" xr:uid="{05E04CD2-821F-41F0-AE9E-DCA550AD4417}">
      <formula1>0</formula1>
      <formula2>1</formula2>
    </dataValidation>
  </dataValidations>
  <pageMargins left="0.25" right="0.25" top="1" bottom="0.5" header="0.25" footer="0.25"/>
  <pageSetup scale="66" fitToHeight="0" orientation="portrait" r:id="rId1"/>
  <headerFooter>
    <oddHeader>&amp;R&amp;9Healthcare and Family Services
Emergency Medical Transportation Cost Report</oddHeader>
    <oddFooter>&amp;C&amp;9&amp;A&amp;R&amp;9Page &amp;P of &amp;N</oddFooter>
  </headerFooter>
  <rowBreaks count="1" manualBreakCount="1">
    <brk id="50" max="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54AF514-FDCD-4764-9352-819DD298F467}"/>
</file>

<file path=customXml/itemProps2.xml><?xml version="1.0" encoding="utf-8"?>
<ds:datastoreItem xmlns:ds="http://schemas.openxmlformats.org/officeDocument/2006/customXml" ds:itemID="{FFB89A24-0C17-45AA-8708-79D77EB2ADCB}"/>
</file>

<file path=customXml/itemProps3.xml><?xml version="1.0" encoding="utf-8"?>
<ds:datastoreItem xmlns:ds="http://schemas.openxmlformats.org/officeDocument/2006/customXml" ds:itemID="{8FB91CA0-9090-4B72-B939-FAD3F75E3D94}"/>
</file>

<file path=docProps/app.xml><?xml version="1.0" encoding="utf-8"?>
<Properties xmlns="http://schemas.openxmlformats.org/officeDocument/2006/extended-properties" xmlns:vt="http://schemas.openxmlformats.org/officeDocument/2006/docPropsVTypes">
  <Application>Microsoft Excel Online</Application>
  <Manager/>
  <Company>CMS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Geri Mondowney</dc:creator>
  <cp:keywords/>
  <dc:description/>
  <cp:lastModifiedBy/>
  <cp:revision/>
  <dcterms:created xsi:type="dcterms:W3CDTF">2016-06-22T16:17:16Z</dcterms:created>
  <dcterms:modified xsi:type="dcterms:W3CDTF">2025-12-16T20:53:12Z</dcterms:modified>
  <cp:category/>
  <cp:contentStatus/>
</cp:coreProperties>
</file>