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654C506E-2FF5-4043-944A-D04A65DFAF6E}" xr6:coauthVersionLast="45" xr6:coauthVersionMax="45" xr10:uidLastSave="{00000000-0000-0000-0000-000000000000}"/>
  <bookViews>
    <workbookView xWindow="-120" yWindow="-120" windowWidth="29040" windowHeight="17640" xr2:uid="{CAFB066F-72D4-4BFA-B182-50631861B340}"/>
  </bookViews>
  <sheets>
    <sheet name="Safety Net Pool" sheetId="1" r:id="rId1"/>
    <sheet name="Critical Access Pool" sheetId="2" r:id="rId2"/>
    <sheet name="Fixed Rate Volume" sheetId="3" r:id="rId3"/>
    <sheet name="Fixed Rate-Acuity High Volume" sheetId="4" r:id="rId4"/>
    <sheet name="Fixed Rate-Acuity Other Acute" sheetId="5" r:id="rId5"/>
  </sheets>
  <definedNames>
    <definedName name="_xlnm.Print_Titles" localSheetId="1">'Critical Access Pool'!$1:$15</definedName>
    <definedName name="_xlnm.Print_Titles" localSheetId="3">'Fixed Rate-Acuity High Volume'!$A:$C,'Fixed Rate-Acuity High Volume'!$7:$8</definedName>
    <definedName name="_xlnm.Print_Titles" localSheetId="4">'Fixed Rate-Acuity Other Acute'!$A:$C,'Fixed Rate-Acuity Other Acute'!$7:$8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F7" i="1"/>
  <c r="G15" i="1"/>
  <c r="H15" i="1" s="1"/>
  <c r="H25" i="1" l="1"/>
  <c r="I25" i="1" s="1"/>
  <c r="H21" i="1"/>
  <c r="I21" i="1" s="1"/>
  <c r="H20" i="1"/>
  <c r="I20" i="1" s="1"/>
  <c r="H39" i="1"/>
  <c r="I39" i="1" s="1"/>
  <c r="H19" i="1"/>
  <c r="I19" i="1" s="1"/>
  <c r="E15" i="1"/>
  <c r="E17" i="1" s="1"/>
  <c r="F17" i="1" s="1"/>
  <c r="E19" i="1"/>
  <c r="F19" i="1" s="1"/>
  <c r="J19" i="1" s="1"/>
  <c r="E25" i="1"/>
  <c r="F25" i="1" s="1"/>
  <c r="J25" i="1" s="1"/>
  <c r="E30" i="1"/>
  <c r="F30" i="1" s="1"/>
  <c r="E18" i="1"/>
  <c r="F18" i="1" s="1"/>
  <c r="E40" i="1"/>
  <c r="F40" i="1" s="1"/>
  <c r="E38" i="1"/>
  <c r="F38" i="1" s="1"/>
  <c r="E16" i="1"/>
  <c r="F16" i="1" s="1"/>
  <c r="H36" i="1"/>
  <c r="I36" i="1" s="1"/>
  <c r="H37" i="1"/>
  <c r="I37" i="1" s="1"/>
  <c r="H24" i="1"/>
  <c r="I24" i="1" s="1"/>
  <c r="H34" i="1"/>
  <c r="I34" i="1" s="1"/>
  <c r="H31" i="1"/>
  <c r="I31" i="1" s="1"/>
  <c r="H35" i="1"/>
  <c r="I35" i="1" s="1"/>
  <c r="H23" i="1"/>
  <c r="I23" i="1" s="1"/>
  <c r="H18" i="1"/>
  <c r="I18" i="1" s="1"/>
  <c r="H29" i="1"/>
  <c r="I29" i="1" s="1"/>
  <c r="H17" i="1"/>
  <c r="I17" i="1" s="1"/>
  <c r="H27" i="1"/>
  <c r="I27" i="1" s="1"/>
  <c r="H26" i="1"/>
  <c r="I26" i="1" s="1"/>
  <c r="H28" i="1"/>
  <c r="I28" i="1" s="1"/>
  <c r="H40" i="1"/>
  <c r="I40" i="1" s="1"/>
  <c r="J40" i="1" s="1"/>
  <c r="H32" i="1"/>
  <c r="I32" i="1" s="1"/>
  <c r="H33" i="1"/>
  <c r="I33" i="1" s="1"/>
  <c r="H16" i="1"/>
  <c r="I16" i="1" s="1"/>
  <c r="H38" i="1"/>
  <c r="I38" i="1" s="1"/>
  <c r="H30" i="1"/>
  <c r="I30" i="1" s="1"/>
  <c r="H22" i="1"/>
  <c r="I22" i="1" s="1"/>
  <c r="F16" i="4"/>
  <c r="X16" i="4"/>
  <c r="Z16" i="4" s="1"/>
  <c r="E31" i="1" l="1"/>
  <c r="F31" i="1" s="1"/>
  <c r="E35" i="1"/>
  <c r="F35" i="1" s="1"/>
  <c r="J31" i="1"/>
  <c r="E23" i="1"/>
  <c r="F23" i="1" s="1"/>
  <c r="J23" i="1" s="1"/>
  <c r="J35" i="1"/>
  <c r="E39" i="1"/>
  <c r="F39" i="1" s="1"/>
  <c r="J39" i="1" s="1"/>
  <c r="E20" i="1"/>
  <c r="F20" i="1" s="1"/>
  <c r="J20" i="1" s="1"/>
  <c r="E34" i="1"/>
  <c r="F34" i="1" s="1"/>
  <c r="J34" i="1" s="1"/>
  <c r="E36" i="1"/>
  <c r="F36" i="1" s="1"/>
  <c r="E27" i="1"/>
  <c r="F27" i="1" s="1"/>
  <c r="J38" i="1"/>
  <c r="E29" i="1"/>
  <c r="F29" i="1" s="1"/>
  <c r="J29" i="1" s="1"/>
  <c r="E37" i="1"/>
  <c r="F37" i="1" s="1"/>
  <c r="J37" i="1" s="1"/>
  <c r="E26" i="1"/>
  <c r="F26" i="1" s="1"/>
  <c r="J26" i="1" s="1"/>
  <c r="J16" i="1"/>
  <c r="J18" i="1"/>
  <c r="E22" i="1"/>
  <c r="F22" i="1" s="1"/>
  <c r="J22" i="1" s="1"/>
  <c r="E32" i="1"/>
  <c r="F32" i="1" s="1"/>
  <c r="J32" i="1" s="1"/>
  <c r="E24" i="1"/>
  <c r="F24" i="1" s="1"/>
  <c r="J24" i="1" s="1"/>
  <c r="E28" i="1"/>
  <c r="F28" i="1" s="1"/>
  <c r="J28" i="1" s="1"/>
  <c r="J17" i="1"/>
  <c r="E21" i="1"/>
  <c r="F21" i="1" s="1"/>
  <c r="J21" i="1" s="1"/>
  <c r="E33" i="1"/>
  <c r="F33" i="1" s="1"/>
  <c r="J33" i="1" s="1"/>
  <c r="J36" i="1"/>
  <c r="I15" i="1"/>
  <c r="J30" i="1"/>
  <c r="J27" i="1"/>
  <c r="F10" i="4"/>
  <c r="F15" i="1" l="1"/>
  <c r="J15" i="1"/>
  <c r="F37" i="5"/>
  <c r="H37" i="5" s="1"/>
  <c r="F73" i="5"/>
  <c r="H73" i="5" s="1"/>
  <c r="F69" i="5"/>
  <c r="H69" i="5" s="1"/>
  <c r="F68" i="5"/>
  <c r="H68" i="5" s="1"/>
  <c r="F64" i="5"/>
  <c r="H64" i="5" s="1"/>
  <c r="F60" i="5"/>
  <c r="H60" i="5" s="1"/>
  <c r="F59" i="5"/>
  <c r="H59" i="5" s="1"/>
  <c r="F55" i="5"/>
  <c r="H55" i="5" s="1"/>
  <c r="F52" i="5"/>
  <c r="H52" i="5" s="1"/>
  <c r="F51" i="5"/>
  <c r="H51" i="5" s="1"/>
  <c r="F48" i="5"/>
  <c r="H48" i="5" s="1"/>
  <c r="F43" i="5"/>
  <c r="H43" i="5" s="1"/>
  <c r="F39" i="5"/>
  <c r="H39" i="5" s="1"/>
  <c r="F38" i="5"/>
  <c r="H38" i="5" s="1"/>
  <c r="F30" i="5"/>
  <c r="H30" i="5" s="1"/>
  <c r="F29" i="5"/>
  <c r="H29" i="5" s="1"/>
  <c r="F25" i="5"/>
  <c r="H25" i="5" s="1"/>
  <c r="F22" i="5"/>
  <c r="H22" i="5" s="1"/>
  <c r="F21" i="5"/>
  <c r="H21" i="5" s="1"/>
  <c r="F18" i="5"/>
  <c r="H18" i="5" s="1"/>
  <c r="F17" i="5"/>
  <c r="H17" i="5" s="1"/>
  <c r="F13" i="5"/>
  <c r="H13" i="5" s="1"/>
  <c r="F10" i="5"/>
  <c r="H10" i="5" s="1"/>
  <c r="L62" i="5"/>
  <c r="N62" i="5" s="1"/>
  <c r="L46" i="5"/>
  <c r="N46" i="5" s="1"/>
  <c r="L36" i="5"/>
  <c r="N36" i="5" s="1"/>
  <c r="L32" i="5"/>
  <c r="N32" i="5" s="1"/>
  <c r="L24" i="5"/>
  <c r="N24" i="5" s="1"/>
  <c r="L22" i="5"/>
  <c r="N22" i="5" s="1"/>
  <c r="L20" i="5"/>
  <c r="N20" i="5" s="1"/>
  <c r="L16" i="5"/>
  <c r="N16" i="5" s="1"/>
  <c r="L14" i="5"/>
  <c r="N14" i="5" s="1"/>
  <c r="R71" i="5"/>
  <c r="T71" i="5" s="1"/>
  <c r="R37" i="5"/>
  <c r="T37" i="5" s="1"/>
  <c r="R73" i="5"/>
  <c r="T73" i="5" s="1"/>
  <c r="R69" i="5"/>
  <c r="T69" i="5" s="1"/>
  <c r="R64" i="5"/>
  <c r="T64" i="5" s="1"/>
  <c r="R62" i="5"/>
  <c r="T62" i="5" s="1"/>
  <c r="R60" i="5"/>
  <c r="T60" i="5" s="1"/>
  <c r="R56" i="5"/>
  <c r="T56" i="5" s="1"/>
  <c r="R52" i="5"/>
  <c r="T52" i="5" s="1"/>
  <c r="R51" i="5"/>
  <c r="T51" i="5" s="1"/>
  <c r="R44" i="5"/>
  <c r="T44" i="5" s="1"/>
  <c r="R43" i="5"/>
  <c r="T43" i="5" s="1"/>
  <c r="R39" i="5"/>
  <c r="T39" i="5" s="1"/>
  <c r="R38" i="5"/>
  <c r="T38" i="5" s="1"/>
  <c r="R36" i="5"/>
  <c r="T36" i="5" s="1"/>
  <c r="R34" i="5"/>
  <c r="T34" i="5" s="1"/>
  <c r="R32" i="5"/>
  <c r="T32" i="5" s="1"/>
  <c r="R30" i="5"/>
  <c r="T30" i="5" s="1"/>
  <c r="R29" i="5"/>
  <c r="T29" i="5" s="1"/>
  <c r="R28" i="5"/>
  <c r="T28" i="5" s="1"/>
  <c r="R26" i="5"/>
  <c r="T26" i="5" s="1"/>
  <c r="R22" i="5"/>
  <c r="T22" i="5" s="1"/>
  <c r="R18" i="5"/>
  <c r="T18" i="5" s="1"/>
  <c r="R14" i="5"/>
  <c r="T14" i="5" s="1"/>
  <c r="R13" i="5"/>
  <c r="T13" i="5" s="1"/>
  <c r="R11" i="5"/>
  <c r="T11" i="5" s="1"/>
  <c r="X67" i="5"/>
  <c r="Z67" i="5" s="1"/>
  <c r="X60" i="5"/>
  <c r="Z60" i="5" s="1"/>
  <c r="X57" i="5"/>
  <c r="Z57" i="5" s="1"/>
  <c r="X54" i="5"/>
  <c r="Z54" i="5" s="1"/>
  <c r="X52" i="5"/>
  <c r="Z52" i="5" s="1"/>
  <c r="X50" i="5"/>
  <c r="Z50" i="5" s="1"/>
  <c r="X48" i="5"/>
  <c r="Z48" i="5" s="1"/>
  <c r="X40" i="5"/>
  <c r="Z40" i="5" s="1"/>
  <c r="X27" i="5"/>
  <c r="Z27" i="5" s="1"/>
  <c r="X26" i="5"/>
  <c r="Z26" i="5" s="1"/>
  <c r="X25" i="5"/>
  <c r="Z25" i="5" s="1"/>
  <c r="X24" i="5"/>
  <c r="Z24" i="5" s="1"/>
  <c r="X16" i="5"/>
  <c r="Z16" i="5" s="1"/>
  <c r="AD66" i="5"/>
  <c r="AF66" i="5" s="1"/>
  <c r="AD63" i="5"/>
  <c r="AF63" i="5" s="1"/>
  <c r="AD62" i="5"/>
  <c r="AF62" i="5" s="1"/>
  <c r="AD61" i="5"/>
  <c r="AF61" i="5" s="1"/>
  <c r="AD59" i="5"/>
  <c r="AD58" i="5"/>
  <c r="AF58" i="5" s="1"/>
  <c r="AD43" i="5"/>
  <c r="AF43" i="5" s="1"/>
  <c r="AD41" i="5"/>
  <c r="AF41" i="5" s="1"/>
  <c r="AD15" i="5"/>
  <c r="AF15" i="5" s="1"/>
  <c r="AD13" i="5"/>
  <c r="AF13" i="5" s="1"/>
  <c r="AD12" i="5"/>
  <c r="AF12" i="5" s="1"/>
  <c r="AD11" i="5"/>
  <c r="AF11" i="5" s="1"/>
  <c r="AJ73" i="5"/>
  <c r="AL73" i="5" s="1"/>
  <c r="AJ63" i="5"/>
  <c r="AL63" i="5" s="1"/>
  <c r="AJ55" i="5"/>
  <c r="AL55" i="5" s="1"/>
  <c r="AJ47" i="5"/>
  <c r="AL47" i="5" s="1"/>
  <c r="AJ21" i="5"/>
  <c r="AL21" i="5" s="1"/>
  <c r="AJ13" i="5"/>
  <c r="AL13" i="5" s="1"/>
  <c r="AJ9" i="5"/>
  <c r="AL9" i="5" s="1"/>
  <c r="R9" i="5"/>
  <c r="T9" i="5" s="1"/>
  <c r="R30" i="4"/>
  <c r="T30" i="4" s="1"/>
  <c r="R20" i="4"/>
  <c r="T20" i="4" s="1"/>
  <c r="R17" i="4"/>
  <c r="T17" i="4" s="1"/>
  <c r="R13" i="4"/>
  <c r="R41" i="4"/>
  <c r="T41" i="4" s="1"/>
  <c r="R38" i="4"/>
  <c r="T38" i="4" s="1"/>
  <c r="R37" i="4"/>
  <c r="T37" i="4" s="1"/>
  <c r="R26" i="4"/>
  <c r="T26" i="4" s="1"/>
  <c r="R31" i="4"/>
  <c r="T31" i="4" s="1"/>
  <c r="R29" i="4"/>
  <c r="T29" i="4" s="1"/>
  <c r="R25" i="4"/>
  <c r="R23" i="4"/>
  <c r="T23" i="4" s="1"/>
  <c r="R18" i="4"/>
  <c r="R16" i="4"/>
  <c r="T16" i="4" s="1"/>
  <c r="R12" i="4"/>
  <c r="T12" i="4" s="1"/>
  <c r="R11" i="4"/>
  <c r="T11" i="4" s="1"/>
  <c r="R10" i="4"/>
  <c r="T10" i="4" s="1"/>
  <c r="X20" i="4"/>
  <c r="Z20" i="4" s="1"/>
  <c r="Z13" i="4"/>
  <c r="X41" i="4"/>
  <c r="Z41" i="4" s="1"/>
  <c r="X38" i="4"/>
  <c r="Z38" i="4" s="1"/>
  <c r="X34" i="4"/>
  <c r="Z34" i="4" s="1"/>
  <c r="X26" i="4"/>
  <c r="Z26" i="4" s="1"/>
  <c r="X32" i="4"/>
  <c r="Z32" i="4" s="1"/>
  <c r="X31" i="4"/>
  <c r="Z31" i="4" s="1"/>
  <c r="X29" i="4"/>
  <c r="Z29" i="4" s="1"/>
  <c r="X28" i="4"/>
  <c r="Z28" i="4" s="1"/>
  <c r="X25" i="4"/>
  <c r="Z25" i="4" s="1"/>
  <c r="X18" i="4"/>
  <c r="Z18" i="4" s="1"/>
  <c r="AD14" i="4"/>
  <c r="AF14" i="4" s="1"/>
  <c r="AD36" i="4"/>
  <c r="AF36" i="4" s="1"/>
  <c r="AD35" i="4"/>
  <c r="AF35" i="4" s="1"/>
  <c r="AD26" i="4"/>
  <c r="AF26" i="4" s="1"/>
  <c r="AD32" i="4"/>
  <c r="AF32" i="4" s="1"/>
  <c r="AD29" i="4"/>
  <c r="AF29" i="4" s="1"/>
  <c r="AD27" i="4"/>
  <c r="AF27" i="4" s="1"/>
  <c r="AD23" i="4"/>
  <c r="AF23" i="4" s="1"/>
  <c r="AD19" i="4"/>
  <c r="AF19" i="4" s="1"/>
  <c r="AD16" i="4"/>
  <c r="AF16" i="4" s="1"/>
  <c r="AD11" i="4"/>
  <c r="AF11" i="4" s="1"/>
  <c r="AJ21" i="4"/>
  <c r="AL21" i="4" s="1"/>
  <c r="AJ20" i="4"/>
  <c r="AL20" i="4" s="1"/>
  <c r="AJ17" i="4"/>
  <c r="AL17" i="4" s="1"/>
  <c r="AJ15" i="4"/>
  <c r="AL15" i="4" s="1"/>
  <c r="AJ13" i="4"/>
  <c r="AL13" i="4" s="1"/>
  <c r="AJ40" i="4"/>
  <c r="AL40" i="4" s="1"/>
  <c r="AJ38" i="4"/>
  <c r="AJ37" i="4"/>
  <c r="AL37" i="4" s="1"/>
  <c r="AJ36" i="4"/>
  <c r="AL36" i="4" s="1"/>
  <c r="AJ26" i="4"/>
  <c r="AL26" i="4" s="1"/>
  <c r="AJ31" i="4"/>
  <c r="AL31" i="4" s="1"/>
  <c r="AJ23" i="4"/>
  <c r="AL23" i="4" s="1"/>
  <c r="AJ16" i="4"/>
  <c r="AL16" i="4" s="1"/>
  <c r="AJ11" i="4"/>
  <c r="AL11" i="4" s="1"/>
  <c r="AJ10" i="4"/>
  <c r="AL10" i="4" s="1"/>
  <c r="AJ9" i="4"/>
  <c r="AL9" i="4" s="1"/>
  <c r="L21" i="4"/>
  <c r="N21" i="4" s="1"/>
  <c r="L15" i="4"/>
  <c r="N15" i="4" s="1"/>
  <c r="L41" i="4"/>
  <c r="N41" i="4" s="1"/>
  <c r="L40" i="4"/>
  <c r="N40" i="4" s="1"/>
  <c r="L39" i="4"/>
  <c r="N39" i="4" s="1"/>
  <c r="L38" i="4"/>
  <c r="N38" i="4" s="1"/>
  <c r="L37" i="4"/>
  <c r="N37" i="4" s="1"/>
  <c r="L36" i="4"/>
  <c r="N36" i="4"/>
  <c r="L35" i="4"/>
  <c r="N35" i="4" s="1"/>
  <c r="L34" i="4"/>
  <c r="N34" i="4" s="1"/>
  <c r="L26" i="4"/>
  <c r="N26" i="4" s="1"/>
  <c r="L33" i="4"/>
  <c r="N33" i="4" s="1"/>
  <c r="L32" i="4"/>
  <c r="N32" i="4" s="1"/>
  <c r="L19" i="4"/>
  <c r="N19" i="4" s="1"/>
  <c r="L18" i="4"/>
  <c r="N18" i="4" s="1"/>
  <c r="F20" i="4"/>
  <c r="H20" i="4" s="1"/>
  <c r="H13" i="4"/>
  <c r="F38" i="4"/>
  <c r="H38" i="4" s="1"/>
  <c r="F34" i="4"/>
  <c r="H34" i="4" s="1"/>
  <c r="F31" i="4"/>
  <c r="H31" i="4" s="1"/>
  <c r="F25" i="4"/>
  <c r="H25" i="4" s="1"/>
  <c r="F18" i="4"/>
  <c r="H18" i="4" s="1"/>
  <c r="H10" i="4"/>
  <c r="I33" i="3"/>
  <c r="AD9" i="4"/>
  <c r="AF9" i="4" s="1"/>
  <c r="L10" i="4"/>
  <c r="N10" i="4" s="1"/>
  <c r="AD10" i="4"/>
  <c r="AF10" i="4" s="1"/>
  <c r="F11" i="4"/>
  <c r="H11" i="4" s="1"/>
  <c r="L11" i="4"/>
  <c r="N11" i="4" s="1"/>
  <c r="X11" i="4"/>
  <c r="Z11" i="4" s="1"/>
  <c r="F12" i="4"/>
  <c r="H12" i="4" s="1"/>
  <c r="L12" i="4"/>
  <c r="N12" i="4" s="1"/>
  <c r="X12" i="4"/>
  <c r="Z12" i="4" s="1"/>
  <c r="AD12" i="4"/>
  <c r="AF12" i="4" s="1"/>
  <c r="AJ12" i="4"/>
  <c r="AL12" i="4" s="1"/>
  <c r="H16" i="4"/>
  <c r="L16" i="4"/>
  <c r="N16" i="4" s="1"/>
  <c r="AD18" i="4"/>
  <c r="AF18" i="4" s="1"/>
  <c r="AJ18" i="4"/>
  <c r="AL18" i="4" s="1"/>
  <c r="F19" i="4"/>
  <c r="H19" i="4" s="1"/>
  <c r="R19" i="4"/>
  <c r="T19" i="4" s="1"/>
  <c r="X19" i="4"/>
  <c r="Z19" i="4" s="1"/>
  <c r="AJ19" i="4"/>
  <c r="AL19" i="4" s="1"/>
  <c r="F22" i="4"/>
  <c r="H22" i="4" s="1"/>
  <c r="L22" i="4"/>
  <c r="N22" i="4" s="1"/>
  <c r="R22" i="4"/>
  <c r="T22" i="4" s="1"/>
  <c r="X22" i="4"/>
  <c r="Z22" i="4" s="1"/>
  <c r="AD22" i="4"/>
  <c r="AF22" i="4" s="1"/>
  <c r="AJ22" i="4"/>
  <c r="AL22" i="4" s="1"/>
  <c r="F23" i="4"/>
  <c r="H23" i="4" s="1"/>
  <c r="L23" i="4"/>
  <c r="N23" i="4" s="1"/>
  <c r="X23" i="4"/>
  <c r="Z23" i="4" s="1"/>
  <c r="L25" i="4"/>
  <c r="N25" i="4" s="1"/>
  <c r="AD25" i="4"/>
  <c r="AF25" i="4" s="1"/>
  <c r="AJ25" i="4"/>
  <c r="AL25" i="4" s="1"/>
  <c r="F27" i="4"/>
  <c r="H27" i="4" s="1"/>
  <c r="L27" i="4"/>
  <c r="N27" i="4" s="1"/>
  <c r="R27" i="4"/>
  <c r="T27" i="4" s="1"/>
  <c r="X27" i="4"/>
  <c r="Z27" i="4" s="1"/>
  <c r="AJ27" i="4"/>
  <c r="AL27" i="4" s="1"/>
  <c r="F28" i="4"/>
  <c r="H28" i="4" s="1"/>
  <c r="L28" i="4"/>
  <c r="N28" i="4" s="1"/>
  <c r="R28" i="4"/>
  <c r="T28" i="4" s="1"/>
  <c r="AD28" i="4"/>
  <c r="AF28" i="4" s="1"/>
  <c r="AJ28" i="4"/>
  <c r="AL28" i="4" s="1"/>
  <c r="F29" i="4"/>
  <c r="H29" i="4" s="1"/>
  <c r="L29" i="4"/>
  <c r="N29" i="4" s="1"/>
  <c r="AJ29" i="4"/>
  <c r="AL29" i="4" s="1"/>
  <c r="L31" i="4"/>
  <c r="N31" i="4" s="1"/>
  <c r="AD31" i="4"/>
  <c r="AF31" i="4" s="1"/>
  <c r="F32" i="4"/>
  <c r="H32" i="4" s="1"/>
  <c r="R32" i="4"/>
  <c r="T32" i="4" s="1"/>
  <c r="AJ32" i="4"/>
  <c r="AL32" i="4" s="1"/>
  <c r="F33" i="4"/>
  <c r="H33" i="4" s="1"/>
  <c r="R33" i="4"/>
  <c r="T33" i="4" s="1"/>
  <c r="X33" i="4"/>
  <c r="Z33" i="4" s="1"/>
  <c r="AD33" i="4"/>
  <c r="AF33" i="4" s="1"/>
  <c r="AJ33" i="4"/>
  <c r="AL33" i="4" s="1"/>
  <c r="F26" i="4"/>
  <c r="H26" i="4" s="1"/>
  <c r="R34" i="4"/>
  <c r="T34" i="4"/>
  <c r="AD34" i="4"/>
  <c r="AF34" i="4" s="1"/>
  <c r="AJ34" i="4"/>
  <c r="AL34" i="4" s="1"/>
  <c r="F35" i="4"/>
  <c r="H35" i="4" s="1"/>
  <c r="R35" i="4"/>
  <c r="T35" i="4" s="1"/>
  <c r="X35" i="4"/>
  <c r="Z35" i="4" s="1"/>
  <c r="AJ35" i="4"/>
  <c r="AL35" i="4" s="1"/>
  <c r="F36" i="4"/>
  <c r="H36" i="4" s="1"/>
  <c r="R36" i="4"/>
  <c r="T36" i="4" s="1"/>
  <c r="X36" i="4"/>
  <c r="Z36" i="4" s="1"/>
  <c r="F37" i="4"/>
  <c r="H37" i="4" s="1"/>
  <c r="X37" i="4"/>
  <c r="Z37" i="4" s="1"/>
  <c r="AD37" i="4"/>
  <c r="AF37" i="4" s="1"/>
  <c r="AD38" i="4"/>
  <c r="AF38" i="4" s="1"/>
  <c r="F39" i="4"/>
  <c r="H39" i="4" s="1"/>
  <c r="R39" i="4"/>
  <c r="T39" i="4" s="1"/>
  <c r="X39" i="4"/>
  <c r="Z39" i="4" s="1"/>
  <c r="AD39" i="4"/>
  <c r="AF39" i="4" s="1"/>
  <c r="AJ39" i="4"/>
  <c r="AL39" i="4" s="1"/>
  <c r="F40" i="4"/>
  <c r="H40" i="4" s="1"/>
  <c r="R40" i="4"/>
  <c r="T40" i="4" s="1"/>
  <c r="X40" i="4"/>
  <c r="Z40" i="4" s="1"/>
  <c r="AD40" i="4"/>
  <c r="AF40" i="4" s="1"/>
  <c r="F41" i="4"/>
  <c r="H41" i="4" s="1"/>
  <c r="AD41" i="4"/>
  <c r="AF41" i="4" s="1"/>
  <c r="AJ41" i="4"/>
  <c r="AL41" i="4" s="1"/>
  <c r="L13" i="4"/>
  <c r="N13" i="4" s="1"/>
  <c r="AD13" i="4"/>
  <c r="AF13" i="4" s="1"/>
  <c r="F14" i="4"/>
  <c r="H14" i="4" s="1"/>
  <c r="L14" i="4"/>
  <c r="N14" i="4" s="1"/>
  <c r="R14" i="4"/>
  <c r="T14" i="4" s="1"/>
  <c r="X14" i="4"/>
  <c r="Z14" i="4" s="1"/>
  <c r="AJ14" i="4"/>
  <c r="AL14" i="4" s="1"/>
  <c r="F15" i="4"/>
  <c r="H15" i="4" s="1"/>
  <c r="R15" i="4"/>
  <c r="T15" i="4" s="1"/>
  <c r="X15" i="4"/>
  <c r="Z15" i="4" s="1"/>
  <c r="AD15" i="4"/>
  <c r="AF15" i="4" s="1"/>
  <c r="F17" i="4"/>
  <c r="H17" i="4" s="1"/>
  <c r="L17" i="4"/>
  <c r="N17" i="4" s="1"/>
  <c r="X17" i="4"/>
  <c r="Z17" i="4" s="1"/>
  <c r="AD17" i="4"/>
  <c r="AF17" i="4" s="1"/>
  <c r="L20" i="4"/>
  <c r="N20" i="4" s="1"/>
  <c r="AD20" i="4"/>
  <c r="AF20" i="4" s="1"/>
  <c r="F21" i="4"/>
  <c r="H21" i="4" s="1"/>
  <c r="R21" i="4"/>
  <c r="T21" i="4" s="1"/>
  <c r="X21" i="4"/>
  <c r="Z21" i="4"/>
  <c r="AD21" i="4"/>
  <c r="AF21" i="4" s="1"/>
  <c r="F24" i="4"/>
  <c r="H24" i="4" s="1"/>
  <c r="L24" i="4"/>
  <c r="N24" i="4" s="1"/>
  <c r="R24" i="4"/>
  <c r="T24" i="4" s="1"/>
  <c r="X24" i="4"/>
  <c r="Z24" i="4" s="1"/>
  <c r="AD24" i="4"/>
  <c r="AF24" i="4" s="1"/>
  <c r="AJ24" i="4"/>
  <c r="AL24" i="4" s="1"/>
  <c r="F30" i="4"/>
  <c r="H30" i="4" s="1"/>
  <c r="L30" i="4"/>
  <c r="N30" i="4" s="1"/>
  <c r="X30" i="4"/>
  <c r="Z30" i="4" s="1"/>
  <c r="AD30" i="4"/>
  <c r="AF30" i="4" s="1"/>
  <c r="AJ30" i="4"/>
  <c r="AL30" i="4" s="1"/>
  <c r="G35" i="3"/>
  <c r="I34" i="3"/>
  <c r="I19" i="3"/>
  <c r="I21" i="3"/>
  <c r="I18" i="3"/>
  <c r="F31" i="3"/>
  <c r="F28" i="3"/>
  <c r="F23" i="3"/>
  <c r="F18" i="3"/>
  <c r="D29" i="3"/>
  <c r="F13" i="3"/>
  <c r="J13" i="3" s="1"/>
  <c r="K13" i="3" s="1"/>
  <c r="F15" i="3"/>
  <c r="G15" i="2"/>
  <c r="AJ71" i="5"/>
  <c r="AL71" i="5" s="1"/>
  <c r="AD71" i="5"/>
  <c r="AF71" i="5" s="1"/>
  <c r="X71" i="5"/>
  <c r="Z71" i="5" s="1"/>
  <c r="L71" i="5"/>
  <c r="N71" i="5" s="1"/>
  <c r="F71" i="5"/>
  <c r="H71" i="5" s="1"/>
  <c r="AJ65" i="5"/>
  <c r="AL65" i="5" s="1"/>
  <c r="AD65" i="5"/>
  <c r="AF65" i="5" s="1"/>
  <c r="X65" i="5"/>
  <c r="Z65" i="5" s="1"/>
  <c r="R65" i="5"/>
  <c r="T65" i="5" s="1"/>
  <c r="F65" i="5"/>
  <c r="H65" i="5" s="1"/>
  <c r="AJ42" i="5"/>
  <c r="AL42" i="5" s="1"/>
  <c r="AD42" i="5"/>
  <c r="AF42" i="5" s="1"/>
  <c r="X42" i="5"/>
  <c r="Z42" i="5" s="1"/>
  <c r="R42" i="5"/>
  <c r="T42" i="5" s="1"/>
  <c r="L42" i="5"/>
  <c r="N42" i="5" s="1"/>
  <c r="F42" i="5"/>
  <c r="H42" i="5" s="1"/>
  <c r="AJ37" i="5"/>
  <c r="AL37" i="5" s="1"/>
  <c r="AD37" i="5"/>
  <c r="AF37" i="5" s="1"/>
  <c r="X37" i="5"/>
  <c r="Z37" i="5" s="1"/>
  <c r="AD73" i="5"/>
  <c r="AF73" i="5" s="1"/>
  <c r="X73" i="5"/>
  <c r="Z73" i="5" s="1"/>
  <c r="L73" i="5"/>
  <c r="N73" i="5" s="1"/>
  <c r="AJ72" i="5"/>
  <c r="AL72" i="5" s="1"/>
  <c r="AD72" i="5"/>
  <c r="AF72" i="5" s="1"/>
  <c r="X72" i="5"/>
  <c r="Z72" i="5" s="1"/>
  <c r="R72" i="5"/>
  <c r="T72" i="5" s="1"/>
  <c r="F72" i="5"/>
  <c r="H72" i="5" s="1"/>
  <c r="AJ70" i="5"/>
  <c r="AL70" i="5" s="1"/>
  <c r="AD70" i="5"/>
  <c r="AF70" i="5" s="1"/>
  <c r="X70" i="5"/>
  <c r="Z70" i="5" s="1"/>
  <c r="R70" i="5"/>
  <c r="T70" i="5" s="1"/>
  <c r="L70" i="5"/>
  <c r="N70" i="5" s="1"/>
  <c r="F70" i="5"/>
  <c r="H70" i="5" s="1"/>
  <c r="AJ69" i="5"/>
  <c r="AL69" i="5" s="1"/>
  <c r="AD69" i="5"/>
  <c r="AF69" i="5" s="1"/>
  <c r="X69" i="5"/>
  <c r="Z69" i="5" s="1"/>
  <c r="L69" i="5"/>
  <c r="N69" i="5" s="1"/>
  <c r="AJ68" i="5"/>
  <c r="AL68" i="5" s="1"/>
  <c r="AD68" i="5"/>
  <c r="AF68" i="5" s="1"/>
  <c r="X68" i="5"/>
  <c r="Z68" i="5" s="1"/>
  <c r="R68" i="5"/>
  <c r="T68" i="5" s="1"/>
  <c r="L68" i="5"/>
  <c r="N68" i="5" s="1"/>
  <c r="AJ67" i="5"/>
  <c r="AL67" i="5" s="1"/>
  <c r="AD67" i="5"/>
  <c r="AF67" i="5" s="1"/>
  <c r="R67" i="5"/>
  <c r="T67" i="5" s="1"/>
  <c r="F67" i="5"/>
  <c r="H67" i="5" s="1"/>
  <c r="AJ66" i="5"/>
  <c r="AL66" i="5" s="1"/>
  <c r="X66" i="5"/>
  <c r="Z66" i="5" s="1"/>
  <c r="R66" i="5"/>
  <c r="T66" i="5" s="1"/>
  <c r="L66" i="5"/>
  <c r="N66" i="5" s="1"/>
  <c r="F66" i="5"/>
  <c r="H66" i="5" s="1"/>
  <c r="AJ64" i="5"/>
  <c r="AL64" i="5" s="1"/>
  <c r="AD64" i="5"/>
  <c r="AF64" i="5" s="1"/>
  <c r="X64" i="5"/>
  <c r="Z64" i="5" s="1"/>
  <c r="X63" i="5"/>
  <c r="Z63" i="5" s="1"/>
  <c r="R63" i="5"/>
  <c r="T63" i="5" s="1"/>
  <c r="L63" i="5"/>
  <c r="N63" i="5" s="1"/>
  <c r="F63" i="5"/>
  <c r="H63" i="5" s="1"/>
  <c r="AJ62" i="5"/>
  <c r="AL62" i="5" s="1"/>
  <c r="X62" i="5"/>
  <c r="Z62" i="5" s="1"/>
  <c r="F62" i="5"/>
  <c r="H62" i="5" s="1"/>
  <c r="AJ61" i="5"/>
  <c r="AL61" i="5" s="1"/>
  <c r="X61" i="5"/>
  <c r="Z61" i="5" s="1"/>
  <c r="R61" i="5"/>
  <c r="T61" i="5" s="1"/>
  <c r="L61" i="5"/>
  <c r="N61" i="5" s="1"/>
  <c r="F61" i="5"/>
  <c r="H61" i="5" s="1"/>
  <c r="AJ60" i="5"/>
  <c r="AL60" i="5" s="1"/>
  <c r="AD60" i="5"/>
  <c r="AF60" i="5" s="1"/>
  <c r="L60" i="5"/>
  <c r="N60" i="5" s="1"/>
  <c r="AJ59" i="5"/>
  <c r="AL59" i="5" s="1"/>
  <c r="X59" i="5"/>
  <c r="Z59" i="5" s="1"/>
  <c r="L59" i="5"/>
  <c r="N59" i="5" s="1"/>
  <c r="AJ58" i="5"/>
  <c r="AL58" i="5" s="1"/>
  <c r="X58" i="5"/>
  <c r="Z58" i="5" s="1"/>
  <c r="R58" i="5"/>
  <c r="T58" i="5" s="1"/>
  <c r="F58" i="5"/>
  <c r="H58" i="5" s="1"/>
  <c r="AJ57" i="5"/>
  <c r="AL57" i="5" s="1"/>
  <c r="AD57" i="5"/>
  <c r="AF57" i="5" s="1"/>
  <c r="R57" i="5"/>
  <c r="T57" i="5" s="1"/>
  <c r="L57" i="5"/>
  <c r="N57" i="5" s="1"/>
  <c r="F57" i="5"/>
  <c r="H57" i="5" s="1"/>
  <c r="AJ56" i="5"/>
  <c r="AL56" i="5" s="1"/>
  <c r="AD56" i="5"/>
  <c r="AF56" i="5" s="1"/>
  <c r="X56" i="5"/>
  <c r="Z56" i="5" s="1"/>
  <c r="F56" i="5"/>
  <c r="H56" i="5" s="1"/>
  <c r="AD55" i="5"/>
  <c r="AF55" i="5" s="1"/>
  <c r="X55" i="5"/>
  <c r="Z55" i="5" s="1"/>
  <c r="R55" i="5"/>
  <c r="T55" i="5" s="1"/>
  <c r="L55" i="5"/>
  <c r="N55" i="5" s="1"/>
  <c r="AJ54" i="5"/>
  <c r="AL54" i="5" s="1"/>
  <c r="AD54" i="5"/>
  <c r="AF54" i="5" s="1"/>
  <c r="R54" i="5"/>
  <c r="T54" i="5" s="1"/>
  <c r="F54" i="5"/>
  <c r="H54" i="5" s="1"/>
  <c r="AJ53" i="5"/>
  <c r="AL53" i="5" s="1"/>
  <c r="AD53" i="5"/>
  <c r="AF53" i="5" s="1"/>
  <c r="X53" i="5"/>
  <c r="Z53" i="5" s="1"/>
  <c r="R53" i="5"/>
  <c r="T53" i="5" s="1"/>
  <c r="L53" i="5"/>
  <c r="N53" i="5" s="1"/>
  <c r="F53" i="5"/>
  <c r="H53" i="5" s="1"/>
  <c r="AJ52" i="5"/>
  <c r="AL52" i="5" s="1"/>
  <c r="AD52" i="5"/>
  <c r="AF52" i="5" s="1"/>
  <c r="AJ51" i="5"/>
  <c r="AL51" i="5" s="1"/>
  <c r="AD51" i="5"/>
  <c r="AF51" i="5" s="1"/>
  <c r="X51" i="5"/>
  <c r="Z51" i="5" s="1"/>
  <c r="L51" i="5"/>
  <c r="N51" i="5" s="1"/>
  <c r="AJ50" i="5"/>
  <c r="AL50" i="5" s="1"/>
  <c r="AD50" i="5"/>
  <c r="AF50" i="5" s="1"/>
  <c r="R50" i="5"/>
  <c r="T50" i="5" s="1"/>
  <c r="F50" i="5"/>
  <c r="H50" i="5" s="1"/>
  <c r="AJ49" i="5"/>
  <c r="AL49" i="5" s="1"/>
  <c r="AD49" i="5"/>
  <c r="AF49" i="5" s="1"/>
  <c r="X49" i="5"/>
  <c r="Z49" i="5" s="1"/>
  <c r="R49" i="5"/>
  <c r="T49" i="5" s="1"/>
  <c r="L49" i="5"/>
  <c r="N49" i="5" s="1"/>
  <c r="F49" i="5"/>
  <c r="H49" i="5" s="1"/>
  <c r="AJ48" i="5"/>
  <c r="AL48" i="5" s="1"/>
  <c r="AD48" i="5"/>
  <c r="AF48" i="5" s="1"/>
  <c r="R48" i="5"/>
  <c r="T48" i="5" s="1"/>
  <c r="L48" i="5"/>
  <c r="N48" i="5" s="1"/>
  <c r="AD47" i="5"/>
  <c r="AF47" i="5" s="1"/>
  <c r="X47" i="5"/>
  <c r="Z47" i="5" s="1"/>
  <c r="R47" i="5"/>
  <c r="T47" i="5" s="1"/>
  <c r="L47" i="5"/>
  <c r="N47" i="5" s="1"/>
  <c r="F47" i="5"/>
  <c r="H47" i="5" s="1"/>
  <c r="AJ46" i="5"/>
  <c r="AL46" i="5" s="1"/>
  <c r="AD46" i="5"/>
  <c r="AF46" i="5" s="1"/>
  <c r="X46" i="5"/>
  <c r="Z46" i="5" s="1"/>
  <c r="R46" i="5"/>
  <c r="T46" i="5" s="1"/>
  <c r="F46" i="5"/>
  <c r="H46" i="5" s="1"/>
  <c r="AJ45" i="5"/>
  <c r="AL45" i="5" s="1"/>
  <c r="AD45" i="5"/>
  <c r="AF45" i="5" s="1"/>
  <c r="X45" i="5"/>
  <c r="Z45" i="5" s="1"/>
  <c r="R45" i="5"/>
  <c r="T45" i="5" s="1"/>
  <c r="L45" i="5"/>
  <c r="N45" i="5" s="1"/>
  <c r="F45" i="5"/>
  <c r="H45" i="5" s="1"/>
  <c r="AJ44" i="5"/>
  <c r="AL44" i="5" s="1"/>
  <c r="AD44" i="5"/>
  <c r="AF44" i="5" s="1"/>
  <c r="X44" i="5"/>
  <c r="Z44" i="5" s="1"/>
  <c r="F44" i="5"/>
  <c r="H44" i="5" s="1"/>
  <c r="AJ43" i="5"/>
  <c r="AL43" i="5" s="1"/>
  <c r="X43" i="5"/>
  <c r="Z43" i="5" s="1"/>
  <c r="L43" i="5"/>
  <c r="N43" i="5" s="1"/>
  <c r="AJ41" i="5"/>
  <c r="AL41" i="5" s="1"/>
  <c r="X41" i="5"/>
  <c r="Z41" i="5" s="1"/>
  <c r="R41" i="5"/>
  <c r="T41" i="5" s="1"/>
  <c r="L41" i="5"/>
  <c r="N41" i="5" s="1"/>
  <c r="F41" i="5"/>
  <c r="H41" i="5" s="1"/>
  <c r="AJ40" i="5"/>
  <c r="AL40" i="5" s="1"/>
  <c r="AD40" i="5"/>
  <c r="AF40" i="5" s="1"/>
  <c r="R40" i="5"/>
  <c r="T40" i="5" s="1"/>
  <c r="L40" i="5"/>
  <c r="N40" i="5" s="1"/>
  <c r="F40" i="5"/>
  <c r="H40" i="5" s="1"/>
  <c r="AJ39" i="5"/>
  <c r="AL39" i="5" s="1"/>
  <c r="AD39" i="5"/>
  <c r="AF39" i="5" s="1"/>
  <c r="X39" i="5"/>
  <c r="Z39" i="5" s="1"/>
  <c r="AJ38" i="5"/>
  <c r="AL38" i="5" s="1"/>
  <c r="AD38" i="5"/>
  <c r="AF38" i="5" s="1"/>
  <c r="X38" i="5"/>
  <c r="Z38" i="5" s="1"/>
  <c r="L38" i="5"/>
  <c r="N38" i="5" s="1"/>
  <c r="AJ36" i="5"/>
  <c r="AL36" i="5" s="1"/>
  <c r="AD36" i="5"/>
  <c r="AF36" i="5" s="1"/>
  <c r="X36" i="5"/>
  <c r="Z36" i="5" s="1"/>
  <c r="F36" i="5"/>
  <c r="H36" i="5" s="1"/>
  <c r="AJ35" i="5"/>
  <c r="AL35" i="5" s="1"/>
  <c r="AD35" i="5"/>
  <c r="AF35" i="5" s="1"/>
  <c r="X35" i="5"/>
  <c r="Z35" i="5" s="1"/>
  <c r="R35" i="5"/>
  <c r="T35" i="5" s="1"/>
  <c r="L35" i="5"/>
  <c r="N35" i="5" s="1"/>
  <c r="F35" i="5"/>
  <c r="H35" i="5" s="1"/>
  <c r="AJ34" i="5"/>
  <c r="AL34" i="5" s="1"/>
  <c r="AD34" i="5"/>
  <c r="AF34" i="5" s="1"/>
  <c r="X34" i="5"/>
  <c r="Z34" i="5" s="1"/>
  <c r="F34" i="5"/>
  <c r="H34" i="5" s="1"/>
  <c r="AJ33" i="5"/>
  <c r="AL33" i="5" s="1"/>
  <c r="AD33" i="5"/>
  <c r="AF33" i="5" s="1"/>
  <c r="X33" i="5"/>
  <c r="Z33" i="5" s="1"/>
  <c r="R33" i="5"/>
  <c r="T33" i="5" s="1"/>
  <c r="L33" i="5"/>
  <c r="N33" i="5" s="1"/>
  <c r="F33" i="5"/>
  <c r="H33" i="5" s="1"/>
  <c r="AJ32" i="5"/>
  <c r="AL32" i="5" s="1"/>
  <c r="AD32" i="5"/>
  <c r="AF32" i="5" s="1"/>
  <c r="X32" i="5"/>
  <c r="Z32" i="5" s="1"/>
  <c r="F32" i="5"/>
  <c r="H32" i="5" s="1"/>
  <c r="AJ31" i="5"/>
  <c r="AL31" i="5" s="1"/>
  <c r="AD31" i="5"/>
  <c r="AF31" i="5" s="1"/>
  <c r="X31" i="5"/>
  <c r="Z31" i="5" s="1"/>
  <c r="R31" i="5"/>
  <c r="T31" i="5" s="1"/>
  <c r="L31" i="5"/>
  <c r="N31" i="5" s="1"/>
  <c r="F31" i="5"/>
  <c r="H31" i="5" s="1"/>
  <c r="AJ30" i="5"/>
  <c r="AL30" i="5" s="1"/>
  <c r="AD30" i="5"/>
  <c r="AF30" i="5" s="1"/>
  <c r="X30" i="5"/>
  <c r="Z30" i="5" s="1"/>
  <c r="AJ29" i="5"/>
  <c r="AL29" i="5" s="1"/>
  <c r="AD29" i="5"/>
  <c r="AF29" i="5" s="1"/>
  <c r="X29" i="5"/>
  <c r="Z29" i="5" s="1"/>
  <c r="L29" i="5"/>
  <c r="N29" i="5" s="1"/>
  <c r="AJ28" i="5"/>
  <c r="AL28" i="5" s="1"/>
  <c r="AD28" i="5"/>
  <c r="AF28" i="5" s="1"/>
  <c r="X28" i="5"/>
  <c r="Z28" i="5" s="1"/>
  <c r="F28" i="5"/>
  <c r="H28" i="5" s="1"/>
  <c r="AJ27" i="5"/>
  <c r="AL27" i="5" s="1"/>
  <c r="AD27" i="5"/>
  <c r="AF27" i="5" s="1"/>
  <c r="R27" i="5"/>
  <c r="T27" i="5" s="1"/>
  <c r="L27" i="5"/>
  <c r="N27" i="5" s="1"/>
  <c r="F27" i="5"/>
  <c r="H27" i="5" s="1"/>
  <c r="AJ26" i="5"/>
  <c r="AL26" i="5" s="1"/>
  <c r="AD26" i="5"/>
  <c r="AF26" i="5" s="1"/>
  <c r="F26" i="5"/>
  <c r="H26" i="5" s="1"/>
  <c r="AJ25" i="5"/>
  <c r="AL25" i="5" s="1"/>
  <c r="AD25" i="5"/>
  <c r="AF25" i="5" s="1"/>
  <c r="R25" i="5"/>
  <c r="T25" i="5" s="1"/>
  <c r="L25" i="5"/>
  <c r="N25" i="5" s="1"/>
  <c r="AJ24" i="5"/>
  <c r="AL24" i="5" s="1"/>
  <c r="AD24" i="5"/>
  <c r="AF24" i="5" s="1"/>
  <c r="R24" i="5"/>
  <c r="T24" i="5" s="1"/>
  <c r="F24" i="5"/>
  <c r="H24" i="5" s="1"/>
  <c r="AJ23" i="5"/>
  <c r="AL23" i="5" s="1"/>
  <c r="AD23" i="5"/>
  <c r="AF23" i="5" s="1"/>
  <c r="X23" i="5"/>
  <c r="Z23" i="5" s="1"/>
  <c r="L23" i="5"/>
  <c r="N23" i="5" s="1"/>
  <c r="F23" i="5"/>
  <c r="H23" i="5" s="1"/>
  <c r="AJ22" i="5"/>
  <c r="AL22" i="5" s="1"/>
  <c r="AD22" i="5"/>
  <c r="AF22" i="5" s="1"/>
  <c r="X22" i="5"/>
  <c r="Z22" i="5" s="1"/>
  <c r="AD21" i="5"/>
  <c r="AF21" i="5" s="1"/>
  <c r="X21" i="5"/>
  <c r="Z21" i="5" s="1"/>
  <c r="R21" i="5"/>
  <c r="T21" i="5" s="1"/>
  <c r="L21" i="5"/>
  <c r="N21" i="5" s="1"/>
  <c r="AJ20" i="5"/>
  <c r="AL20" i="5" s="1"/>
  <c r="AD20" i="5"/>
  <c r="AF20" i="5" s="1"/>
  <c r="X20" i="5"/>
  <c r="Z20" i="5" s="1"/>
  <c r="R20" i="5"/>
  <c r="T20" i="5" s="1"/>
  <c r="F20" i="5"/>
  <c r="H20" i="5" s="1"/>
  <c r="AJ19" i="5"/>
  <c r="AL19" i="5" s="1"/>
  <c r="AD19" i="5"/>
  <c r="AF19" i="5" s="1"/>
  <c r="X19" i="5"/>
  <c r="Z19" i="5" s="1"/>
  <c r="R19" i="5"/>
  <c r="T19" i="5" s="1"/>
  <c r="L19" i="5"/>
  <c r="N19" i="5" s="1"/>
  <c r="F19" i="5"/>
  <c r="H19" i="5" s="1"/>
  <c r="AJ18" i="5"/>
  <c r="AL18" i="5" s="1"/>
  <c r="AD18" i="5"/>
  <c r="AF18" i="5" s="1"/>
  <c r="X18" i="5"/>
  <c r="Z18" i="5" s="1"/>
  <c r="AJ17" i="5"/>
  <c r="AL17" i="5" s="1"/>
  <c r="AD17" i="5"/>
  <c r="AF17" i="5" s="1"/>
  <c r="X17" i="5"/>
  <c r="Z17" i="5" s="1"/>
  <c r="R17" i="5"/>
  <c r="T17" i="5" s="1"/>
  <c r="L17" i="5"/>
  <c r="N17" i="5" s="1"/>
  <c r="AJ16" i="5"/>
  <c r="AL16" i="5" s="1"/>
  <c r="AD16" i="5"/>
  <c r="AF16" i="5" s="1"/>
  <c r="R16" i="5"/>
  <c r="T16" i="5" s="1"/>
  <c r="F16" i="5"/>
  <c r="H16" i="5" s="1"/>
  <c r="AJ15" i="5"/>
  <c r="AL15" i="5" s="1"/>
  <c r="X15" i="5"/>
  <c r="Z15" i="5" s="1"/>
  <c r="R15" i="5"/>
  <c r="T15" i="5" s="1"/>
  <c r="L15" i="5"/>
  <c r="N15" i="5" s="1"/>
  <c r="F15" i="5"/>
  <c r="H15" i="5" s="1"/>
  <c r="AJ14" i="5"/>
  <c r="AL14" i="5" s="1"/>
  <c r="AD14" i="5"/>
  <c r="AF14" i="5" s="1"/>
  <c r="X14" i="5"/>
  <c r="Z14" i="5" s="1"/>
  <c r="F14" i="5"/>
  <c r="H14" i="5" s="1"/>
  <c r="X13" i="5"/>
  <c r="Z13" i="5" s="1"/>
  <c r="L13" i="5"/>
  <c r="N13" i="5" s="1"/>
  <c r="AJ12" i="5"/>
  <c r="AL12" i="5" s="1"/>
  <c r="X12" i="5"/>
  <c r="Z12" i="5" s="1"/>
  <c r="R12" i="5"/>
  <c r="T12" i="5" s="1"/>
  <c r="F12" i="5"/>
  <c r="H12" i="5" s="1"/>
  <c r="AJ11" i="5"/>
  <c r="AL11" i="5" s="1"/>
  <c r="X11" i="5"/>
  <c r="Z11" i="5" s="1"/>
  <c r="L11" i="5"/>
  <c r="N11" i="5" s="1"/>
  <c r="F11" i="5"/>
  <c r="H11" i="5" s="1"/>
  <c r="AJ10" i="5"/>
  <c r="AL10" i="5" s="1"/>
  <c r="AD10" i="5"/>
  <c r="AF10" i="5" s="1"/>
  <c r="X10" i="5"/>
  <c r="Z10" i="5" s="1"/>
  <c r="R10" i="5"/>
  <c r="T10" i="5" s="1"/>
  <c r="AD9" i="5"/>
  <c r="AF9" i="5" s="1"/>
  <c r="X9" i="5"/>
  <c r="Z9" i="5" s="1"/>
  <c r="D35" i="3"/>
  <c r="F33" i="3"/>
  <c r="I31" i="3"/>
  <c r="F34" i="3"/>
  <c r="I32" i="3"/>
  <c r="F32" i="3"/>
  <c r="I26" i="3"/>
  <c r="F26" i="3"/>
  <c r="F19" i="3"/>
  <c r="I28" i="3"/>
  <c r="I23" i="3"/>
  <c r="I25" i="3"/>
  <c r="F25" i="3"/>
  <c r="I27" i="3"/>
  <c r="F27" i="3"/>
  <c r="J27" i="3" s="1"/>
  <c r="K27" i="3" s="1"/>
  <c r="F21" i="3"/>
  <c r="I20" i="3"/>
  <c r="F20" i="3"/>
  <c r="I22" i="3"/>
  <c r="F22" i="3"/>
  <c r="I24" i="3"/>
  <c r="F24" i="3"/>
  <c r="I16" i="3"/>
  <c r="F14" i="3"/>
  <c r="J14" i="3" s="1"/>
  <c r="K14" i="3" s="1"/>
  <c r="F12" i="3"/>
  <c r="J12" i="3" s="1"/>
  <c r="K12" i="3" s="1"/>
  <c r="F10" i="3"/>
  <c r="J10" i="3" s="1"/>
  <c r="K10" i="3" s="1"/>
  <c r="F11" i="3"/>
  <c r="J11" i="3" s="1"/>
  <c r="K11" i="3" s="1"/>
  <c r="F7" i="2"/>
  <c r="B7" i="2"/>
  <c r="J24" i="3" l="1"/>
  <c r="K24" i="3" s="1"/>
  <c r="J21" i="3"/>
  <c r="K21" i="3" s="1"/>
  <c r="L12" i="5"/>
  <c r="N12" i="5" s="1"/>
  <c r="AN12" i="5" s="1"/>
  <c r="AO12" i="5" s="1"/>
  <c r="L28" i="5"/>
  <c r="N28" i="5" s="1"/>
  <c r="AN28" i="5" s="1"/>
  <c r="AO28" i="5" s="1"/>
  <c r="L50" i="5"/>
  <c r="N50" i="5" s="1"/>
  <c r="AN50" i="5" s="1"/>
  <c r="AO50" i="5" s="1"/>
  <c r="L54" i="5"/>
  <c r="N54" i="5" s="1"/>
  <c r="AN54" i="5" s="1"/>
  <c r="AO54" i="5" s="1"/>
  <c r="L58" i="5"/>
  <c r="N58" i="5" s="1"/>
  <c r="AN58" i="5" s="1"/>
  <c r="AO58" i="5" s="1"/>
  <c r="L64" i="5"/>
  <c r="N64" i="5" s="1"/>
  <c r="AN64" i="5" s="1"/>
  <c r="AO64" i="5" s="1"/>
  <c r="L72" i="5"/>
  <c r="N72" i="5" s="1"/>
  <c r="AN72" i="5" s="1"/>
  <c r="AO72" i="5" s="1"/>
  <c r="L44" i="5"/>
  <c r="N44" i="5" s="1"/>
  <c r="AN44" i="5" s="1"/>
  <c r="AO44" i="5" s="1"/>
  <c r="L65" i="5"/>
  <c r="N65" i="5" s="1"/>
  <c r="AN65" i="5" s="1"/>
  <c r="AO65" i="5" s="1"/>
  <c r="L18" i="5"/>
  <c r="N18" i="5" s="1"/>
  <c r="AN18" i="5" s="1"/>
  <c r="AO18" i="5" s="1"/>
  <c r="L30" i="5"/>
  <c r="N30" i="5" s="1"/>
  <c r="AN30" i="5" s="1"/>
  <c r="AO30" i="5" s="1"/>
  <c r="L34" i="5"/>
  <c r="N34" i="5" s="1"/>
  <c r="AN34" i="5" s="1"/>
  <c r="AO34" i="5" s="1"/>
  <c r="L39" i="5"/>
  <c r="N39" i="5" s="1"/>
  <c r="AN39" i="5" s="1"/>
  <c r="AO39" i="5" s="1"/>
  <c r="L52" i="5"/>
  <c r="N52" i="5" s="1"/>
  <c r="AN52" i="5" s="1"/>
  <c r="AO52" i="5" s="1"/>
  <c r="L56" i="5"/>
  <c r="N56" i="5" s="1"/>
  <c r="AN56" i="5" s="1"/>
  <c r="AO56" i="5" s="1"/>
  <c r="L67" i="5"/>
  <c r="N67" i="5" s="1"/>
  <c r="AN67" i="5" s="1"/>
  <c r="AO67" i="5" s="1"/>
  <c r="L37" i="5"/>
  <c r="N37" i="5" s="1"/>
  <c r="AN37" i="5" s="1"/>
  <c r="AO37" i="5" s="1"/>
  <c r="L10" i="5"/>
  <c r="N10" i="5" s="1"/>
  <c r="AN10" i="5" s="1"/>
  <c r="AO10" i="5" s="1"/>
  <c r="L26" i="5"/>
  <c r="N26" i="5" s="1"/>
  <c r="AN26" i="5" s="1"/>
  <c r="AO26" i="5" s="1"/>
  <c r="R23" i="5"/>
  <c r="T23" i="5" s="1"/>
  <c r="AN23" i="5" s="1"/>
  <c r="AO23" i="5" s="1"/>
  <c r="R59" i="5"/>
  <c r="T59" i="5" s="1"/>
  <c r="AN46" i="5"/>
  <c r="AO46" i="5" s="1"/>
  <c r="AN48" i="5"/>
  <c r="AO48" i="5" s="1"/>
  <c r="AN32" i="5"/>
  <c r="AO32" i="5" s="1"/>
  <c r="AN68" i="5"/>
  <c r="AO68" i="5" s="1"/>
  <c r="AF59" i="5"/>
  <c r="AN33" i="5"/>
  <c r="AO33" i="5" s="1"/>
  <c r="AN41" i="5"/>
  <c r="AO41" i="5" s="1"/>
  <c r="AN62" i="5"/>
  <c r="AO62" i="5" s="1"/>
  <c r="AN13" i="5"/>
  <c r="AO13" i="5" s="1"/>
  <c r="AN21" i="5"/>
  <c r="AO21" i="5" s="1"/>
  <c r="AN22" i="5"/>
  <c r="AO22" i="5" s="1"/>
  <c r="AN25" i="5"/>
  <c r="AO25" i="5" s="1"/>
  <c r="AN16" i="5"/>
  <c r="AO16" i="5" s="1"/>
  <c r="L9" i="5"/>
  <c r="N9" i="5" s="1"/>
  <c r="F9" i="5"/>
  <c r="H9" i="5" s="1"/>
  <c r="T13" i="4"/>
  <c r="AN13" i="4" s="1"/>
  <c r="AO13" i="4" s="1"/>
  <c r="T25" i="4"/>
  <c r="AN25" i="4" s="1"/>
  <c r="AO25" i="4" s="1"/>
  <c r="T18" i="4"/>
  <c r="X10" i="4"/>
  <c r="Z10" i="4" s="1"/>
  <c r="AN10" i="4" s="1"/>
  <c r="AO10" i="4" s="1"/>
  <c r="AL38" i="4"/>
  <c r="AN38" i="4" s="1"/>
  <c r="AO38" i="4" s="1"/>
  <c r="X9" i="4"/>
  <c r="Z9" i="4" s="1"/>
  <c r="R9" i="4"/>
  <c r="T9" i="4"/>
  <c r="AN23" i="4"/>
  <c r="AO23" i="4" s="1"/>
  <c r="AN29" i="4"/>
  <c r="AO29" i="4" s="1"/>
  <c r="AN32" i="4"/>
  <c r="AO32" i="4" s="1"/>
  <c r="AN12" i="4"/>
  <c r="AO12" i="4" s="1"/>
  <c r="AN27" i="4"/>
  <c r="AO27" i="4" s="1"/>
  <c r="L9" i="4"/>
  <c r="N9" i="4" s="1"/>
  <c r="AN34" i="4"/>
  <c r="AO34" i="4" s="1"/>
  <c r="AN31" i="4"/>
  <c r="AO31" i="4" s="1"/>
  <c r="AN30" i="4"/>
  <c r="AO30" i="4" s="1"/>
  <c r="AN20" i="4"/>
  <c r="AO20" i="4" s="1"/>
  <c r="AN17" i="4"/>
  <c r="AO17" i="4" s="1"/>
  <c r="AN11" i="4"/>
  <c r="AO11" i="4" s="1"/>
  <c r="AN21" i="4"/>
  <c r="AO21" i="4" s="1"/>
  <c r="AN22" i="4"/>
  <c r="AN16" i="4"/>
  <c r="AO16" i="4" s="1"/>
  <c r="F9" i="4"/>
  <c r="H9" i="4" s="1"/>
  <c r="J31" i="3"/>
  <c r="K31" i="3" s="1"/>
  <c r="AN24" i="4"/>
  <c r="AO24" i="4" s="1"/>
  <c r="AN15" i="4"/>
  <c r="AO15" i="4" s="1"/>
  <c r="AN39" i="4"/>
  <c r="AO39" i="4" s="1"/>
  <c r="AN36" i="4"/>
  <c r="AO36" i="4" s="1"/>
  <c r="AN14" i="4"/>
  <c r="AO14" i="4" s="1"/>
  <c r="AN37" i="4"/>
  <c r="AO37" i="4" s="1"/>
  <c r="AN35" i="4"/>
  <c r="AN18" i="4"/>
  <c r="AO18" i="4" s="1"/>
  <c r="AN26" i="4"/>
  <c r="AO26" i="4" s="1"/>
  <c r="AN33" i="4"/>
  <c r="AO33" i="4" s="1"/>
  <c r="AN41" i="4"/>
  <c r="AO41" i="4" s="1"/>
  <c r="AN40" i="4"/>
  <c r="AN28" i="4"/>
  <c r="AO28" i="4" s="1"/>
  <c r="AN19" i="4"/>
  <c r="AO19" i="4" s="1"/>
  <c r="J20" i="3"/>
  <c r="K20" i="3" s="1"/>
  <c r="J34" i="3"/>
  <c r="K34" i="3" s="1"/>
  <c r="J33" i="3"/>
  <c r="K33" i="3" s="1"/>
  <c r="I35" i="3"/>
  <c r="J32" i="3"/>
  <c r="K32" i="3" s="1"/>
  <c r="I29" i="3"/>
  <c r="J23" i="3"/>
  <c r="K23" i="3" s="1"/>
  <c r="J19" i="3"/>
  <c r="K19" i="3" s="1"/>
  <c r="G29" i="3"/>
  <c r="J25" i="3"/>
  <c r="K25" i="3" s="1"/>
  <c r="J28" i="3"/>
  <c r="K28" i="3" s="1"/>
  <c r="J26" i="3"/>
  <c r="K26" i="3" s="1"/>
  <c r="J22" i="3"/>
  <c r="K22" i="3" s="1"/>
  <c r="F16" i="3"/>
  <c r="J16" i="3" s="1"/>
  <c r="D16" i="3"/>
  <c r="H15" i="2"/>
  <c r="H26" i="2" s="1"/>
  <c r="I26" i="2" s="1"/>
  <c r="E15" i="2"/>
  <c r="E47" i="2" s="1"/>
  <c r="F47" i="2" s="1"/>
  <c r="AN24" i="5"/>
  <c r="AO24" i="5" s="1"/>
  <c r="AN27" i="5"/>
  <c r="AO27" i="5" s="1"/>
  <c r="AN17" i="5"/>
  <c r="AO17" i="5" s="1"/>
  <c r="AN29" i="5"/>
  <c r="AO29" i="5" s="1"/>
  <c r="AN11" i="5"/>
  <c r="AO11" i="5" s="1"/>
  <c r="AN36" i="5"/>
  <c r="AO36" i="5" s="1"/>
  <c r="AN38" i="5"/>
  <c r="AO38" i="5" s="1"/>
  <c r="AN19" i="5"/>
  <c r="AO19" i="5" s="1"/>
  <c r="AN20" i="5"/>
  <c r="AO20" i="5" s="1"/>
  <c r="AN14" i="5"/>
  <c r="AO14" i="5" s="1"/>
  <c r="AN66" i="5"/>
  <c r="AO66" i="5" s="1"/>
  <c r="AN43" i="5"/>
  <c r="AO43" i="5" s="1"/>
  <c r="AN47" i="5"/>
  <c r="AO47" i="5" s="1"/>
  <c r="AN51" i="5"/>
  <c r="AO51" i="5" s="1"/>
  <c r="AN55" i="5"/>
  <c r="AO55" i="5" s="1"/>
  <c r="AN60" i="5"/>
  <c r="AO60" i="5" s="1"/>
  <c r="AN73" i="5"/>
  <c r="AO73" i="5" s="1"/>
  <c r="AN61" i="5"/>
  <c r="AO61" i="5" s="1"/>
  <c r="AN31" i="5"/>
  <c r="AO31" i="5" s="1"/>
  <c r="AN35" i="5"/>
  <c r="AO35" i="5" s="1"/>
  <c r="AN57" i="5"/>
  <c r="AO57" i="5" s="1"/>
  <c r="AN42" i="5"/>
  <c r="AO42" i="5" s="1"/>
  <c r="AN45" i="5"/>
  <c r="AO45" i="5" s="1"/>
  <c r="AN49" i="5"/>
  <c r="AO49" i="5" s="1"/>
  <c r="AN53" i="5"/>
  <c r="AO53" i="5" s="1"/>
  <c r="AN63" i="5"/>
  <c r="AO63" i="5" s="1"/>
  <c r="AN69" i="5"/>
  <c r="AO69" i="5" s="1"/>
  <c r="AN15" i="5"/>
  <c r="AO15" i="5" s="1"/>
  <c r="AN40" i="5"/>
  <c r="AO40" i="5" s="1"/>
  <c r="AN70" i="5"/>
  <c r="AO70" i="5" s="1"/>
  <c r="AN71" i="5"/>
  <c r="AO71" i="5" s="1"/>
  <c r="J15" i="3"/>
  <c r="K15" i="3" s="1"/>
  <c r="K16" i="3" s="1"/>
  <c r="J18" i="3"/>
  <c r="K18" i="3" s="1"/>
  <c r="F35" i="3"/>
  <c r="F29" i="3"/>
  <c r="AN59" i="5" l="1"/>
  <c r="AO59" i="5" s="1"/>
  <c r="AN9" i="5"/>
  <c r="AO9" i="5" s="1"/>
  <c r="AN9" i="4"/>
  <c r="AO9" i="4" s="1"/>
  <c r="AO22" i="4"/>
  <c r="AO35" i="4"/>
  <c r="AO40" i="4"/>
  <c r="J35" i="3"/>
  <c r="J29" i="3"/>
  <c r="K35" i="3"/>
  <c r="K29" i="3"/>
  <c r="H43" i="2"/>
  <c r="I43" i="2" s="1"/>
  <c r="H58" i="2"/>
  <c r="I58" i="2" s="1"/>
  <c r="H18" i="2"/>
  <c r="I18" i="2" s="1"/>
  <c r="H29" i="2"/>
  <c r="I29" i="2" s="1"/>
  <c r="H16" i="2"/>
  <c r="I16" i="2" s="1"/>
  <c r="H51" i="2"/>
  <c r="I51" i="2" s="1"/>
  <c r="H60" i="2"/>
  <c r="I60" i="2" s="1"/>
  <c r="H48" i="2"/>
  <c r="I48" i="2" s="1"/>
  <c r="H27" i="2"/>
  <c r="I27" i="2" s="1"/>
  <c r="H46" i="2"/>
  <c r="I46" i="2" s="1"/>
  <c r="H54" i="2"/>
  <c r="I54" i="2" s="1"/>
  <c r="H52" i="2"/>
  <c r="I52" i="2" s="1"/>
  <c r="H17" i="2"/>
  <c r="I17" i="2" s="1"/>
  <c r="H66" i="2"/>
  <c r="I66" i="2" s="1"/>
  <c r="H39" i="2"/>
  <c r="I39" i="2" s="1"/>
  <c r="H57" i="2"/>
  <c r="I57" i="2" s="1"/>
  <c r="H49" i="2"/>
  <c r="I49" i="2" s="1"/>
  <c r="H35" i="2"/>
  <c r="I35" i="2" s="1"/>
  <c r="H61" i="2"/>
  <c r="I61" i="2" s="1"/>
  <c r="H34" i="2"/>
  <c r="I34" i="2" s="1"/>
  <c r="H37" i="2"/>
  <c r="I37" i="2" s="1"/>
  <c r="H56" i="2"/>
  <c r="I56" i="2" s="1"/>
  <c r="H55" i="2"/>
  <c r="I55" i="2" s="1"/>
  <c r="H50" i="2"/>
  <c r="I50" i="2" s="1"/>
  <c r="H20" i="2"/>
  <c r="I20" i="2" s="1"/>
  <c r="H47" i="2"/>
  <c r="I47" i="2" s="1"/>
  <c r="J47" i="2" s="1"/>
  <c r="K47" i="2" s="1"/>
  <c r="H22" i="2"/>
  <c r="I22" i="2" s="1"/>
  <c r="H40" i="2"/>
  <c r="I40" i="2" s="1"/>
  <c r="H44" i="2"/>
  <c r="I44" i="2" s="1"/>
  <c r="H21" i="2"/>
  <c r="I21" i="2" s="1"/>
  <c r="J21" i="2" s="1"/>
  <c r="K21" i="2" s="1"/>
  <c r="H65" i="2"/>
  <c r="I65" i="2" s="1"/>
  <c r="H41" i="2"/>
  <c r="I41" i="2" s="1"/>
  <c r="H62" i="2"/>
  <c r="I62" i="2" s="1"/>
  <c r="H30" i="2"/>
  <c r="I30" i="2" s="1"/>
  <c r="H31" i="2"/>
  <c r="I31" i="2" s="1"/>
  <c r="H63" i="2"/>
  <c r="I63" i="2" s="1"/>
  <c r="H53" i="2"/>
  <c r="I53" i="2" s="1"/>
  <c r="H45" i="2"/>
  <c r="I45" i="2" s="1"/>
  <c r="H23" i="2"/>
  <c r="I23" i="2" s="1"/>
  <c r="H32" i="2"/>
  <c r="I32" i="2" s="1"/>
  <c r="H19" i="2"/>
  <c r="I19" i="2" s="1"/>
  <c r="H25" i="2"/>
  <c r="I25" i="2" s="1"/>
  <c r="H24" i="2"/>
  <c r="I24" i="2" s="1"/>
  <c r="H33" i="2"/>
  <c r="I33" i="2" s="1"/>
  <c r="H38" i="2"/>
  <c r="I38" i="2" s="1"/>
  <c r="H64" i="2"/>
  <c r="I64" i="2" s="1"/>
  <c r="H59" i="2"/>
  <c r="I59" i="2" s="1"/>
  <c r="H28" i="2"/>
  <c r="I28" i="2" s="1"/>
  <c r="H42" i="2"/>
  <c r="I42" i="2" s="1"/>
  <c r="H36" i="2"/>
  <c r="I36" i="2" s="1"/>
  <c r="E66" i="2"/>
  <c r="F66" i="2" s="1"/>
  <c r="E45" i="2"/>
  <c r="F45" i="2" s="1"/>
  <c r="E17" i="2"/>
  <c r="F17" i="2" s="1"/>
  <c r="E50" i="2"/>
  <c r="F50" i="2" s="1"/>
  <c r="E16" i="2"/>
  <c r="F16" i="2" s="1"/>
  <c r="E48" i="2"/>
  <c r="F48" i="2" s="1"/>
  <c r="J48" i="2" s="1"/>
  <c r="K48" i="2" s="1"/>
  <c r="E63" i="2"/>
  <c r="F63" i="2" s="1"/>
  <c r="E28" i="2"/>
  <c r="F28" i="2" s="1"/>
  <c r="E37" i="2"/>
  <c r="F37" i="2" s="1"/>
  <c r="E33" i="2"/>
  <c r="F33" i="2" s="1"/>
  <c r="J33" i="2" s="1"/>
  <c r="K33" i="2" s="1"/>
  <c r="E60" i="2"/>
  <c r="F60" i="2" s="1"/>
  <c r="E61" i="2"/>
  <c r="F61" i="2" s="1"/>
  <c r="E44" i="2"/>
  <c r="F44" i="2" s="1"/>
  <c r="E49" i="2"/>
  <c r="F49" i="2" s="1"/>
  <c r="E25" i="2"/>
  <c r="F25" i="2" s="1"/>
  <c r="E32" i="2"/>
  <c r="F32" i="2" s="1"/>
  <c r="J32" i="2" s="1"/>
  <c r="K32" i="2" s="1"/>
  <c r="E20" i="2"/>
  <c r="F20" i="2" s="1"/>
  <c r="J20" i="2" s="1"/>
  <c r="K20" i="2" s="1"/>
  <c r="E43" i="2"/>
  <c r="F43" i="2" s="1"/>
  <c r="J43" i="2" s="1"/>
  <c r="K43" i="2" s="1"/>
  <c r="E64" i="2"/>
  <c r="F64" i="2" s="1"/>
  <c r="E27" i="2"/>
  <c r="F27" i="2" s="1"/>
  <c r="E58" i="2"/>
  <c r="F58" i="2" s="1"/>
  <c r="E21" i="2"/>
  <c r="F21" i="2" s="1"/>
  <c r="E42" i="2"/>
  <c r="F42" i="2" s="1"/>
  <c r="E55" i="2"/>
  <c r="F55" i="2" s="1"/>
  <c r="E52" i="2"/>
  <c r="F52" i="2" s="1"/>
  <c r="E19" i="2"/>
  <c r="F19" i="2" s="1"/>
  <c r="E46" i="2"/>
  <c r="F46" i="2" s="1"/>
  <c r="E59" i="2"/>
  <c r="F59" i="2" s="1"/>
  <c r="E40" i="2"/>
  <c r="F40" i="2" s="1"/>
  <c r="E31" i="2"/>
  <c r="F31" i="2" s="1"/>
  <c r="E57" i="2"/>
  <c r="F57" i="2" s="1"/>
  <c r="E39" i="2"/>
  <c r="F39" i="2" s="1"/>
  <c r="E56" i="2"/>
  <c r="F56" i="2" s="1"/>
  <c r="E30" i="2"/>
  <c r="F30" i="2" s="1"/>
  <c r="E29" i="2"/>
  <c r="F29" i="2" s="1"/>
  <c r="E53" i="2"/>
  <c r="F53" i="2" s="1"/>
  <c r="E54" i="2"/>
  <c r="F54" i="2" s="1"/>
  <c r="E26" i="2"/>
  <c r="F26" i="2" s="1"/>
  <c r="J26" i="2" s="1"/>
  <c r="K26" i="2" s="1"/>
  <c r="E18" i="2"/>
  <c r="F18" i="2" s="1"/>
  <c r="E36" i="2"/>
  <c r="F36" i="2" s="1"/>
  <c r="E51" i="2"/>
  <c r="F51" i="2" s="1"/>
  <c r="E23" i="2"/>
  <c r="F23" i="2" s="1"/>
  <c r="E38" i="2"/>
  <c r="F38" i="2" s="1"/>
  <c r="E35" i="2"/>
  <c r="F35" i="2" s="1"/>
  <c r="E22" i="2"/>
  <c r="F22" i="2" s="1"/>
  <c r="E24" i="2"/>
  <c r="F24" i="2" s="1"/>
  <c r="E34" i="2"/>
  <c r="F34" i="2" s="1"/>
  <c r="E65" i="2"/>
  <c r="F65" i="2" s="1"/>
  <c r="E41" i="2"/>
  <c r="F41" i="2" s="1"/>
  <c r="E62" i="2"/>
  <c r="F62" i="2" s="1"/>
  <c r="K28" i="1"/>
  <c r="K16" i="1"/>
  <c r="K33" i="1"/>
  <c r="K35" i="1"/>
  <c r="K20" i="1"/>
  <c r="K17" i="1"/>
  <c r="K40" i="1"/>
  <c r="K24" i="1"/>
  <c r="K36" i="1"/>
  <c r="K29" i="1"/>
  <c r="K18" i="1"/>
  <c r="K37" i="1"/>
  <c r="K34" i="1"/>
  <c r="K22" i="1"/>
  <c r="K25" i="1"/>
  <c r="K38" i="1"/>
  <c r="K39" i="1"/>
  <c r="K30" i="1"/>
  <c r="K19" i="1"/>
  <c r="K27" i="1"/>
  <c r="K32" i="1"/>
  <c r="K31" i="1"/>
  <c r="K21" i="1"/>
  <c r="K26" i="1"/>
  <c r="J17" i="2" l="1"/>
  <c r="K17" i="2" s="1"/>
  <c r="J36" i="2"/>
  <c r="K36" i="2" s="1"/>
  <c r="J16" i="2"/>
  <c r="K16" i="2" s="1"/>
  <c r="J49" i="2"/>
  <c r="K49" i="2" s="1"/>
  <c r="J60" i="2"/>
  <c r="K60" i="2" s="1"/>
  <c r="J34" i="2"/>
  <c r="K34" i="2" s="1"/>
  <c r="J58" i="2"/>
  <c r="K58" i="2" s="1"/>
  <c r="J27" i="2"/>
  <c r="K27" i="2" s="1"/>
  <c r="J52" i="2"/>
  <c r="K52" i="2" s="1"/>
  <c r="J18" i="2"/>
  <c r="K18" i="2" s="1"/>
  <c r="J29" i="2"/>
  <c r="K29" i="2" s="1"/>
  <c r="J62" i="2"/>
  <c r="K62" i="2" s="1"/>
  <c r="J40" i="2"/>
  <c r="K40" i="2" s="1"/>
  <c r="J24" i="2"/>
  <c r="K24" i="2" s="1"/>
  <c r="J25" i="2"/>
  <c r="K25" i="2" s="1"/>
  <c r="J59" i="2"/>
  <c r="K59" i="2" s="1"/>
  <c r="J23" i="2"/>
  <c r="K23" i="2" s="1"/>
  <c r="J64" i="2"/>
  <c r="K64" i="2" s="1"/>
  <c r="J51" i="2"/>
  <c r="K51" i="2" s="1"/>
  <c r="J30" i="2"/>
  <c r="K30" i="2" s="1"/>
  <c r="J19" i="2"/>
  <c r="K19" i="2" s="1"/>
  <c r="J65" i="2"/>
  <c r="K65" i="2" s="1"/>
  <c r="J56" i="2"/>
  <c r="K56" i="2" s="1"/>
  <c r="I15" i="2"/>
  <c r="J42" i="2"/>
  <c r="K42" i="2" s="1"/>
  <c r="J45" i="2"/>
  <c r="K45" i="2" s="1"/>
  <c r="J39" i="2"/>
  <c r="K39" i="2" s="1"/>
  <c r="J55" i="2"/>
  <c r="K55" i="2" s="1"/>
  <c r="J66" i="2"/>
  <c r="K66" i="2" s="1"/>
  <c r="J54" i="2"/>
  <c r="K54" i="2" s="1"/>
  <c r="J38" i="2"/>
  <c r="K38" i="2" s="1"/>
  <c r="J44" i="2"/>
  <c r="K44" i="2" s="1"/>
  <c r="J53" i="2"/>
  <c r="K53" i="2" s="1"/>
  <c r="J61" i="2"/>
  <c r="K61" i="2" s="1"/>
  <c r="J41" i="2"/>
  <c r="K41" i="2" s="1"/>
  <c r="J46" i="2"/>
  <c r="K46" i="2" s="1"/>
  <c r="J50" i="2"/>
  <c r="K50" i="2" s="1"/>
  <c r="J37" i="2"/>
  <c r="K37" i="2" s="1"/>
  <c r="J22" i="2"/>
  <c r="K22" i="2" s="1"/>
  <c r="J57" i="2"/>
  <c r="K57" i="2" s="1"/>
  <c r="J28" i="2"/>
  <c r="K28" i="2" s="1"/>
  <c r="J35" i="2"/>
  <c r="K35" i="2" s="1"/>
  <c r="J31" i="2"/>
  <c r="K31" i="2" s="1"/>
  <c r="J63" i="2"/>
  <c r="K63" i="2" s="1"/>
  <c r="F15" i="2"/>
  <c r="K23" i="1"/>
  <c r="K15" i="1" s="1"/>
  <c r="K15" i="2" l="1"/>
  <c r="J15" i="2"/>
</calcChain>
</file>

<file path=xl/sharedStrings.xml><?xml version="1.0" encoding="utf-8"?>
<sst xmlns="http://schemas.openxmlformats.org/spreadsheetml/2006/main" count="537" uniqueCount="246">
  <si>
    <t>Annual IP Pool Amount</t>
  </si>
  <si>
    <t>Annual OP Pool Amount</t>
  </si>
  <si>
    <t>Quarterly IP Pool Amount</t>
  </si>
  <si>
    <t>Quarterly OP Pool Amount</t>
  </si>
  <si>
    <t>Hospital Old ID</t>
  </si>
  <si>
    <t>Hospital Name</t>
  </si>
  <si>
    <t>HFS  Class</t>
  </si>
  <si>
    <t>MCO Days</t>
  </si>
  <si>
    <t>IP Per Day Fixed Pool Value</t>
  </si>
  <si>
    <t>Inpatient Fixed Pool Payment</t>
  </si>
  <si>
    <t>MCO OP Claims</t>
  </si>
  <si>
    <t>OP Per Claim Fixed Pool Value</t>
  </si>
  <si>
    <t>Outpatient Per Claim Fixed Pool Payment</t>
  </si>
  <si>
    <t>Total Directed Payment Qtr Amt</t>
  </si>
  <si>
    <t>La Rabida Children's Hospital</t>
  </si>
  <si>
    <t>Safety Net</t>
  </si>
  <si>
    <t>Mercyhealth Hosp-Rockton Ave</t>
  </si>
  <si>
    <t>OSF Saint Elizabeth Med Center</t>
  </si>
  <si>
    <t>Norwegian American Hospital</t>
  </si>
  <si>
    <t>Touchette Regional Hospital</t>
  </si>
  <si>
    <t>Loretto Hospital</t>
  </si>
  <si>
    <t>Saint Anthony Hospital</t>
  </si>
  <si>
    <t>Thorek Memorial Hospital</t>
  </si>
  <si>
    <t>St Bernard Hosp &amp; Hlth Care Ctr</t>
  </si>
  <si>
    <t>Jackson Park Hospital &amp; Med Ctr</t>
  </si>
  <si>
    <t>South Shore Hospital</t>
  </si>
  <si>
    <t>Methodist Hospital of Chicago</t>
  </si>
  <si>
    <t>Harrisburg Medical Center</t>
  </si>
  <si>
    <t>Swedish Covenant Hospital</t>
  </si>
  <si>
    <t>Roseland Community Hospital</t>
  </si>
  <si>
    <t>AMITA Adventist MC-GlenOaks</t>
  </si>
  <si>
    <t>Presence Saint Mary Hospital</t>
  </si>
  <si>
    <t>Presence Mercy Medical Center</t>
  </si>
  <si>
    <t>Gateway Regional Medical Center</t>
  </si>
  <si>
    <t>Mount Sinai Hospital</t>
  </si>
  <si>
    <t>Holy Cross Hospital</t>
  </si>
  <si>
    <t>St Mary's Hospital</t>
  </si>
  <si>
    <t>West Suburban Med Ctr</t>
  </si>
  <si>
    <t>Community First Medical Center</t>
  </si>
  <si>
    <t>Illinois Department of Healthcare and Family Services</t>
  </si>
  <si>
    <t xml:space="preserve">  </t>
  </si>
  <si>
    <t>Monthly Payment</t>
  </si>
  <si>
    <t>Abraham Lincoln Memorial Hosp</t>
  </si>
  <si>
    <t>Critical Access</t>
  </si>
  <si>
    <t>Advocate Eureka Hospital</t>
  </si>
  <si>
    <t>Carle Hoopeston Region Hlth Ctr</t>
  </si>
  <si>
    <t>Carlinville Area Hospital</t>
  </si>
  <si>
    <t>Clay County Hospital</t>
  </si>
  <si>
    <t>Community Hospital of Staunton</t>
  </si>
  <si>
    <t>Crawford Memorial Hospital</t>
  </si>
  <si>
    <t>Fairfield Memorial Hospital</t>
  </si>
  <si>
    <t>Fayette County Hospital &amp; LTC</t>
  </si>
  <si>
    <t>Ferrell Hospital</t>
  </si>
  <si>
    <t>Franklin Hospital District</t>
  </si>
  <si>
    <t>Genesis Medical Center</t>
  </si>
  <si>
    <t>Gibson Area Hosp &amp; Hlth Servcs</t>
  </si>
  <si>
    <t>Hamilton Memorial Hosp District</t>
  </si>
  <si>
    <t>Hammond-Henry Hospital</t>
  </si>
  <si>
    <t>Hardin County General Hospital</t>
  </si>
  <si>
    <t>Hillsboro Area Hospital</t>
  </si>
  <si>
    <t>Hopedale Medical Complex</t>
  </si>
  <si>
    <t>HSHS St Francis Hospital</t>
  </si>
  <si>
    <t>HSHS St Joseph's Hospital</t>
  </si>
  <si>
    <t>Illini Community Hospital</t>
  </si>
  <si>
    <t>Kirby Medical Center</t>
  </si>
  <si>
    <t>Lawrence County Memorial Hosp</t>
  </si>
  <si>
    <t>Marshall Browning Hospital</t>
  </si>
  <si>
    <t>Mason District Hospital</t>
  </si>
  <si>
    <t>Massac Memorial Hospital</t>
  </si>
  <si>
    <t>Memorial Hospital</t>
  </si>
  <si>
    <t>Mercyhealth Hosp-Harvard Campus</t>
  </si>
  <si>
    <t>Midwest Medical Center</t>
  </si>
  <si>
    <t>Morrison Community Hospital</t>
  </si>
  <si>
    <t>NW Med Valley West Hospital</t>
  </si>
  <si>
    <t>OSF Holy Family Medical Center</t>
  </si>
  <si>
    <t>OSF Saint Luke Medical Center</t>
  </si>
  <si>
    <t>OSF Saint Paul Medical Center</t>
  </si>
  <si>
    <t>Pana Community Hospital</t>
  </si>
  <si>
    <t>Paris Community Hospital</t>
  </si>
  <si>
    <t>Perry Memorial Hospital</t>
  </si>
  <si>
    <t>Pinckneyville Community Hosp</t>
  </si>
  <si>
    <t>Red Bud Regional Hospital</t>
  </si>
  <si>
    <t>Rochelle Community Hospital</t>
  </si>
  <si>
    <t>Salem Township Hospital</t>
  </si>
  <si>
    <t>Sarah D Culbertson Mem Hosp</t>
  </si>
  <si>
    <t>Sparta Community Hospital</t>
  </si>
  <si>
    <t>St Joseph Memorial Hospital</t>
  </si>
  <si>
    <t>Taylorville Memorial Hospital</t>
  </si>
  <si>
    <t>Thomas H Boyd Memorial Hospital</t>
  </si>
  <si>
    <t>Union County Hospital</t>
  </si>
  <si>
    <t>Wabash General Hospital</t>
  </si>
  <si>
    <t>Warner Hospital &amp; Health Srvcs</t>
  </si>
  <si>
    <t>Washington County Hospital</t>
  </si>
  <si>
    <t>IP Days</t>
  </si>
  <si>
    <t>IP Rate</t>
  </si>
  <si>
    <t>IP Directed Payment</t>
  </si>
  <si>
    <t>OP Claims</t>
  </si>
  <si>
    <t>OP Rate</t>
  </si>
  <si>
    <t>OP Directed Payment</t>
  </si>
  <si>
    <t>Total Directed Payment</t>
  </si>
  <si>
    <t>Kindred Chicago Central Hosp</t>
  </si>
  <si>
    <t>LTAC</t>
  </si>
  <si>
    <t>Kindred Hosp Chicago Northlake</t>
  </si>
  <si>
    <t>Kindred Hospital Peoria</t>
  </si>
  <si>
    <t>Kindred Hospital Sycamore</t>
  </si>
  <si>
    <t>Presence Holy Family Med Center</t>
  </si>
  <si>
    <t>RML Specialty Hospital</t>
  </si>
  <si>
    <t>LTAC Totals</t>
  </si>
  <si>
    <t>AMITA Hlth Alexian Bros BH Hosp</t>
  </si>
  <si>
    <t>Psych FS</t>
  </si>
  <si>
    <t>Chicago Behavioral Hospital</t>
  </si>
  <si>
    <t>Garfield Park Behavioral Hosp</t>
  </si>
  <si>
    <t>Hartgrove Behavioral Health Sys</t>
  </si>
  <si>
    <t>Lake Behavioral Health</t>
  </si>
  <si>
    <t>Lincoln Prairie Beh Health Ctr</t>
  </si>
  <si>
    <t>Linden Oaks Behavioral Health</t>
  </si>
  <si>
    <t>Riveredge Hospital</t>
  </si>
  <si>
    <t>Silver Oaks Behavioral Hospital</t>
  </si>
  <si>
    <t>Streamwood Behavioral Hcare Sys</t>
  </si>
  <si>
    <t>The Pavilion</t>
  </si>
  <si>
    <t>Freestanding Psych Totals</t>
  </si>
  <si>
    <t>NW Med Marianjoy Rehab Hospital</t>
  </si>
  <si>
    <t>Rehab FS</t>
  </si>
  <si>
    <t>Schwab Rehabilitation Hospital</t>
  </si>
  <si>
    <t>Van Matre HealthSouth Rehb Hsp</t>
  </si>
  <si>
    <t>Freestanding Rehab Totals</t>
  </si>
  <si>
    <t>COS 020</t>
  </si>
  <si>
    <t>COS 021</t>
  </si>
  <si>
    <t>COS 022</t>
  </si>
  <si>
    <t>COS 024</t>
  </si>
  <si>
    <t>COS 027/028</t>
  </si>
  <si>
    <t>COS 029</t>
  </si>
  <si>
    <t>HFS Conf. Class</t>
  </si>
  <si>
    <t>Admits</t>
  </si>
  <si>
    <t>Relative Weight</t>
  </si>
  <si>
    <t>Case Mix</t>
  </si>
  <si>
    <t>Rate</t>
  </si>
  <si>
    <t>Directed Payment</t>
  </si>
  <si>
    <t>EAGPs</t>
  </si>
  <si>
    <t>Total Qtr Directed Payments</t>
  </si>
  <si>
    <t>Advocate Christ Medical Center</t>
  </si>
  <si>
    <t>High Medicaid</t>
  </si>
  <si>
    <t>Advocate Trinity Hospital</t>
  </si>
  <si>
    <t>Ann &amp; Robert H Lurie Child Hosp</t>
  </si>
  <si>
    <t>Carle Foundation Hospital</t>
  </si>
  <si>
    <t>Centegra Hospital-Woodstock</t>
  </si>
  <si>
    <t>FHN Memorial Hospital</t>
  </si>
  <si>
    <t>Franciscan Health Oly Fl/Chg</t>
  </si>
  <si>
    <t>Heartland Regional Medical Ctr</t>
  </si>
  <si>
    <t>HSHS Holy Family Hospital</t>
  </si>
  <si>
    <t>HSHS St John's Hospital</t>
  </si>
  <si>
    <t>HSHS St Mary's Hospital</t>
  </si>
  <si>
    <t>Ingalls Memorial Hospital</t>
  </si>
  <si>
    <t>Loyola University Med Center</t>
  </si>
  <si>
    <t>MacNeal Hospital</t>
  </si>
  <si>
    <t>Memorial Hosp of Carbondale</t>
  </si>
  <si>
    <t>Memorial Hospital East</t>
  </si>
  <si>
    <t>Northwestern Memorial Hospital</t>
  </si>
  <si>
    <t>OSF Sacred Heart - Danville</t>
  </si>
  <si>
    <t>OSF Saint Francis Medical Ctr</t>
  </si>
  <si>
    <t>OSF Saint James-J W Albrecht MC</t>
  </si>
  <si>
    <t>OSF St Anthony's Health Center</t>
  </si>
  <si>
    <t>OSF St Mary Medical Center</t>
  </si>
  <si>
    <t>Passavant Area Hospital</t>
  </si>
  <si>
    <t>Presence Saint Francis Hospital</t>
  </si>
  <si>
    <t>Presence St Mary's Hospital</t>
  </si>
  <si>
    <t>Riverside Medical Center</t>
  </si>
  <si>
    <t>Rush University Medical Center</t>
  </si>
  <si>
    <t>Sarah Bush Lincoln Health Ctr</t>
  </si>
  <si>
    <t>SwedishAmerican Hospital</t>
  </si>
  <si>
    <t>UnityPoint Health - Methodist</t>
  </si>
  <si>
    <t>University of Chicago Medicine</t>
  </si>
  <si>
    <t>Vista Medical Center East</t>
  </si>
  <si>
    <t>Weiss Memorial Hosp</t>
  </si>
  <si>
    <t>Advocate BroMenn Medical Center</t>
  </si>
  <si>
    <t>Other Acute</t>
  </si>
  <si>
    <t>Advocate Condell Medical Center</t>
  </si>
  <si>
    <t>Advocate Good Samaritan Hosp</t>
  </si>
  <si>
    <t>Advocate Good Shepherd Hospital</t>
  </si>
  <si>
    <t>Advocate Illinois Masonic MC</t>
  </si>
  <si>
    <t>Advocate Lutheran General Hosp</t>
  </si>
  <si>
    <t>Advocate Sherman Hospital</t>
  </si>
  <si>
    <t>Advocate South Suburban Hosp</t>
  </si>
  <si>
    <t>Alton Memorial Hospital</t>
  </si>
  <si>
    <t>AMITA Adventist MC-Bolingbrook</t>
  </si>
  <si>
    <t>AMITA Adventist MC-Hinsdale</t>
  </si>
  <si>
    <t>AMITA Adventist MC-La Grange</t>
  </si>
  <si>
    <t>AMITA Hlth Alexian Bros Med Ctr</t>
  </si>
  <si>
    <t>AMITA Hlth St Alexius Med Ctr</t>
  </si>
  <si>
    <t>Anderson Hospital</t>
  </si>
  <si>
    <t>Blessing Hospital</t>
  </si>
  <si>
    <t>Centegra Hospital-McHenry</t>
  </si>
  <si>
    <t>CGH Medical Center</t>
  </si>
  <si>
    <t>Crossroads Community Hospital</t>
  </si>
  <si>
    <t>Decatur Memorial Hospital</t>
  </si>
  <si>
    <t>Edward Hospital</t>
  </si>
  <si>
    <t>Elmhurst Hospital</t>
  </si>
  <si>
    <t>Galesburg Cottage Hospital</t>
  </si>
  <si>
    <t>Genesis Medical Center, Silvis</t>
  </si>
  <si>
    <t>Good Samaritan Region Hlth Ctr</t>
  </si>
  <si>
    <t>Gottlieb Memorial Hosp</t>
  </si>
  <si>
    <t>Graham Hospital</t>
  </si>
  <si>
    <t>Herrin Hospital</t>
  </si>
  <si>
    <t>HSHS St Anthony's Memorial Hosp</t>
  </si>
  <si>
    <t>HSHS St Elizabeth's Hospital</t>
  </si>
  <si>
    <t>Illinois Valley Community Hosp</t>
  </si>
  <si>
    <t>Jersey Community Hospital</t>
  </si>
  <si>
    <t>Katherine Shaw Bethea Hospital</t>
  </si>
  <si>
    <t>Little Co of Mary Hosp &amp; HCC</t>
  </si>
  <si>
    <t>McDonough District Hospital</t>
  </si>
  <si>
    <t>Memorial Medical Center</t>
  </si>
  <si>
    <t>Midwestern Regional Med Ctr</t>
  </si>
  <si>
    <t>Morris Hospital &amp; Hlthcare Ctrs</t>
  </si>
  <si>
    <t>NorthShore Univ HealthSystem</t>
  </si>
  <si>
    <t>Northwest Community Hospital</t>
  </si>
  <si>
    <t>NW Med Central DuPage Hospital</t>
  </si>
  <si>
    <t>NW Med Delnor Hospital</t>
  </si>
  <si>
    <t>NW Med Kishwaukee Hospital</t>
  </si>
  <si>
    <t>NW Med Lake Forest Hospital</t>
  </si>
  <si>
    <t>OSF Heart of Mary(Prev. Presence Covenant Med Center)</t>
  </si>
  <si>
    <t>OSF Saint Anthony Medical Ctr</t>
  </si>
  <si>
    <t>OSF St Joseph Medical Center</t>
  </si>
  <si>
    <t>Palos Community Hospital</t>
  </si>
  <si>
    <t>Presence Resurrection Med Ctr</t>
  </si>
  <si>
    <t>Presence Saint Joseph Hospital</t>
  </si>
  <si>
    <t>Presence Saint Joseph Med Ctr</t>
  </si>
  <si>
    <t>Rush Oak Park Hospital</t>
  </si>
  <si>
    <t>Rush-Copley Medical Center</t>
  </si>
  <si>
    <t>Shriners Hosps for Chld-Chicago</t>
  </si>
  <si>
    <t>Silver Cross Hospital</t>
  </si>
  <si>
    <t>St Margaret's Health</t>
  </si>
  <si>
    <t>UnityPoint Health - Proctor</t>
  </si>
  <si>
    <t>UnityPoint Health - Trinity</t>
  </si>
  <si>
    <t>HSHS Good Shepherd Hospital</t>
  </si>
  <si>
    <t>Iroquois Mem Hosp &amp; Res Home</t>
  </si>
  <si>
    <t>Richland Memorial Hospital</t>
  </si>
  <si>
    <t>UnityPoint Health - Pekin</t>
  </si>
  <si>
    <t>Directed Payment Calculation:  Safety Net Hospitals</t>
  </si>
  <si>
    <t>Directed Payment Calculation:  Critical Access Hospitals</t>
  </si>
  <si>
    <t>Directed Payment Calculation:  LTAC, Psych, Rehab Hospitals Hospitals</t>
  </si>
  <si>
    <t>Directed Payment Calculation:  High Medicaid Hospitals</t>
  </si>
  <si>
    <t>Directed Payment Calculation:  Other Acute Hospitals</t>
  </si>
  <si>
    <t>Determination Period:  October 1, 2021 - December 31,2021</t>
  </si>
  <si>
    <t>Data Period:  April 1, 2021 - June 30, 2021</t>
  </si>
  <si>
    <t>Rehab Institute of Chicago</t>
  </si>
  <si>
    <t>Insight Chicago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</si>
</sst>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55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0" fillId="0" borderId="3" xfId="0" applyBorder="1"/>
    <xf numFmtId="164" fontId="0" fillId="0" borderId="0" xfId="0" applyNumberFormat="1"/>
    <xf numFmtId="0" fontId="2" fillId="0" borderId="0" xfId="0" applyFont="1"/>
    <xf numFmtId="164" fontId="2" fillId="0" borderId="0" xfId="1" applyNumberFormat="1" applyFont="1" applyBorder="1"/>
    <xf numFmtId="0" fontId="0" fillId="0" borderId="4" xfId="0" applyBorder="1"/>
    <xf numFmtId="0" fontId="2" fillId="0" borderId="5" xfId="0" applyFont="1" applyBorder="1"/>
    <xf numFmtId="165" fontId="2" fillId="0" borderId="6" xfId="0" applyNumberFormat="1" applyFont="1" applyBorder="1" applyAlignment="1">
      <alignment horizontal="center"/>
    </xf>
    <xf numFmtId="0" fontId="2" fillId="0" borderId="7" xfId="0" applyFont="1" applyBorder="1"/>
    <xf numFmtId="165" fontId="2" fillId="0" borderId="7" xfId="0" applyNumberFormat="1" applyFont="1" applyBorder="1"/>
    <xf numFmtId="0" fontId="0" fillId="0" borderId="8" xfId="0" applyBorder="1"/>
    <xf numFmtId="44" fontId="0" fillId="0" borderId="0" xfId="0" applyNumberFormat="1"/>
    <xf numFmtId="0" fontId="4" fillId="2" borderId="9" xfId="3" applyFont="1" applyFill="1" applyBorder="1" applyAlignment="1">
      <alignment horizontal="center" wrapText="1"/>
    </xf>
    <xf numFmtId="165" fontId="4" fillId="2" borderId="9" xfId="1" applyNumberFormat="1" applyFont="1" applyFill="1" applyBorder="1" applyAlignment="1">
      <alignment horizontal="center" wrapText="1"/>
    </xf>
    <xf numFmtId="0" fontId="4" fillId="2" borderId="0" xfId="3" applyFont="1" applyFill="1" applyAlignment="1">
      <alignment horizontal="center" wrapText="1"/>
    </xf>
    <xf numFmtId="0" fontId="5" fillId="0" borderId="0" xfId="3" applyFont="1" applyAlignment="1">
      <alignment horizontal="center"/>
    </xf>
    <xf numFmtId="0" fontId="5" fillId="0" borderId="0" xfId="3" applyFont="1"/>
    <xf numFmtId="165" fontId="0" fillId="0" borderId="0" xfId="1" applyNumberFormat="1" applyFont="1"/>
    <xf numFmtId="44" fontId="0" fillId="0" borderId="0" xfId="2" applyFont="1"/>
    <xf numFmtId="164" fontId="0" fillId="0" borderId="0" xfId="2" applyNumberFormat="1" applyFont="1"/>
    <xf numFmtId="165" fontId="4" fillId="2" borderId="0" xfId="1" applyNumberFormat="1" applyFont="1" applyFill="1" applyAlignment="1">
      <alignment horizontal="center" wrapText="1"/>
    </xf>
    <xf numFmtId="44" fontId="4" fillId="2" borderId="0" xfId="2" applyFont="1" applyFill="1" applyAlignment="1">
      <alignment horizontal="center" wrapText="1"/>
    </xf>
    <xf numFmtId="164" fontId="4" fillId="2" borderId="0" xfId="2" applyNumberFormat="1" applyFont="1" applyFill="1" applyAlignment="1">
      <alignment horizontal="center" wrapText="1"/>
    </xf>
    <xf numFmtId="164" fontId="2" fillId="0" borderId="5" xfId="0" applyNumberFormat="1" applyFont="1" applyBorder="1"/>
    <xf numFmtId="0" fontId="0" fillId="0" borderId="0" xfId="0" applyAlignment="1">
      <alignment wrapText="1"/>
    </xf>
    <xf numFmtId="44" fontId="1" fillId="0" borderId="0" xfId="2" applyFont="1"/>
    <xf numFmtId="164" fontId="1" fillId="0" borderId="0" xfId="2" applyNumberFormat="1" applyFont="1"/>
    <xf numFmtId="164" fontId="2" fillId="0" borderId="5" xfId="2" applyNumberFormat="1" applyFont="1" applyBorder="1"/>
    <xf numFmtId="164" fontId="2" fillId="0" borderId="0" xfId="2" applyNumberFormat="1" applyFont="1" applyBorder="1"/>
    <xf numFmtId="165" fontId="2" fillId="0" borderId="5" xfId="1" applyNumberFormat="1" applyFont="1" applyBorder="1" applyAlignment="1">
      <alignment horizontal="center"/>
    </xf>
    <xf numFmtId="165" fontId="2" fillId="0" borderId="0" xfId="1" applyNumberFormat="1" applyFont="1"/>
    <xf numFmtId="164" fontId="2" fillId="0" borderId="6" xfId="2" applyNumberFormat="1" applyFont="1" applyBorder="1"/>
    <xf numFmtId="164" fontId="2" fillId="0" borderId="7" xfId="2" applyNumberFormat="1" applyFont="1" applyBorder="1"/>
    <xf numFmtId="165" fontId="0" fillId="0" borderId="0" xfId="0" applyNumberFormat="1" applyAlignment="1">
      <alignment horizontal="center"/>
    </xf>
    <xf numFmtId="165" fontId="0" fillId="0" borderId="0" xfId="0" applyNumberFormat="1"/>
    <xf numFmtId="43" fontId="0" fillId="0" borderId="0" xfId="0" applyNumberFormat="1"/>
    <xf numFmtId="164" fontId="2" fillId="0" borderId="0" xfId="2" applyNumberFormat="1" applyFont="1"/>
    <xf numFmtId="0" fontId="0" fillId="0" borderId="0" xfId="0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165" fontId="2" fillId="0" borderId="10" xfId="1" applyNumberFormat="1" applyFont="1" applyBorder="1"/>
    <xf numFmtId="164" fontId="2" fillId="0" borderId="10" xfId="2" applyNumberFormat="1" applyFont="1" applyBorder="1"/>
    <xf numFmtId="165" fontId="2" fillId="0" borderId="10" xfId="0" applyNumberFormat="1" applyFont="1" applyBorder="1"/>
    <xf numFmtId="164" fontId="2" fillId="0" borderId="10" xfId="0" applyNumberFormat="1" applyFont="1" applyBorder="1"/>
    <xf numFmtId="44" fontId="0" fillId="0" borderId="0" xfId="2" applyFont="1" applyBorder="1"/>
    <xf numFmtId="164" fontId="2" fillId="0" borderId="0" xfId="0" applyNumberFormat="1" applyFont="1"/>
    <xf numFmtId="0" fontId="4" fillId="0" borderId="0" xfId="3" applyFont="1" applyAlignment="1">
      <alignment horizontal="center" wrapText="1"/>
    </xf>
    <xf numFmtId="166" fontId="0" fillId="0" borderId="0" xfId="0" applyNumberFormat="1"/>
    <xf numFmtId="164" fontId="4" fillId="2" borderId="9" xfId="2" applyNumberFormat="1" applyFont="1" applyFill="1" applyBorder="1" applyAlignment="1">
      <alignment horizontal="center" wrapText="1"/>
    </xf>
    <xf numFmtId="0" fontId="4" fillId="0" borderId="12" xfId="3" applyFont="1" applyBorder="1" applyAlignment="1">
      <alignment horizontal="center" wrapText="1"/>
    </xf>
    <xf numFmtId="165" fontId="4" fillId="2" borderId="0" xfId="1" applyNumberFormat="1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Sheet1 2 2" xfId="3" xr:uid="{BACBA35F-9EAD-46F4-B581-0CAB2D558E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48B59-BEBE-48C7-A56A-09186DC7FB2A}">
  <sheetPr>
    <pageSetUpPr fitToPage="1"/>
  </sheetPr>
  <dimension ref="A1:K40"/>
  <sheetViews>
    <sheetView tabSelected="1" workbookViewId="0">
      <selection activeCell="A8" sqref="A8"/>
    </sheetView>
  </sheetViews>
  <sheetFormatPr defaultRowHeight="15" x14ac:dyDescent="0.25"/>
  <cols>
    <col min="1" max="1" width="8.42578125" customWidth="1"/>
    <col min="2" max="2" width="31.42578125" bestFit="1" customWidth="1"/>
    <col min="3" max="3" width="14.42578125" bestFit="1" customWidth="1"/>
    <col min="5" max="5" width="12.28515625" customWidth="1"/>
    <col min="6" max="6" width="17.7109375" customWidth="1"/>
    <col min="7" max="7" width="12.28515625" customWidth="1"/>
    <col min="8" max="8" width="11.7109375" customWidth="1"/>
    <col min="9" max="9" width="17.7109375" customWidth="1"/>
    <col min="10" max="10" width="14.140625" customWidth="1"/>
    <col min="11" max="11" width="14.7109375" bestFit="1" customWidth="1"/>
  </cols>
  <sheetData>
    <row r="1" spans="1:11" x14ac:dyDescent="0.25">
      <c r="A1" s="5" t="s">
        <v>39</v>
      </c>
    </row>
    <row r="2" spans="1:11" x14ac:dyDescent="0.25">
      <c r="A2" s="5" t="s">
        <v>237</v>
      </c>
    </row>
    <row r="3" spans="1:11" ht="15.75" thickBot="1" x14ac:dyDescent="0.3"/>
    <row r="4" spans="1:11" x14ac:dyDescent="0.25">
      <c r="B4" s="1" t="s">
        <v>0</v>
      </c>
      <c r="C4" s="2"/>
      <c r="D4" s="2"/>
      <c r="E4" s="2"/>
      <c r="F4" s="2" t="s">
        <v>1</v>
      </c>
      <c r="G4" s="3"/>
    </row>
    <row r="5" spans="1:11" x14ac:dyDescent="0.25">
      <c r="B5" s="25">
        <v>154121805.58597314</v>
      </c>
      <c r="C5" s="5"/>
      <c r="D5" s="5"/>
      <c r="E5" s="5"/>
      <c r="F5" s="6">
        <v>186547904.88286698</v>
      </c>
      <c r="G5" s="7"/>
    </row>
    <row r="6" spans="1:11" x14ac:dyDescent="0.25">
      <c r="B6" s="8" t="s">
        <v>2</v>
      </c>
      <c r="C6" s="5"/>
      <c r="D6" s="5"/>
      <c r="E6" s="5"/>
      <c r="F6" s="5" t="s">
        <v>3</v>
      </c>
      <c r="G6" s="7"/>
    </row>
    <row r="7" spans="1:11" ht="15.75" thickBot="1" x14ac:dyDescent="0.3">
      <c r="B7" s="9">
        <f>B5/4</f>
        <v>38530451.396493286</v>
      </c>
      <c r="C7" s="10"/>
      <c r="D7" s="10"/>
      <c r="E7" s="10"/>
      <c r="F7" s="11">
        <f>F5/4</f>
        <v>46636976.220716745</v>
      </c>
      <c r="G7" s="12"/>
    </row>
    <row r="9" spans="1:11" x14ac:dyDescent="0.25">
      <c r="A9" s="5" t="s">
        <v>242</v>
      </c>
    </row>
    <row r="10" spans="1:11" x14ac:dyDescent="0.25">
      <c r="A10" s="5"/>
    </row>
    <row r="11" spans="1:11" x14ac:dyDescent="0.25">
      <c r="A11" s="5" t="s">
        <v>243</v>
      </c>
      <c r="G11" t="s">
        <v>40</v>
      </c>
    </row>
    <row r="14" spans="1:11" s="26" customFormat="1" ht="45" x14ac:dyDescent="0.25">
      <c r="A14" s="14" t="s">
        <v>4</v>
      </c>
      <c r="B14" s="14" t="s">
        <v>5</v>
      </c>
      <c r="C14" s="14" t="s">
        <v>6</v>
      </c>
      <c r="D14" s="15" t="s">
        <v>7</v>
      </c>
      <c r="E14" s="14" t="s">
        <v>8</v>
      </c>
      <c r="F14" s="14" t="s">
        <v>9</v>
      </c>
      <c r="G14" s="15" t="s">
        <v>10</v>
      </c>
      <c r="H14" s="14" t="s">
        <v>11</v>
      </c>
      <c r="I14" s="14" t="s">
        <v>12</v>
      </c>
      <c r="J14" s="14" t="s">
        <v>13</v>
      </c>
      <c r="K14" s="14" t="s">
        <v>41</v>
      </c>
    </row>
    <row r="15" spans="1:11" s="26" customFormat="1" x14ac:dyDescent="0.25">
      <c r="A15" s="16"/>
      <c r="B15" s="16"/>
      <c r="C15" s="16"/>
      <c r="D15" s="52">
        <v>83963</v>
      </c>
      <c r="E15" s="23">
        <f>B7/D15</f>
        <v>458.89798359388402</v>
      </c>
      <c r="F15" s="24">
        <f>SUM(F16:F40)</f>
        <v>38530451.396493286</v>
      </c>
      <c r="G15" s="22">
        <f>SUM(G16:G40)</f>
        <v>189482</v>
      </c>
      <c r="H15" s="23">
        <f>F7/G15</f>
        <v>246.12879440113966</v>
      </c>
      <c r="I15" s="24">
        <f>SUM(I16:I40)</f>
        <v>46636976.22071673</v>
      </c>
      <c r="J15" s="24">
        <f>SUM(J16:J40)</f>
        <v>85167427.617210031</v>
      </c>
      <c r="K15" s="24">
        <f>SUM(K16:K40)</f>
        <v>28389142.539070014</v>
      </c>
    </row>
    <row r="16" spans="1:11" x14ac:dyDescent="0.25">
      <c r="A16" s="17">
        <v>7074</v>
      </c>
      <c r="B16" s="18" t="s">
        <v>30</v>
      </c>
      <c r="C16" t="s">
        <v>15</v>
      </c>
      <c r="D16" s="19">
        <v>2485</v>
      </c>
      <c r="E16" s="20">
        <f t="shared" ref="E16:E40" si="0">$E$15</f>
        <v>458.89798359388402</v>
      </c>
      <c r="F16" s="21">
        <f t="shared" ref="F16:F40" si="1">D16*E16</f>
        <v>1140361.4892308018</v>
      </c>
      <c r="G16" s="19">
        <v>3880</v>
      </c>
      <c r="H16" s="20">
        <f t="shared" ref="H16:H40" si="2">$H$15</f>
        <v>246.12879440113966</v>
      </c>
      <c r="I16" s="21">
        <f t="shared" ref="I16:I40" si="3">G16*H16</f>
        <v>954979.72227642185</v>
      </c>
      <c r="J16" s="21">
        <f t="shared" ref="J16:J40" si="4">I16+F16</f>
        <v>2095341.2115072235</v>
      </c>
      <c r="K16" s="4">
        <f t="shared" ref="K16:K40" si="5">J16/3</f>
        <v>698447.07050240785</v>
      </c>
    </row>
    <row r="17" spans="1:11" x14ac:dyDescent="0.25">
      <c r="A17" s="17">
        <v>3085</v>
      </c>
      <c r="B17" s="18" t="s">
        <v>38</v>
      </c>
      <c r="C17" t="s">
        <v>15</v>
      </c>
      <c r="D17" s="19">
        <v>1853</v>
      </c>
      <c r="E17" s="20">
        <f t="shared" si="0"/>
        <v>458.89798359388402</v>
      </c>
      <c r="F17" s="21">
        <f t="shared" si="1"/>
        <v>850337.96359946707</v>
      </c>
      <c r="G17" s="19">
        <v>3845</v>
      </c>
      <c r="H17" s="20">
        <f t="shared" si="2"/>
        <v>246.12879440113966</v>
      </c>
      <c r="I17" s="21">
        <f t="shared" si="3"/>
        <v>946365.21447238198</v>
      </c>
      <c r="J17" s="21">
        <f t="shared" si="4"/>
        <v>1796703.178071849</v>
      </c>
      <c r="K17" s="4">
        <f t="shared" si="5"/>
        <v>598901.05935728305</v>
      </c>
    </row>
    <row r="18" spans="1:11" x14ac:dyDescent="0.25">
      <c r="A18" s="17">
        <v>7007</v>
      </c>
      <c r="B18" s="18" t="s">
        <v>33</v>
      </c>
      <c r="C18" t="s">
        <v>15</v>
      </c>
      <c r="D18" s="19">
        <v>2458</v>
      </c>
      <c r="E18" s="20">
        <f t="shared" si="0"/>
        <v>458.89798359388402</v>
      </c>
      <c r="F18" s="21">
        <f t="shared" si="1"/>
        <v>1127971.243673767</v>
      </c>
      <c r="G18" s="19">
        <v>6074</v>
      </c>
      <c r="H18" s="20">
        <f t="shared" si="2"/>
        <v>246.12879440113966</v>
      </c>
      <c r="I18" s="21">
        <f t="shared" si="3"/>
        <v>1494986.2971925223</v>
      </c>
      <c r="J18" s="21">
        <f t="shared" si="4"/>
        <v>2622957.5408662893</v>
      </c>
      <c r="K18" s="4">
        <f t="shared" si="5"/>
        <v>874319.18028876313</v>
      </c>
    </row>
    <row r="19" spans="1:11" x14ac:dyDescent="0.25">
      <c r="A19" s="17">
        <v>8019</v>
      </c>
      <c r="B19" s="18" t="s">
        <v>27</v>
      </c>
      <c r="C19" t="s">
        <v>15</v>
      </c>
      <c r="D19" s="19">
        <v>713</v>
      </c>
      <c r="E19" s="20">
        <f t="shared" si="0"/>
        <v>458.89798359388402</v>
      </c>
      <c r="F19" s="21">
        <f t="shared" si="1"/>
        <v>327194.26230243931</v>
      </c>
      <c r="G19" s="19">
        <v>2732</v>
      </c>
      <c r="H19" s="20">
        <f t="shared" si="2"/>
        <v>246.12879440113966</v>
      </c>
      <c r="I19" s="21">
        <f t="shared" si="3"/>
        <v>672423.86630391353</v>
      </c>
      <c r="J19" s="21">
        <f t="shared" si="4"/>
        <v>999618.12860635284</v>
      </c>
      <c r="K19" s="4">
        <f t="shared" si="5"/>
        <v>333206.04286878428</v>
      </c>
    </row>
    <row r="20" spans="1:11" x14ac:dyDescent="0.25">
      <c r="A20" s="17">
        <v>3032</v>
      </c>
      <c r="B20" s="18" t="s">
        <v>35</v>
      </c>
      <c r="C20" t="s">
        <v>15</v>
      </c>
      <c r="D20" s="19">
        <v>3664</v>
      </c>
      <c r="E20" s="20">
        <f t="shared" si="0"/>
        <v>458.89798359388402</v>
      </c>
      <c r="F20" s="21">
        <f t="shared" si="1"/>
        <v>1681402.2118879911</v>
      </c>
      <c r="G20" s="19">
        <v>7331</v>
      </c>
      <c r="H20" s="20">
        <f t="shared" si="2"/>
        <v>246.12879440113966</v>
      </c>
      <c r="I20" s="21">
        <f t="shared" si="3"/>
        <v>1804370.1917547549</v>
      </c>
      <c r="J20" s="21">
        <f t="shared" si="4"/>
        <v>3485772.4036427457</v>
      </c>
      <c r="K20" s="4">
        <f t="shared" si="5"/>
        <v>1161924.1345475819</v>
      </c>
    </row>
    <row r="21" spans="1:11" x14ac:dyDescent="0.25">
      <c r="A21" s="17">
        <v>3042</v>
      </c>
      <c r="B21" s="18" t="s">
        <v>245</v>
      </c>
      <c r="C21" t="s">
        <v>15</v>
      </c>
      <c r="D21" s="19">
        <v>2789</v>
      </c>
      <c r="E21" s="20">
        <f t="shared" si="0"/>
        <v>458.89798359388402</v>
      </c>
      <c r="F21" s="21">
        <f t="shared" si="1"/>
        <v>1279866.4762433425</v>
      </c>
      <c r="G21" s="19">
        <v>7665</v>
      </c>
      <c r="H21" s="20">
        <f t="shared" si="2"/>
        <v>246.12879440113966</v>
      </c>
      <c r="I21" s="21">
        <f t="shared" si="3"/>
        <v>1886577.2090847355</v>
      </c>
      <c r="J21" s="21">
        <f t="shared" si="4"/>
        <v>3166443.685328078</v>
      </c>
      <c r="K21" s="4">
        <f t="shared" si="5"/>
        <v>1055481.2284426927</v>
      </c>
    </row>
    <row r="22" spans="1:11" x14ac:dyDescent="0.25">
      <c r="A22" s="17">
        <v>3071</v>
      </c>
      <c r="B22" s="18" t="s">
        <v>24</v>
      </c>
      <c r="C22" t="s">
        <v>15</v>
      </c>
      <c r="D22" s="19">
        <v>4458</v>
      </c>
      <c r="E22" s="20">
        <f t="shared" si="0"/>
        <v>458.89798359388402</v>
      </c>
      <c r="F22" s="21">
        <f t="shared" si="1"/>
        <v>2045767.210861535</v>
      </c>
      <c r="G22" s="19">
        <v>2757</v>
      </c>
      <c r="H22" s="20">
        <f t="shared" si="2"/>
        <v>246.12879440113966</v>
      </c>
      <c r="I22" s="21">
        <f t="shared" si="3"/>
        <v>678577.086163942</v>
      </c>
      <c r="J22" s="21">
        <f t="shared" si="4"/>
        <v>2724344.297025477</v>
      </c>
      <c r="K22" s="4">
        <f t="shared" si="5"/>
        <v>908114.76567515905</v>
      </c>
    </row>
    <row r="23" spans="1:11" x14ac:dyDescent="0.25">
      <c r="A23" s="17">
        <v>3036</v>
      </c>
      <c r="B23" s="18" t="s">
        <v>14</v>
      </c>
      <c r="C23" t="s">
        <v>15</v>
      </c>
      <c r="D23" s="19">
        <v>1141</v>
      </c>
      <c r="E23" s="20">
        <f t="shared" si="0"/>
        <v>458.89798359388402</v>
      </c>
      <c r="F23" s="21">
        <f t="shared" si="1"/>
        <v>523602.59928062168</v>
      </c>
      <c r="G23" s="19">
        <v>2521</v>
      </c>
      <c r="H23" s="20">
        <f t="shared" si="2"/>
        <v>246.12879440113966</v>
      </c>
      <c r="I23" s="21">
        <f t="shared" si="3"/>
        <v>620490.69068527303</v>
      </c>
      <c r="J23" s="21">
        <f t="shared" si="4"/>
        <v>1144093.2899658948</v>
      </c>
      <c r="K23" s="4">
        <f t="shared" si="5"/>
        <v>381364.42998863157</v>
      </c>
    </row>
    <row r="24" spans="1:11" x14ac:dyDescent="0.25">
      <c r="A24" s="17">
        <v>3038</v>
      </c>
      <c r="B24" s="18" t="s">
        <v>20</v>
      </c>
      <c r="C24" t="s">
        <v>15</v>
      </c>
      <c r="D24" s="19">
        <v>3811</v>
      </c>
      <c r="E24" s="20">
        <f t="shared" si="0"/>
        <v>458.89798359388402</v>
      </c>
      <c r="F24" s="21">
        <f t="shared" si="1"/>
        <v>1748860.215476292</v>
      </c>
      <c r="G24" s="19">
        <v>3425</v>
      </c>
      <c r="H24" s="20">
        <f t="shared" si="2"/>
        <v>246.12879440113966</v>
      </c>
      <c r="I24" s="21">
        <f t="shared" si="3"/>
        <v>842991.12082390336</v>
      </c>
      <c r="J24" s="21">
        <f t="shared" si="4"/>
        <v>2591851.3363001952</v>
      </c>
      <c r="K24" s="4">
        <f t="shared" si="5"/>
        <v>863950.44543339836</v>
      </c>
    </row>
    <row r="25" spans="1:11" x14ac:dyDescent="0.25">
      <c r="A25" s="17">
        <v>18005</v>
      </c>
      <c r="B25" s="18" t="s">
        <v>16</v>
      </c>
      <c r="C25" t="s">
        <v>15</v>
      </c>
      <c r="D25" s="19">
        <v>2717</v>
      </c>
      <c r="E25" s="27">
        <f t="shared" si="0"/>
        <v>458.89798359388402</v>
      </c>
      <c r="F25" s="28">
        <f t="shared" si="1"/>
        <v>1246825.821424583</v>
      </c>
      <c r="G25" s="19">
        <v>7521</v>
      </c>
      <c r="H25" s="20">
        <f t="shared" si="2"/>
        <v>246.12879440113966</v>
      </c>
      <c r="I25" s="21">
        <f t="shared" si="3"/>
        <v>1851134.6626909713</v>
      </c>
      <c r="J25" s="21">
        <f t="shared" si="4"/>
        <v>3097960.484115554</v>
      </c>
      <c r="K25" s="4">
        <f t="shared" si="5"/>
        <v>1032653.4947051847</v>
      </c>
    </row>
    <row r="26" spans="1:11" x14ac:dyDescent="0.25">
      <c r="A26" s="17">
        <v>3020</v>
      </c>
      <c r="B26" s="18" t="s">
        <v>26</v>
      </c>
      <c r="C26" t="s">
        <v>15</v>
      </c>
      <c r="D26" s="19">
        <v>2783</v>
      </c>
      <c r="E26" s="20">
        <f t="shared" si="0"/>
        <v>458.89798359388402</v>
      </c>
      <c r="F26" s="21">
        <f t="shared" si="1"/>
        <v>1277113.0883417793</v>
      </c>
      <c r="G26" s="19">
        <v>955</v>
      </c>
      <c r="H26" s="20">
        <f t="shared" si="2"/>
        <v>246.12879440113966</v>
      </c>
      <c r="I26" s="21">
        <f t="shared" si="3"/>
        <v>235052.99865308838</v>
      </c>
      <c r="J26" s="21">
        <f t="shared" si="4"/>
        <v>1512166.0869948678</v>
      </c>
      <c r="K26" s="4">
        <f t="shared" si="5"/>
        <v>504055.36233162257</v>
      </c>
    </row>
    <row r="27" spans="1:11" x14ac:dyDescent="0.25">
      <c r="A27" s="17">
        <v>3045</v>
      </c>
      <c r="B27" s="18" t="s">
        <v>34</v>
      </c>
      <c r="C27" t="s">
        <v>15</v>
      </c>
      <c r="D27" s="19">
        <v>10426</v>
      </c>
      <c r="E27" s="20">
        <f t="shared" si="0"/>
        <v>458.89798359388402</v>
      </c>
      <c r="F27" s="21">
        <f t="shared" si="1"/>
        <v>4784470.3769498346</v>
      </c>
      <c r="G27" s="19">
        <v>22743</v>
      </c>
      <c r="H27" s="20">
        <f t="shared" si="2"/>
        <v>246.12879440113966</v>
      </c>
      <c r="I27" s="21">
        <f t="shared" si="3"/>
        <v>5597707.1710651191</v>
      </c>
      <c r="J27" s="21">
        <f t="shared" si="4"/>
        <v>10382177.548014954</v>
      </c>
      <c r="K27" s="4">
        <f t="shared" si="5"/>
        <v>3460725.8493383178</v>
      </c>
    </row>
    <row r="28" spans="1:11" x14ac:dyDescent="0.25">
      <c r="A28" s="17">
        <v>3046</v>
      </c>
      <c r="B28" s="18" t="s">
        <v>18</v>
      </c>
      <c r="C28" t="s">
        <v>15</v>
      </c>
      <c r="D28" s="19">
        <v>5561</v>
      </c>
      <c r="E28" s="20">
        <f t="shared" si="0"/>
        <v>458.89798359388402</v>
      </c>
      <c r="F28" s="21">
        <f t="shared" si="1"/>
        <v>2551931.6867655888</v>
      </c>
      <c r="G28" s="19">
        <v>8615</v>
      </c>
      <c r="H28" s="20">
        <f t="shared" si="2"/>
        <v>246.12879440113966</v>
      </c>
      <c r="I28" s="21">
        <f t="shared" si="3"/>
        <v>2120399.5637658183</v>
      </c>
      <c r="J28" s="21">
        <f t="shared" si="4"/>
        <v>4672331.2505314071</v>
      </c>
      <c r="K28" s="4">
        <f t="shared" si="5"/>
        <v>1557443.7501771357</v>
      </c>
    </row>
    <row r="29" spans="1:11" x14ac:dyDescent="0.25">
      <c r="A29" s="17">
        <v>15010</v>
      </c>
      <c r="B29" s="18" t="s">
        <v>17</v>
      </c>
      <c r="C29" t="s">
        <v>15</v>
      </c>
      <c r="D29" s="19">
        <v>1020</v>
      </c>
      <c r="E29" s="20">
        <f t="shared" si="0"/>
        <v>458.89798359388402</v>
      </c>
      <c r="F29" s="21">
        <f t="shared" si="1"/>
        <v>468075.94326576171</v>
      </c>
      <c r="G29" s="19">
        <v>11354</v>
      </c>
      <c r="H29" s="20">
        <f t="shared" si="2"/>
        <v>246.12879440113966</v>
      </c>
      <c r="I29" s="21">
        <f t="shared" si="3"/>
        <v>2794546.3316305396</v>
      </c>
      <c r="J29" s="21">
        <f t="shared" si="4"/>
        <v>3262622.2748963013</v>
      </c>
      <c r="K29" s="4">
        <f t="shared" si="5"/>
        <v>1087540.758298767</v>
      </c>
    </row>
    <row r="30" spans="1:11" x14ac:dyDescent="0.25">
      <c r="A30" s="17">
        <v>1012</v>
      </c>
      <c r="B30" s="18" t="s">
        <v>32</v>
      </c>
      <c r="C30" t="s">
        <v>15</v>
      </c>
      <c r="D30" s="19">
        <v>3286</v>
      </c>
      <c r="E30" s="20">
        <f t="shared" si="0"/>
        <v>458.89798359388402</v>
      </c>
      <c r="F30" s="21">
        <f t="shared" si="1"/>
        <v>1507938.7740895029</v>
      </c>
      <c r="G30" s="19">
        <v>5541</v>
      </c>
      <c r="H30" s="20">
        <f t="shared" si="2"/>
        <v>246.12879440113966</v>
      </c>
      <c r="I30" s="21">
        <f t="shared" si="3"/>
        <v>1363799.6497767149</v>
      </c>
      <c r="J30" s="21">
        <f t="shared" si="4"/>
        <v>2871738.423866218</v>
      </c>
      <c r="K30" s="4">
        <f t="shared" si="5"/>
        <v>957246.14128873928</v>
      </c>
    </row>
    <row r="31" spans="1:11" x14ac:dyDescent="0.25">
      <c r="A31" s="17">
        <v>3054</v>
      </c>
      <c r="B31" s="18" t="s">
        <v>31</v>
      </c>
      <c r="C31" t="s">
        <v>15</v>
      </c>
      <c r="D31" s="19">
        <v>11387</v>
      </c>
      <c r="E31" s="20">
        <f t="shared" si="0"/>
        <v>458.89798359388402</v>
      </c>
      <c r="F31" s="21">
        <f t="shared" si="1"/>
        <v>5225471.3391835578</v>
      </c>
      <c r="G31" s="19">
        <v>23518</v>
      </c>
      <c r="H31" s="20">
        <f t="shared" si="2"/>
        <v>246.12879440113966</v>
      </c>
      <c r="I31" s="21">
        <f t="shared" si="3"/>
        <v>5788456.9867260028</v>
      </c>
      <c r="J31" s="21">
        <f t="shared" si="4"/>
        <v>11013928.325909561</v>
      </c>
      <c r="K31" s="4">
        <f t="shared" si="5"/>
        <v>3671309.4419698534</v>
      </c>
    </row>
    <row r="32" spans="1:11" x14ac:dyDescent="0.25">
      <c r="A32" s="17">
        <v>3107</v>
      </c>
      <c r="B32" s="18" t="s">
        <v>29</v>
      </c>
      <c r="C32" t="s">
        <v>15</v>
      </c>
      <c r="D32" s="19">
        <v>2069</v>
      </c>
      <c r="E32" s="20">
        <f t="shared" si="0"/>
        <v>458.89798359388402</v>
      </c>
      <c r="F32" s="21">
        <f t="shared" si="1"/>
        <v>949459.92805574602</v>
      </c>
      <c r="G32" s="19">
        <v>4790</v>
      </c>
      <c r="H32" s="20">
        <f t="shared" si="2"/>
        <v>246.12879440113966</v>
      </c>
      <c r="I32" s="21">
        <f t="shared" si="3"/>
        <v>1178956.9251814589</v>
      </c>
      <c r="J32" s="21">
        <f t="shared" si="4"/>
        <v>2128416.8532372052</v>
      </c>
      <c r="K32" s="4">
        <f t="shared" si="5"/>
        <v>709472.28441240173</v>
      </c>
    </row>
    <row r="33" spans="1:11" x14ac:dyDescent="0.25">
      <c r="A33" s="17">
        <v>3075</v>
      </c>
      <c r="B33" s="18" t="s">
        <v>21</v>
      </c>
      <c r="C33" t="s">
        <v>15</v>
      </c>
      <c r="D33" s="19">
        <v>2666</v>
      </c>
      <c r="E33" s="20">
        <f t="shared" si="0"/>
        <v>458.89798359388402</v>
      </c>
      <c r="F33" s="21">
        <f t="shared" si="1"/>
        <v>1223422.0242612949</v>
      </c>
      <c r="G33" s="19">
        <v>13813</v>
      </c>
      <c r="H33" s="20">
        <f t="shared" si="2"/>
        <v>246.12879440113966</v>
      </c>
      <c r="I33" s="21">
        <f t="shared" si="3"/>
        <v>3399777.0370629421</v>
      </c>
      <c r="J33" s="21">
        <f t="shared" si="4"/>
        <v>4623199.0613242369</v>
      </c>
      <c r="K33" s="4">
        <f t="shared" si="5"/>
        <v>1541066.3537747457</v>
      </c>
    </row>
    <row r="34" spans="1:11" x14ac:dyDescent="0.25">
      <c r="A34" s="17">
        <v>3068</v>
      </c>
      <c r="B34" s="18" t="s">
        <v>25</v>
      </c>
      <c r="C34" t="s">
        <v>15</v>
      </c>
      <c r="D34" s="19">
        <v>2096</v>
      </c>
      <c r="E34" s="20">
        <f t="shared" si="0"/>
        <v>458.89798359388402</v>
      </c>
      <c r="F34" s="21">
        <f t="shared" si="1"/>
        <v>961850.17361278087</v>
      </c>
      <c r="G34" s="19">
        <v>2382</v>
      </c>
      <c r="H34" s="20">
        <f t="shared" si="2"/>
        <v>246.12879440113966</v>
      </c>
      <c r="I34" s="21">
        <f t="shared" si="3"/>
        <v>586278.78826351464</v>
      </c>
      <c r="J34" s="21">
        <f t="shared" si="4"/>
        <v>1548128.9618762955</v>
      </c>
      <c r="K34" s="4">
        <f t="shared" si="5"/>
        <v>516042.98729209852</v>
      </c>
    </row>
    <row r="35" spans="1:11" x14ac:dyDescent="0.25">
      <c r="A35" s="17">
        <v>3050</v>
      </c>
      <c r="B35" s="18" t="s">
        <v>23</v>
      </c>
      <c r="C35" t="s">
        <v>15</v>
      </c>
      <c r="D35" s="19">
        <v>3641</v>
      </c>
      <c r="E35" s="20">
        <f t="shared" si="0"/>
        <v>458.89798359388402</v>
      </c>
      <c r="F35" s="21">
        <f t="shared" si="1"/>
        <v>1670847.5582653317</v>
      </c>
      <c r="G35" s="19">
        <v>8587</v>
      </c>
      <c r="H35" s="20">
        <f t="shared" si="2"/>
        <v>246.12879440113966</v>
      </c>
      <c r="I35" s="21">
        <f t="shared" si="3"/>
        <v>2113507.9575225865</v>
      </c>
      <c r="J35" s="21">
        <f t="shared" si="4"/>
        <v>3784355.5157879181</v>
      </c>
      <c r="K35" s="4">
        <f t="shared" si="5"/>
        <v>1261451.8385959726</v>
      </c>
    </row>
    <row r="36" spans="1:11" x14ac:dyDescent="0.25">
      <c r="A36" s="17">
        <v>3011</v>
      </c>
      <c r="B36" s="18" t="s">
        <v>36</v>
      </c>
      <c r="C36" t="s">
        <v>15</v>
      </c>
      <c r="D36" s="19">
        <v>1050</v>
      </c>
      <c r="E36" s="20">
        <f t="shared" si="0"/>
        <v>458.89798359388402</v>
      </c>
      <c r="F36" s="21">
        <f t="shared" si="1"/>
        <v>481842.88277357823</v>
      </c>
      <c r="G36" s="19">
        <v>4339</v>
      </c>
      <c r="H36" s="20">
        <f t="shared" si="2"/>
        <v>246.12879440113966</v>
      </c>
      <c r="I36" s="21">
        <f t="shared" si="3"/>
        <v>1067952.838906545</v>
      </c>
      <c r="J36" s="21">
        <f t="shared" si="4"/>
        <v>1549795.7216801231</v>
      </c>
      <c r="K36" s="4">
        <f t="shared" si="5"/>
        <v>516598.57389337436</v>
      </c>
    </row>
    <row r="37" spans="1:11" x14ac:dyDescent="0.25">
      <c r="A37" s="17">
        <v>3056</v>
      </c>
      <c r="B37" s="18" t="s">
        <v>28</v>
      </c>
      <c r="C37" t="s">
        <v>15</v>
      </c>
      <c r="D37" s="19">
        <v>4468</v>
      </c>
      <c r="E37" s="20">
        <f t="shared" si="0"/>
        <v>458.89798359388402</v>
      </c>
      <c r="F37" s="21">
        <f t="shared" si="1"/>
        <v>2050356.1906974737</v>
      </c>
      <c r="G37" s="19">
        <v>15933</v>
      </c>
      <c r="H37" s="20">
        <f t="shared" si="2"/>
        <v>246.12879440113966</v>
      </c>
      <c r="I37" s="21">
        <f t="shared" si="3"/>
        <v>3921570.0811933582</v>
      </c>
      <c r="J37" s="21">
        <f t="shared" si="4"/>
        <v>5971926.2718908321</v>
      </c>
      <c r="K37" s="4">
        <f t="shared" si="5"/>
        <v>1990642.0906302773</v>
      </c>
    </row>
    <row r="38" spans="1:11" x14ac:dyDescent="0.25">
      <c r="A38" s="17">
        <v>3102</v>
      </c>
      <c r="B38" s="18" t="s">
        <v>22</v>
      </c>
      <c r="C38" t="s">
        <v>15</v>
      </c>
      <c r="D38" s="19">
        <v>3504</v>
      </c>
      <c r="E38" s="20">
        <f t="shared" si="0"/>
        <v>458.89798359388402</v>
      </c>
      <c r="F38" s="21">
        <f t="shared" si="1"/>
        <v>1607978.5345129697</v>
      </c>
      <c r="G38" s="19">
        <v>4606</v>
      </c>
      <c r="H38" s="20">
        <f t="shared" si="2"/>
        <v>246.12879440113966</v>
      </c>
      <c r="I38" s="21">
        <f t="shared" si="3"/>
        <v>1133669.2270116492</v>
      </c>
      <c r="J38" s="21">
        <f t="shared" si="4"/>
        <v>2741647.7615246186</v>
      </c>
      <c r="K38" s="4">
        <f t="shared" si="5"/>
        <v>913882.58717487287</v>
      </c>
    </row>
    <row r="39" spans="1:11" x14ac:dyDescent="0.25">
      <c r="A39" s="17">
        <v>5013</v>
      </c>
      <c r="B39" s="18" t="s">
        <v>19</v>
      </c>
      <c r="C39" t="s">
        <v>15</v>
      </c>
      <c r="D39" s="19">
        <v>1002</v>
      </c>
      <c r="E39" s="20">
        <f t="shared" si="0"/>
        <v>458.89798359388402</v>
      </c>
      <c r="F39" s="21">
        <f t="shared" si="1"/>
        <v>459815.77956107177</v>
      </c>
      <c r="G39" s="19">
        <v>6581</v>
      </c>
      <c r="H39" s="20">
        <f t="shared" si="2"/>
        <v>246.12879440113966</v>
      </c>
      <c r="I39" s="21">
        <f t="shared" si="3"/>
        <v>1619773.5959539001</v>
      </c>
      <c r="J39" s="21">
        <f t="shared" si="4"/>
        <v>2079589.375514972</v>
      </c>
      <c r="K39" s="4">
        <f t="shared" si="5"/>
        <v>693196.45850499067</v>
      </c>
    </row>
    <row r="40" spans="1:11" x14ac:dyDescent="0.25">
      <c r="A40" s="17">
        <v>15001</v>
      </c>
      <c r="B40" s="18" t="s">
        <v>37</v>
      </c>
      <c r="C40" t="s">
        <v>15</v>
      </c>
      <c r="D40" s="19">
        <v>2915</v>
      </c>
      <c r="E40" s="20">
        <f t="shared" si="0"/>
        <v>458.89798359388402</v>
      </c>
      <c r="F40" s="21">
        <f t="shared" si="1"/>
        <v>1337687.622176172</v>
      </c>
      <c r="G40" s="19">
        <v>7974</v>
      </c>
      <c r="H40" s="20">
        <f t="shared" si="2"/>
        <v>246.12879440113966</v>
      </c>
      <c r="I40" s="21">
        <f t="shared" si="3"/>
        <v>1962631.0065546876</v>
      </c>
      <c r="J40" s="21">
        <f t="shared" si="4"/>
        <v>3300318.6287308596</v>
      </c>
      <c r="K40" s="4">
        <f t="shared" si="5"/>
        <v>1100106.2095769532</v>
      </c>
    </row>
  </sheetData>
  <sortState xmlns:xlrd2="http://schemas.microsoft.com/office/spreadsheetml/2017/richdata2" ref="A16:K40">
    <sortCondition ref="B16:B40"/>
  </sortState>
  <pageMargins left="0.7" right="0.7" top="0.75" bottom="0.7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0CE8A-FCA2-4E59-8F89-AB9DCFD58C24}">
  <sheetPr>
    <pageSetUpPr fitToPage="1"/>
  </sheetPr>
  <dimension ref="A1:K67"/>
  <sheetViews>
    <sheetView workbookViewId="0"/>
  </sheetViews>
  <sheetFormatPr defaultRowHeight="15" x14ac:dyDescent="0.25"/>
  <cols>
    <col min="2" max="2" width="32.7109375" bestFit="1" customWidth="1"/>
    <col min="3" max="3" width="13.5703125" bestFit="1" customWidth="1"/>
    <col min="5" max="5" width="12.28515625" customWidth="1"/>
    <col min="6" max="6" width="16.140625" customWidth="1"/>
    <col min="7" max="7" width="12" customWidth="1"/>
    <col min="9" max="10" width="12" bestFit="1" customWidth="1"/>
    <col min="11" max="11" width="13.7109375" bestFit="1" customWidth="1"/>
  </cols>
  <sheetData>
    <row r="1" spans="1:11" x14ac:dyDescent="0.25">
      <c r="A1" s="5" t="s">
        <v>39</v>
      </c>
    </row>
    <row r="2" spans="1:11" x14ac:dyDescent="0.25">
      <c r="A2" s="5" t="s">
        <v>238</v>
      </c>
    </row>
    <row r="3" spans="1:11" ht="15.75" thickBot="1" x14ac:dyDescent="0.3"/>
    <row r="4" spans="1:11" x14ac:dyDescent="0.25">
      <c r="B4" s="1" t="s">
        <v>0</v>
      </c>
      <c r="C4" s="2"/>
      <c r="D4" s="2"/>
      <c r="E4" s="2"/>
      <c r="F4" s="2" t="s">
        <v>1</v>
      </c>
      <c r="G4" s="3"/>
    </row>
    <row r="5" spans="1:11" x14ac:dyDescent="0.25">
      <c r="B5" s="29">
        <v>16234740.9857335</v>
      </c>
      <c r="C5" s="5"/>
      <c r="D5" s="5"/>
      <c r="E5" s="5"/>
      <c r="F5" s="30">
        <v>24086393.442946725</v>
      </c>
      <c r="G5" s="7"/>
    </row>
    <row r="6" spans="1:11" x14ac:dyDescent="0.25">
      <c r="B6" s="31" t="s">
        <v>2</v>
      </c>
      <c r="C6" s="5"/>
      <c r="D6" s="5"/>
      <c r="E6" s="5"/>
      <c r="F6" s="32" t="s">
        <v>3</v>
      </c>
      <c r="G6" s="7"/>
    </row>
    <row r="7" spans="1:11" ht="15.75" thickBot="1" x14ac:dyDescent="0.3">
      <c r="B7" s="33">
        <f>B5/4</f>
        <v>4058685.2464333749</v>
      </c>
      <c r="C7" s="10"/>
      <c r="D7" s="10"/>
      <c r="E7" s="10"/>
      <c r="F7" s="34">
        <f>F5/4</f>
        <v>6021598.3607366811</v>
      </c>
      <c r="G7" s="12"/>
    </row>
    <row r="8" spans="1:11" x14ac:dyDescent="0.25">
      <c r="B8" s="35"/>
      <c r="F8" s="36"/>
    </row>
    <row r="9" spans="1:11" x14ac:dyDescent="0.25">
      <c r="A9" s="5" t="s">
        <v>242</v>
      </c>
    </row>
    <row r="10" spans="1:11" x14ac:dyDescent="0.25">
      <c r="A10" s="5"/>
    </row>
    <row r="11" spans="1:11" x14ac:dyDescent="0.25">
      <c r="A11" s="5" t="s">
        <v>243</v>
      </c>
    </row>
    <row r="12" spans="1:11" x14ac:dyDescent="0.25">
      <c r="E12" s="37"/>
      <c r="H12" s="37"/>
    </row>
    <row r="14" spans="1:11" s="26" customFormat="1" ht="75" x14ac:dyDescent="0.25">
      <c r="A14" s="14" t="s">
        <v>4</v>
      </c>
      <c r="B14" s="14" t="s">
        <v>5</v>
      </c>
      <c r="C14" s="14" t="s">
        <v>6</v>
      </c>
      <c r="D14" s="15" t="s">
        <v>7</v>
      </c>
      <c r="E14" s="14" t="s">
        <v>8</v>
      </c>
      <c r="F14" s="14" t="s">
        <v>9</v>
      </c>
      <c r="G14" s="15" t="s">
        <v>10</v>
      </c>
      <c r="H14" s="14" t="s">
        <v>11</v>
      </c>
      <c r="I14" s="14" t="s">
        <v>12</v>
      </c>
      <c r="J14" s="14" t="s">
        <v>13</v>
      </c>
      <c r="K14" s="14" t="s">
        <v>41</v>
      </c>
    </row>
    <row r="15" spans="1:11" s="26" customFormat="1" x14ac:dyDescent="0.25">
      <c r="A15" s="16"/>
      <c r="B15" s="16"/>
      <c r="C15" s="16"/>
      <c r="D15" s="22">
        <v>1297</v>
      </c>
      <c r="E15" s="23">
        <f>B7/D15</f>
        <v>3129.2870057312066</v>
      </c>
      <c r="F15" s="24">
        <f>SUM(F16:F66)</f>
        <v>4058685.2464333754</v>
      </c>
      <c r="G15" s="22">
        <f>SUM(G16:G66)</f>
        <v>85896</v>
      </c>
      <c r="H15" s="23">
        <f>F7/G15</f>
        <v>70.103361748354772</v>
      </c>
      <c r="I15" s="24">
        <f>SUM(I16:I66)</f>
        <v>6021598.3607366839</v>
      </c>
      <c r="J15" s="24">
        <f>SUM(J16:J66)</f>
        <v>10080283.60717006</v>
      </c>
      <c r="K15" s="24">
        <f>SUM(K16:K66)</f>
        <v>3360094.5357233528</v>
      </c>
    </row>
    <row r="16" spans="1:11" x14ac:dyDescent="0.25">
      <c r="A16" s="17">
        <v>12005</v>
      </c>
      <c r="B16" s="18" t="s">
        <v>42</v>
      </c>
      <c r="C16" t="s">
        <v>43</v>
      </c>
      <c r="D16">
        <v>120</v>
      </c>
      <c r="E16" s="20">
        <f t="shared" ref="E16:E47" si="0">$E$15</f>
        <v>3129.2870057312066</v>
      </c>
      <c r="F16" s="21">
        <f t="shared" ref="F16:F47" si="1">E16*D16</f>
        <v>375514.44068774476</v>
      </c>
      <c r="G16" s="19">
        <v>2490</v>
      </c>
      <c r="H16" s="20">
        <f t="shared" ref="H16:H47" si="2">$H$15</f>
        <v>70.103361748354772</v>
      </c>
      <c r="I16" s="4">
        <f t="shared" ref="I16:I47" si="3">G16*H16</f>
        <v>174557.37075340337</v>
      </c>
      <c r="J16" s="4">
        <f t="shared" ref="J16:J47" si="4">I16+F16</f>
        <v>550071.81144114817</v>
      </c>
      <c r="K16" s="4">
        <f t="shared" ref="K16:K47" si="5">J16/3</f>
        <v>183357.27048038272</v>
      </c>
    </row>
    <row r="17" spans="1:11" x14ac:dyDescent="0.25">
      <c r="A17" s="17">
        <v>5009</v>
      </c>
      <c r="B17" s="18" t="s">
        <v>44</v>
      </c>
      <c r="C17" t="s">
        <v>43</v>
      </c>
      <c r="D17">
        <v>9</v>
      </c>
      <c r="E17" s="20">
        <f t="shared" si="0"/>
        <v>3129.2870057312066</v>
      </c>
      <c r="F17" s="21">
        <f t="shared" si="1"/>
        <v>28163.583051580859</v>
      </c>
      <c r="G17" s="19">
        <v>766</v>
      </c>
      <c r="H17" s="20">
        <f t="shared" si="2"/>
        <v>70.103361748354772</v>
      </c>
      <c r="I17" s="4">
        <f t="shared" si="3"/>
        <v>53699.175099239757</v>
      </c>
      <c r="J17" s="4">
        <f t="shared" si="4"/>
        <v>81862.75815082062</v>
      </c>
      <c r="K17" s="4">
        <f t="shared" si="5"/>
        <v>27287.586050273541</v>
      </c>
    </row>
    <row r="18" spans="1:11" x14ac:dyDescent="0.25">
      <c r="A18" s="17">
        <v>8018</v>
      </c>
      <c r="B18" s="18" t="s">
        <v>45</v>
      </c>
      <c r="C18" t="s">
        <v>43</v>
      </c>
      <c r="D18">
        <v>6</v>
      </c>
      <c r="E18" s="20">
        <f t="shared" si="0"/>
        <v>3129.2870057312066</v>
      </c>
      <c r="F18" s="21">
        <f t="shared" si="1"/>
        <v>18775.72203438724</v>
      </c>
      <c r="G18" s="19">
        <v>4162</v>
      </c>
      <c r="H18" s="20">
        <f t="shared" si="2"/>
        <v>70.103361748354772</v>
      </c>
      <c r="I18" s="4">
        <f t="shared" si="3"/>
        <v>291770.19159665256</v>
      </c>
      <c r="J18" s="4">
        <f t="shared" si="4"/>
        <v>310545.91363103979</v>
      </c>
      <c r="K18" s="4">
        <f t="shared" si="5"/>
        <v>103515.30454367993</v>
      </c>
    </row>
    <row r="19" spans="1:11" x14ac:dyDescent="0.25">
      <c r="A19" s="17">
        <v>3007</v>
      </c>
      <c r="B19" s="18" t="s">
        <v>46</v>
      </c>
      <c r="C19" t="s">
        <v>43</v>
      </c>
      <c r="D19">
        <v>32</v>
      </c>
      <c r="E19" s="20">
        <f t="shared" si="0"/>
        <v>3129.2870057312066</v>
      </c>
      <c r="F19" s="21">
        <f t="shared" si="1"/>
        <v>100137.18418339861</v>
      </c>
      <c r="G19" s="19">
        <v>1843</v>
      </c>
      <c r="H19" s="20">
        <f t="shared" si="2"/>
        <v>70.103361748354772</v>
      </c>
      <c r="I19" s="4">
        <f t="shared" si="3"/>
        <v>129200.49570221784</v>
      </c>
      <c r="J19" s="4">
        <f t="shared" si="4"/>
        <v>229337.67988561647</v>
      </c>
      <c r="K19" s="4">
        <f t="shared" si="5"/>
        <v>76445.893295205489</v>
      </c>
    </row>
    <row r="20" spans="1:11" x14ac:dyDescent="0.25">
      <c r="A20" s="17">
        <v>6003</v>
      </c>
      <c r="B20" s="18" t="s">
        <v>47</v>
      </c>
      <c r="C20" t="s">
        <v>43</v>
      </c>
      <c r="D20">
        <v>21</v>
      </c>
      <c r="E20" s="20">
        <f t="shared" si="0"/>
        <v>3129.2870057312066</v>
      </c>
      <c r="F20" s="21">
        <f t="shared" si="1"/>
        <v>65715.027120355342</v>
      </c>
      <c r="G20" s="19">
        <v>1678</v>
      </c>
      <c r="H20" s="20">
        <f t="shared" si="2"/>
        <v>70.103361748354772</v>
      </c>
      <c r="I20" s="4">
        <f t="shared" si="3"/>
        <v>117633.44101373931</v>
      </c>
      <c r="J20" s="4">
        <f t="shared" si="4"/>
        <v>183348.46813409467</v>
      </c>
      <c r="K20" s="4">
        <f t="shared" si="5"/>
        <v>61116.156044698226</v>
      </c>
    </row>
    <row r="21" spans="1:11" x14ac:dyDescent="0.25">
      <c r="A21" s="17">
        <v>19009</v>
      </c>
      <c r="B21" s="18" t="s">
        <v>48</v>
      </c>
      <c r="C21" t="s">
        <v>43</v>
      </c>
      <c r="D21">
        <v>3</v>
      </c>
      <c r="E21" s="20">
        <f t="shared" si="0"/>
        <v>3129.2870057312066</v>
      </c>
      <c r="F21" s="21">
        <f t="shared" si="1"/>
        <v>9387.8610171936198</v>
      </c>
      <c r="G21" s="19">
        <v>1124</v>
      </c>
      <c r="H21" s="20">
        <f t="shared" si="2"/>
        <v>70.103361748354772</v>
      </c>
      <c r="I21" s="4">
        <f t="shared" si="3"/>
        <v>78796.178605150766</v>
      </c>
      <c r="J21" s="4">
        <f t="shared" si="4"/>
        <v>88184.039622344382</v>
      </c>
      <c r="K21" s="4">
        <f t="shared" si="5"/>
        <v>29394.679874114794</v>
      </c>
    </row>
    <row r="22" spans="1:11" x14ac:dyDescent="0.25">
      <c r="A22" s="17">
        <v>18014</v>
      </c>
      <c r="B22" s="18" t="s">
        <v>49</v>
      </c>
      <c r="C22" t="s">
        <v>43</v>
      </c>
      <c r="D22">
        <v>96</v>
      </c>
      <c r="E22" s="20">
        <f t="shared" si="0"/>
        <v>3129.2870057312066</v>
      </c>
      <c r="F22" s="21">
        <f t="shared" si="1"/>
        <v>300411.55255019583</v>
      </c>
      <c r="G22" s="19">
        <v>3122</v>
      </c>
      <c r="H22" s="20">
        <f t="shared" si="2"/>
        <v>70.103361748354772</v>
      </c>
      <c r="I22" s="4">
        <f t="shared" si="3"/>
        <v>218862.6953783636</v>
      </c>
      <c r="J22" s="4">
        <f t="shared" si="4"/>
        <v>519274.24792855943</v>
      </c>
      <c r="K22" s="4">
        <f t="shared" si="5"/>
        <v>173091.41597618649</v>
      </c>
    </row>
    <row r="23" spans="1:11" x14ac:dyDescent="0.25">
      <c r="A23" s="17">
        <v>6002</v>
      </c>
      <c r="B23" s="18" t="s">
        <v>50</v>
      </c>
      <c r="C23" t="s">
        <v>43</v>
      </c>
      <c r="D23">
        <v>25</v>
      </c>
      <c r="E23" s="20">
        <f t="shared" si="0"/>
        <v>3129.2870057312066</v>
      </c>
      <c r="F23" s="21">
        <f t="shared" si="1"/>
        <v>78232.175143280168</v>
      </c>
      <c r="G23" s="19">
        <v>2212</v>
      </c>
      <c r="H23" s="20">
        <f t="shared" si="2"/>
        <v>70.103361748354772</v>
      </c>
      <c r="I23" s="4">
        <f t="shared" si="3"/>
        <v>155068.63618736077</v>
      </c>
      <c r="J23" s="4">
        <f t="shared" si="4"/>
        <v>233300.81133064092</v>
      </c>
      <c r="K23" s="4">
        <f t="shared" si="5"/>
        <v>77766.937110213636</v>
      </c>
    </row>
    <row r="24" spans="1:11" x14ac:dyDescent="0.25">
      <c r="A24" s="17">
        <v>22002</v>
      </c>
      <c r="B24" s="18" t="s">
        <v>51</v>
      </c>
      <c r="C24" t="s">
        <v>43</v>
      </c>
      <c r="D24">
        <v>27</v>
      </c>
      <c r="E24" s="20">
        <f t="shared" si="0"/>
        <v>3129.2870057312066</v>
      </c>
      <c r="F24" s="21">
        <f t="shared" si="1"/>
        <v>84490.749154742574</v>
      </c>
      <c r="G24" s="19">
        <v>1941</v>
      </c>
      <c r="H24" s="20">
        <f t="shared" si="2"/>
        <v>70.103361748354772</v>
      </c>
      <c r="I24" s="4">
        <f t="shared" si="3"/>
        <v>136070.62515355661</v>
      </c>
      <c r="J24" s="4">
        <f t="shared" si="4"/>
        <v>220561.37430829919</v>
      </c>
      <c r="K24" s="4">
        <f t="shared" si="5"/>
        <v>73520.458102766395</v>
      </c>
    </row>
    <row r="25" spans="1:11" x14ac:dyDescent="0.25">
      <c r="A25" s="17">
        <v>5004</v>
      </c>
      <c r="B25" s="18" t="s">
        <v>52</v>
      </c>
      <c r="C25" t="s">
        <v>43</v>
      </c>
      <c r="D25">
        <v>17</v>
      </c>
      <c r="E25" s="20">
        <f t="shared" si="0"/>
        <v>3129.2870057312066</v>
      </c>
      <c r="F25" s="21">
        <f t="shared" si="1"/>
        <v>53197.879097430516</v>
      </c>
      <c r="G25" s="19">
        <v>2382</v>
      </c>
      <c r="H25" s="20">
        <f t="shared" si="2"/>
        <v>70.103361748354772</v>
      </c>
      <c r="I25" s="4">
        <f t="shared" si="3"/>
        <v>166986.20768458105</v>
      </c>
      <c r="J25" s="4">
        <f t="shared" si="4"/>
        <v>220184.08678201155</v>
      </c>
      <c r="K25" s="4">
        <f t="shared" si="5"/>
        <v>73394.695594003846</v>
      </c>
    </row>
    <row r="26" spans="1:11" x14ac:dyDescent="0.25">
      <c r="A26" s="17">
        <v>2014</v>
      </c>
      <c r="B26" s="18" t="s">
        <v>53</v>
      </c>
      <c r="C26" t="s">
        <v>43</v>
      </c>
      <c r="D26">
        <v>0</v>
      </c>
      <c r="E26" s="20">
        <f t="shared" si="0"/>
        <v>3129.2870057312066</v>
      </c>
      <c r="F26" s="21">
        <f t="shared" si="1"/>
        <v>0</v>
      </c>
      <c r="G26" s="19">
        <v>1709</v>
      </c>
      <c r="H26" s="20">
        <f t="shared" si="2"/>
        <v>70.103361748354772</v>
      </c>
      <c r="I26" s="4">
        <f t="shared" si="3"/>
        <v>119806.64522793831</v>
      </c>
      <c r="J26" s="4">
        <f t="shared" si="4"/>
        <v>119806.64522793831</v>
      </c>
      <c r="K26" s="4">
        <f t="shared" si="5"/>
        <v>39935.548409312767</v>
      </c>
    </row>
    <row r="27" spans="1:11" x14ac:dyDescent="0.25">
      <c r="A27" s="17">
        <v>1001</v>
      </c>
      <c r="B27" s="18" t="s">
        <v>54</v>
      </c>
      <c r="C27" t="s">
        <v>43</v>
      </c>
      <c r="D27">
        <v>3</v>
      </c>
      <c r="E27" s="20">
        <f t="shared" si="0"/>
        <v>3129.2870057312066</v>
      </c>
      <c r="F27" s="21">
        <f t="shared" si="1"/>
        <v>9387.8610171936198</v>
      </c>
      <c r="G27" s="19">
        <v>968</v>
      </c>
      <c r="H27" s="20">
        <f t="shared" si="2"/>
        <v>70.103361748354772</v>
      </c>
      <c r="I27" s="4">
        <f t="shared" si="3"/>
        <v>67860.054172407414</v>
      </c>
      <c r="J27" s="4">
        <f t="shared" si="4"/>
        <v>77247.91518960103</v>
      </c>
      <c r="K27" s="4">
        <f t="shared" si="5"/>
        <v>25749.305063200343</v>
      </c>
    </row>
    <row r="28" spans="1:11" x14ac:dyDescent="0.25">
      <c r="A28" s="17">
        <v>7006</v>
      </c>
      <c r="B28" s="18" t="s">
        <v>55</v>
      </c>
      <c r="C28" t="s">
        <v>43</v>
      </c>
      <c r="D28">
        <v>145</v>
      </c>
      <c r="E28" s="20">
        <f t="shared" si="0"/>
        <v>3129.2870057312066</v>
      </c>
      <c r="F28" s="21">
        <f t="shared" si="1"/>
        <v>453746.61583102494</v>
      </c>
      <c r="G28" s="19">
        <v>3230</v>
      </c>
      <c r="H28" s="20">
        <f t="shared" si="2"/>
        <v>70.103361748354772</v>
      </c>
      <c r="I28" s="4">
        <f t="shared" si="3"/>
        <v>226433.85844718592</v>
      </c>
      <c r="J28" s="4">
        <f t="shared" si="4"/>
        <v>680180.4742782109</v>
      </c>
      <c r="K28" s="4">
        <f t="shared" si="5"/>
        <v>226726.82475940362</v>
      </c>
    </row>
    <row r="29" spans="1:11" x14ac:dyDescent="0.25">
      <c r="A29" s="17">
        <v>13023</v>
      </c>
      <c r="B29" s="18" t="s">
        <v>56</v>
      </c>
      <c r="C29" t="s">
        <v>43</v>
      </c>
      <c r="D29">
        <v>8</v>
      </c>
      <c r="E29" s="20">
        <f t="shared" si="0"/>
        <v>3129.2870057312066</v>
      </c>
      <c r="F29" s="21">
        <f t="shared" si="1"/>
        <v>25034.296045849653</v>
      </c>
      <c r="G29" s="19">
        <v>790</v>
      </c>
      <c r="H29" s="20">
        <f t="shared" si="2"/>
        <v>70.103361748354772</v>
      </c>
      <c r="I29" s="4">
        <f t="shared" si="3"/>
        <v>55381.655781200272</v>
      </c>
      <c r="J29" s="4">
        <f t="shared" si="4"/>
        <v>80415.951827049925</v>
      </c>
      <c r="K29" s="4">
        <f t="shared" si="5"/>
        <v>26805.317275683308</v>
      </c>
    </row>
    <row r="30" spans="1:11" x14ac:dyDescent="0.25">
      <c r="A30" s="17">
        <v>7004</v>
      </c>
      <c r="B30" s="18" t="s">
        <v>57</v>
      </c>
      <c r="C30" t="s">
        <v>43</v>
      </c>
      <c r="D30">
        <v>18</v>
      </c>
      <c r="E30" s="20">
        <f t="shared" si="0"/>
        <v>3129.2870057312066</v>
      </c>
      <c r="F30" s="21">
        <f t="shared" si="1"/>
        <v>56327.166103161719</v>
      </c>
      <c r="G30" s="19">
        <v>2629</v>
      </c>
      <c r="H30" s="20">
        <f t="shared" si="2"/>
        <v>70.103361748354772</v>
      </c>
      <c r="I30" s="4">
        <f t="shared" si="3"/>
        <v>184301.73803642471</v>
      </c>
      <c r="J30" s="4">
        <f t="shared" si="4"/>
        <v>240628.90413958643</v>
      </c>
      <c r="K30" s="4">
        <f t="shared" si="5"/>
        <v>80209.634713195483</v>
      </c>
    </row>
    <row r="31" spans="1:11" x14ac:dyDescent="0.25">
      <c r="A31" s="17">
        <v>18013</v>
      </c>
      <c r="B31" s="18" t="s">
        <v>58</v>
      </c>
      <c r="C31" t="s">
        <v>43</v>
      </c>
      <c r="D31">
        <v>21</v>
      </c>
      <c r="E31" s="20">
        <f t="shared" si="0"/>
        <v>3129.2870057312066</v>
      </c>
      <c r="F31" s="21">
        <f t="shared" si="1"/>
        <v>65715.027120355342</v>
      </c>
      <c r="G31" s="19">
        <v>766</v>
      </c>
      <c r="H31" s="20">
        <f t="shared" si="2"/>
        <v>70.103361748354772</v>
      </c>
      <c r="I31" s="4">
        <f t="shared" si="3"/>
        <v>53699.175099239757</v>
      </c>
      <c r="J31" s="4">
        <f t="shared" si="4"/>
        <v>119414.2022195951</v>
      </c>
      <c r="K31" s="4">
        <f t="shared" si="5"/>
        <v>39804.734073198364</v>
      </c>
    </row>
    <row r="32" spans="1:11" x14ac:dyDescent="0.25">
      <c r="A32" s="17">
        <v>8011</v>
      </c>
      <c r="B32" s="18" t="s">
        <v>59</v>
      </c>
      <c r="C32" t="s">
        <v>43</v>
      </c>
      <c r="D32">
        <v>7</v>
      </c>
      <c r="E32" s="20">
        <f t="shared" si="0"/>
        <v>3129.2870057312066</v>
      </c>
      <c r="F32" s="21">
        <f t="shared" si="1"/>
        <v>21905.009040118446</v>
      </c>
      <c r="G32" s="19">
        <v>1458</v>
      </c>
      <c r="H32" s="20">
        <f t="shared" si="2"/>
        <v>70.103361748354772</v>
      </c>
      <c r="I32" s="4">
        <f t="shared" si="3"/>
        <v>102210.70142910126</v>
      </c>
      <c r="J32" s="4">
        <f t="shared" si="4"/>
        <v>124115.7104692197</v>
      </c>
      <c r="K32" s="4">
        <f t="shared" si="5"/>
        <v>41371.903489739903</v>
      </c>
    </row>
    <row r="33" spans="1:11" x14ac:dyDescent="0.25">
      <c r="A33" s="17">
        <v>8014</v>
      </c>
      <c r="B33" s="18" t="s">
        <v>60</v>
      </c>
      <c r="C33" t="s">
        <v>43</v>
      </c>
      <c r="D33">
        <v>0</v>
      </c>
      <c r="E33" s="20">
        <f t="shared" si="0"/>
        <v>3129.2870057312066</v>
      </c>
      <c r="F33" s="21">
        <f t="shared" si="1"/>
        <v>0</v>
      </c>
      <c r="G33" s="19">
        <v>72</v>
      </c>
      <c r="H33" s="20">
        <f t="shared" si="2"/>
        <v>70.103361748354772</v>
      </c>
      <c r="I33" s="4">
        <f t="shared" si="3"/>
        <v>5047.4420458815439</v>
      </c>
      <c r="J33" s="4">
        <f t="shared" si="4"/>
        <v>5047.4420458815439</v>
      </c>
      <c r="K33" s="4">
        <f t="shared" si="5"/>
        <v>1682.4806819605146</v>
      </c>
    </row>
    <row r="34" spans="1:11" x14ac:dyDescent="0.25">
      <c r="A34" s="17">
        <v>12007</v>
      </c>
      <c r="B34" s="18" t="s">
        <v>61</v>
      </c>
      <c r="C34" t="s">
        <v>43</v>
      </c>
      <c r="D34">
        <v>113</v>
      </c>
      <c r="E34" s="20">
        <f t="shared" si="0"/>
        <v>3129.2870057312066</v>
      </c>
      <c r="F34" s="21">
        <f t="shared" si="1"/>
        <v>353609.43164762633</v>
      </c>
      <c r="G34" s="19">
        <v>2697</v>
      </c>
      <c r="H34" s="20">
        <f t="shared" si="2"/>
        <v>70.103361748354772</v>
      </c>
      <c r="I34" s="4">
        <f t="shared" si="3"/>
        <v>189068.76663531282</v>
      </c>
      <c r="J34" s="4">
        <f t="shared" si="4"/>
        <v>542678.19828293915</v>
      </c>
      <c r="K34" s="4">
        <f t="shared" si="5"/>
        <v>180892.73276097971</v>
      </c>
    </row>
    <row r="35" spans="1:11" x14ac:dyDescent="0.25">
      <c r="A35" s="17">
        <v>8009</v>
      </c>
      <c r="B35" s="18" t="s">
        <v>62</v>
      </c>
      <c r="C35" t="s">
        <v>43</v>
      </c>
      <c r="D35">
        <v>18</v>
      </c>
      <c r="E35" s="20">
        <f t="shared" si="0"/>
        <v>3129.2870057312066</v>
      </c>
      <c r="F35" s="21">
        <f t="shared" si="1"/>
        <v>56327.166103161719</v>
      </c>
      <c r="G35" s="19">
        <v>865</v>
      </c>
      <c r="H35" s="20">
        <f t="shared" si="2"/>
        <v>70.103361748354772</v>
      </c>
      <c r="I35" s="4">
        <f t="shared" si="3"/>
        <v>60639.407912326875</v>
      </c>
      <c r="J35" s="4">
        <f t="shared" si="4"/>
        <v>116966.57401548859</v>
      </c>
      <c r="K35" s="4">
        <f t="shared" si="5"/>
        <v>38988.85800516286</v>
      </c>
    </row>
    <row r="36" spans="1:11" x14ac:dyDescent="0.25">
      <c r="A36" s="17">
        <v>16009</v>
      </c>
      <c r="B36" s="18" t="s">
        <v>63</v>
      </c>
      <c r="C36" t="s">
        <v>43</v>
      </c>
      <c r="D36">
        <v>19</v>
      </c>
      <c r="E36" s="20">
        <f t="shared" si="0"/>
        <v>3129.2870057312066</v>
      </c>
      <c r="F36" s="21">
        <f t="shared" si="1"/>
        <v>59456.453108892922</v>
      </c>
      <c r="G36" s="19">
        <v>1306</v>
      </c>
      <c r="H36" s="20">
        <f t="shared" si="2"/>
        <v>70.103361748354772</v>
      </c>
      <c r="I36" s="4">
        <f t="shared" si="3"/>
        <v>91554.990443351329</v>
      </c>
      <c r="J36" s="4">
        <f t="shared" si="4"/>
        <v>151011.44355224425</v>
      </c>
      <c r="K36" s="4">
        <f t="shared" si="5"/>
        <v>50337.147850748086</v>
      </c>
    </row>
    <row r="37" spans="1:11" x14ac:dyDescent="0.25">
      <c r="A37" s="17">
        <v>13010</v>
      </c>
      <c r="B37" s="18" t="s">
        <v>64</v>
      </c>
      <c r="C37" t="s">
        <v>43</v>
      </c>
      <c r="D37">
        <v>3</v>
      </c>
      <c r="E37" s="20">
        <f t="shared" si="0"/>
        <v>3129.2870057312066</v>
      </c>
      <c r="F37" s="21">
        <f t="shared" si="1"/>
        <v>9387.8610171936198</v>
      </c>
      <c r="G37" s="19">
        <v>1246</v>
      </c>
      <c r="H37" s="20">
        <f t="shared" si="2"/>
        <v>70.103361748354772</v>
      </c>
      <c r="I37" s="4">
        <f t="shared" si="3"/>
        <v>87348.78873845005</v>
      </c>
      <c r="J37" s="4">
        <f t="shared" si="4"/>
        <v>96736.649755643666</v>
      </c>
      <c r="K37" s="4">
        <f t="shared" si="5"/>
        <v>32245.549918547888</v>
      </c>
    </row>
    <row r="38" spans="1:11" x14ac:dyDescent="0.25">
      <c r="A38" s="17">
        <v>12004</v>
      </c>
      <c r="B38" s="18" t="s">
        <v>65</v>
      </c>
      <c r="C38" t="s">
        <v>43</v>
      </c>
      <c r="D38">
        <v>12</v>
      </c>
      <c r="E38" s="20">
        <f t="shared" si="0"/>
        <v>3129.2870057312066</v>
      </c>
      <c r="F38" s="21">
        <f t="shared" si="1"/>
        <v>37551.444068774479</v>
      </c>
      <c r="G38" s="19">
        <v>1921</v>
      </c>
      <c r="H38" s="20">
        <f t="shared" si="2"/>
        <v>70.103361748354772</v>
      </c>
      <c r="I38" s="4">
        <f t="shared" si="3"/>
        <v>134668.5579185895</v>
      </c>
      <c r="J38" s="4">
        <f t="shared" si="4"/>
        <v>172220.00198736397</v>
      </c>
      <c r="K38" s="4">
        <f t="shared" si="5"/>
        <v>57406.667329121323</v>
      </c>
    </row>
    <row r="39" spans="1:11" x14ac:dyDescent="0.25">
      <c r="A39" s="17">
        <v>4009</v>
      </c>
      <c r="B39" s="18" t="s">
        <v>66</v>
      </c>
      <c r="C39" t="s">
        <v>43</v>
      </c>
      <c r="D39">
        <v>2</v>
      </c>
      <c r="E39" s="20">
        <f t="shared" si="0"/>
        <v>3129.2870057312066</v>
      </c>
      <c r="F39" s="21">
        <f t="shared" si="1"/>
        <v>6258.5740114624132</v>
      </c>
      <c r="G39" s="19">
        <v>1251</v>
      </c>
      <c r="H39" s="20">
        <f t="shared" si="2"/>
        <v>70.103361748354772</v>
      </c>
      <c r="I39" s="4">
        <f t="shared" si="3"/>
        <v>87699.30554719182</v>
      </c>
      <c r="J39" s="4">
        <f t="shared" si="4"/>
        <v>93957.87955865424</v>
      </c>
      <c r="K39" s="4">
        <f t="shared" si="5"/>
        <v>31319.293186218081</v>
      </c>
    </row>
    <row r="40" spans="1:11" x14ac:dyDescent="0.25">
      <c r="A40" s="17">
        <v>8015</v>
      </c>
      <c r="B40" s="18" t="s">
        <v>67</v>
      </c>
      <c r="C40" t="s">
        <v>43</v>
      </c>
      <c r="D40">
        <v>26</v>
      </c>
      <c r="E40" s="20">
        <f t="shared" si="0"/>
        <v>3129.2870057312066</v>
      </c>
      <c r="F40" s="21">
        <f t="shared" si="1"/>
        <v>81361.462149011379</v>
      </c>
      <c r="G40" s="19">
        <v>1394</v>
      </c>
      <c r="H40" s="20">
        <f t="shared" si="2"/>
        <v>70.103361748354772</v>
      </c>
      <c r="I40" s="4">
        <f t="shared" si="3"/>
        <v>97724.086277206545</v>
      </c>
      <c r="J40" s="4">
        <f t="shared" si="4"/>
        <v>179085.54842621792</v>
      </c>
      <c r="K40" s="4">
        <f t="shared" si="5"/>
        <v>59695.182808739308</v>
      </c>
    </row>
    <row r="41" spans="1:11" x14ac:dyDescent="0.25">
      <c r="A41" s="17">
        <v>13019</v>
      </c>
      <c r="B41" s="18" t="s">
        <v>68</v>
      </c>
      <c r="C41" t="s">
        <v>43</v>
      </c>
      <c r="D41">
        <v>14</v>
      </c>
      <c r="E41" s="20">
        <f t="shared" si="0"/>
        <v>3129.2870057312066</v>
      </c>
      <c r="F41" s="21">
        <f t="shared" si="1"/>
        <v>43810.018080236892</v>
      </c>
      <c r="G41" s="19">
        <v>1644</v>
      </c>
      <c r="H41" s="20">
        <f t="shared" si="2"/>
        <v>70.103361748354772</v>
      </c>
      <c r="I41" s="4">
        <f t="shared" si="3"/>
        <v>115249.92671429524</v>
      </c>
      <c r="J41" s="4">
        <f t="shared" si="4"/>
        <v>159059.94479453214</v>
      </c>
      <c r="K41" s="4">
        <f t="shared" si="5"/>
        <v>53019.981598177379</v>
      </c>
    </row>
    <row r="42" spans="1:11" x14ac:dyDescent="0.25">
      <c r="A42" s="17">
        <v>3010</v>
      </c>
      <c r="B42" s="18" t="s">
        <v>69</v>
      </c>
      <c r="C42" t="s">
        <v>43</v>
      </c>
      <c r="D42">
        <v>38</v>
      </c>
      <c r="E42" s="20">
        <f t="shared" si="0"/>
        <v>3129.2870057312066</v>
      </c>
      <c r="F42" s="21">
        <f t="shared" si="1"/>
        <v>118912.90621778584</v>
      </c>
      <c r="G42" s="19">
        <v>1653</v>
      </c>
      <c r="H42" s="20">
        <f t="shared" si="2"/>
        <v>70.103361748354772</v>
      </c>
      <c r="I42" s="4">
        <f t="shared" si="3"/>
        <v>115880.85697003044</v>
      </c>
      <c r="J42" s="4">
        <f t="shared" si="4"/>
        <v>234793.76318781628</v>
      </c>
      <c r="K42" s="4">
        <f t="shared" si="5"/>
        <v>78264.587729272098</v>
      </c>
    </row>
    <row r="43" spans="1:11" x14ac:dyDescent="0.25">
      <c r="A43" s="17">
        <v>3091</v>
      </c>
      <c r="B43" s="18" t="s">
        <v>69</v>
      </c>
      <c r="C43" t="s">
        <v>43</v>
      </c>
      <c r="D43">
        <v>13</v>
      </c>
      <c r="E43" s="20">
        <f t="shared" si="0"/>
        <v>3129.2870057312066</v>
      </c>
      <c r="F43" s="21">
        <f t="shared" si="1"/>
        <v>40680.731074505689</v>
      </c>
      <c r="G43" s="19">
        <v>793</v>
      </c>
      <c r="H43" s="20">
        <f t="shared" si="2"/>
        <v>70.103361748354772</v>
      </c>
      <c r="I43" s="4">
        <f t="shared" si="3"/>
        <v>55591.965866445331</v>
      </c>
      <c r="J43" s="4">
        <f t="shared" si="4"/>
        <v>96272.69694095102</v>
      </c>
      <c r="K43" s="4">
        <f t="shared" si="5"/>
        <v>32090.898980317008</v>
      </c>
    </row>
    <row r="44" spans="1:11" x14ac:dyDescent="0.25">
      <c r="A44" s="17">
        <v>8005</v>
      </c>
      <c r="B44" s="18" t="s">
        <v>70</v>
      </c>
      <c r="C44" t="s">
        <v>43</v>
      </c>
      <c r="D44">
        <v>6</v>
      </c>
      <c r="E44" s="20">
        <f t="shared" si="0"/>
        <v>3129.2870057312066</v>
      </c>
      <c r="F44" s="21">
        <f t="shared" si="1"/>
        <v>18775.72203438724</v>
      </c>
      <c r="G44" s="19">
        <v>626</v>
      </c>
      <c r="H44" s="20">
        <f t="shared" si="2"/>
        <v>70.103361748354772</v>
      </c>
      <c r="I44" s="4">
        <f t="shared" si="3"/>
        <v>43884.704454470084</v>
      </c>
      <c r="J44" s="4">
        <f t="shared" si="4"/>
        <v>62660.426488857323</v>
      </c>
      <c r="K44" s="4">
        <f t="shared" si="5"/>
        <v>20886.808829619109</v>
      </c>
    </row>
    <row r="45" spans="1:11" x14ac:dyDescent="0.25">
      <c r="A45" s="17">
        <v>7009</v>
      </c>
      <c r="B45" s="18" t="s">
        <v>71</v>
      </c>
      <c r="C45" t="s">
        <v>43</v>
      </c>
      <c r="D45">
        <v>0</v>
      </c>
      <c r="E45" s="20">
        <f t="shared" si="0"/>
        <v>3129.2870057312066</v>
      </c>
      <c r="F45" s="21">
        <f t="shared" si="1"/>
        <v>0</v>
      </c>
      <c r="G45" s="19">
        <v>846</v>
      </c>
      <c r="H45" s="20">
        <f t="shared" si="2"/>
        <v>70.103361748354772</v>
      </c>
      <c r="I45" s="4">
        <f t="shared" si="3"/>
        <v>59307.444039108137</v>
      </c>
      <c r="J45" s="4">
        <f t="shared" si="4"/>
        <v>59307.444039108137</v>
      </c>
      <c r="K45" s="4">
        <f t="shared" si="5"/>
        <v>19769.148013036047</v>
      </c>
    </row>
    <row r="46" spans="1:11" x14ac:dyDescent="0.25">
      <c r="A46" s="17">
        <v>13012</v>
      </c>
      <c r="B46" s="18" t="s">
        <v>72</v>
      </c>
      <c r="C46" t="s">
        <v>43</v>
      </c>
      <c r="D46">
        <v>0</v>
      </c>
      <c r="E46" s="20">
        <f t="shared" si="0"/>
        <v>3129.2870057312066</v>
      </c>
      <c r="F46" s="21">
        <f t="shared" si="1"/>
        <v>0</v>
      </c>
      <c r="G46" s="19">
        <v>433</v>
      </c>
      <c r="H46" s="20">
        <f t="shared" si="2"/>
        <v>70.103361748354772</v>
      </c>
      <c r="I46" s="4">
        <f t="shared" si="3"/>
        <v>30354.755637037615</v>
      </c>
      <c r="J46" s="4">
        <f t="shared" si="4"/>
        <v>30354.755637037615</v>
      </c>
      <c r="K46" s="4">
        <f t="shared" si="5"/>
        <v>10118.251879012538</v>
      </c>
    </row>
    <row r="47" spans="1:11" x14ac:dyDescent="0.25">
      <c r="A47" s="17">
        <v>19028</v>
      </c>
      <c r="B47" s="18" t="s">
        <v>73</v>
      </c>
      <c r="C47" t="s">
        <v>43</v>
      </c>
      <c r="D47">
        <v>83</v>
      </c>
      <c r="E47" s="20">
        <f t="shared" si="0"/>
        <v>3129.2870057312066</v>
      </c>
      <c r="F47" s="21">
        <f t="shared" si="1"/>
        <v>259730.82147569014</v>
      </c>
      <c r="G47" s="19">
        <v>1639</v>
      </c>
      <c r="H47" s="20">
        <f t="shared" si="2"/>
        <v>70.103361748354772</v>
      </c>
      <c r="I47" s="4">
        <f t="shared" si="3"/>
        <v>114899.40990555348</v>
      </c>
      <c r="J47" s="4">
        <f t="shared" si="4"/>
        <v>374630.23138124362</v>
      </c>
      <c r="K47" s="4">
        <f t="shared" si="5"/>
        <v>124876.74379374787</v>
      </c>
    </row>
    <row r="48" spans="1:11" x14ac:dyDescent="0.25">
      <c r="A48" s="17">
        <v>13009</v>
      </c>
      <c r="B48" s="18" t="s">
        <v>74</v>
      </c>
      <c r="C48" t="s">
        <v>43</v>
      </c>
      <c r="D48">
        <v>16</v>
      </c>
      <c r="E48" s="20">
        <f t="shared" ref="E48:E66" si="6">$E$15</f>
        <v>3129.2870057312066</v>
      </c>
      <c r="F48" s="21">
        <f t="shared" ref="F48:F66" si="7">E48*D48</f>
        <v>50068.592091699305</v>
      </c>
      <c r="G48" s="19">
        <v>2161</v>
      </c>
      <c r="H48" s="20">
        <f t="shared" ref="H48:H66" si="8">$H$15</f>
        <v>70.103361748354772</v>
      </c>
      <c r="I48" s="4">
        <f t="shared" ref="I48:I66" si="9">G48*H48</f>
        <v>151493.36473819465</v>
      </c>
      <c r="J48" s="4">
        <f t="shared" ref="J48:J66" si="10">I48+F48</f>
        <v>201561.95682989396</v>
      </c>
      <c r="K48" s="4">
        <f t="shared" ref="K48:K66" si="11">J48/3</f>
        <v>67187.318943297985</v>
      </c>
    </row>
    <row r="49" spans="1:11" x14ac:dyDescent="0.25">
      <c r="A49" s="17">
        <v>11004</v>
      </c>
      <c r="B49" s="18" t="s">
        <v>75</v>
      </c>
      <c r="C49" t="s">
        <v>43</v>
      </c>
      <c r="D49">
        <v>18</v>
      </c>
      <c r="E49" s="20">
        <f t="shared" si="6"/>
        <v>3129.2870057312066</v>
      </c>
      <c r="F49" s="21">
        <f t="shared" si="7"/>
        <v>56327.166103161719</v>
      </c>
      <c r="G49" s="19">
        <v>3288</v>
      </c>
      <c r="H49" s="20">
        <f t="shared" si="8"/>
        <v>70.103361748354772</v>
      </c>
      <c r="I49" s="4">
        <f t="shared" si="9"/>
        <v>230499.85342859049</v>
      </c>
      <c r="J49" s="4">
        <f t="shared" si="10"/>
        <v>286827.01953175222</v>
      </c>
      <c r="K49" s="4">
        <f t="shared" si="11"/>
        <v>95609.006510584077</v>
      </c>
    </row>
    <row r="50" spans="1:11" x14ac:dyDescent="0.25">
      <c r="A50" s="17">
        <v>13005</v>
      </c>
      <c r="B50" s="18" t="s">
        <v>76</v>
      </c>
      <c r="C50" t="s">
        <v>43</v>
      </c>
      <c r="D50">
        <v>48</v>
      </c>
      <c r="E50" s="20">
        <f t="shared" si="6"/>
        <v>3129.2870057312066</v>
      </c>
      <c r="F50" s="21">
        <f t="shared" si="7"/>
        <v>150205.77627509792</v>
      </c>
      <c r="G50" s="19">
        <v>1927</v>
      </c>
      <c r="H50" s="20">
        <f t="shared" si="8"/>
        <v>70.103361748354772</v>
      </c>
      <c r="I50" s="4">
        <f t="shared" si="9"/>
        <v>135089.17808907965</v>
      </c>
      <c r="J50" s="4">
        <f t="shared" si="10"/>
        <v>285294.95436417754</v>
      </c>
      <c r="K50" s="4">
        <f t="shared" si="11"/>
        <v>95098.318121392513</v>
      </c>
    </row>
    <row r="51" spans="1:11" x14ac:dyDescent="0.25">
      <c r="A51" s="17">
        <v>16001</v>
      </c>
      <c r="B51" s="18" t="s">
        <v>77</v>
      </c>
      <c r="C51" t="s">
        <v>43</v>
      </c>
      <c r="D51">
        <v>15</v>
      </c>
      <c r="E51" s="20">
        <f t="shared" si="6"/>
        <v>3129.2870057312066</v>
      </c>
      <c r="F51" s="21">
        <f t="shared" si="7"/>
        <v>46939.305085968095</v>
      </c>
      <c r="G51" s="19">
        <v>1510</v>
      </c>
      <c r="H51" s="20">
        <f t="shared" si="8"/>
        <v>70.103361748354772</v>
      </c>
      <c r="I51" s="4">
        <f t="shared" si="9"/>
        <v>105856.07624001571</v>
      </c>
      <c r="J51" s="4">
        <f t="shared" si="10"/>
        <v>152795.38132598379</v>
      </c>
      <c r="K51" s="4">
        <f t="shared" si="11"/>
        <v>50931.793775327933</v>
      </c>
    </row>
    <row r="52" spans="1:11" x14ac:dyDescent="0.25">
      <c r="A52" s="17">
        <v>16002</v>
      </c>
      <c r="B52" s="18" t="s">
        <v>78</v>
      </c>
      <c r="C52" t="s">
        <v>43</v>
      </c>
      <c r="D52">
        <v>10</v>
      </c>
      <c r="E52" s="20">
        <f t="shared" si="6"/>
        <v>3129.2870057312066</v>
      </c>
      <c r="F52" s="21">
        <f t="shared" si="7"/>
        <v>31292.870057312066</v>
      </c>
      <c r="G52" s="19">
        <v>4230</v>
      </c>
      <c r="H52" s="20">
        <f t="shared" si="8"/>
        <v>70.103361748354772</v>
      </c>
      <c r="I52" s="4">
        <f t="shared" si="9"/>
        <v>296537.22019554069</v>
      </c>
      <c r="J52" s="4">
        <f t="shared" si="10"/>
        <v>327830.09025285277</v>
      </c>
      <c r="K52" s="4">
        <f t="shared" si="11"/>
        <v>109276.69675095093</v>
      </c>
    </row>
    <row r="53" spans="1:11" x14ac:dyDescent="0.25">
      <c r="A53" s="17">
        <v>16011</v>
      </c>
      <c r="B53" s="18" t="s">
        <v>79</v>
      </c>
      <c r="C53" t="s">
        <v>43</v>
      </c>
      <c r="D53">
        <v>10</v>
      </c>
      <c r="E53" s="20">
        <f t="shared" si="6"/>
        <v>3129.2870057312066</v>
      </c>
      <c r="F53" s="21">
        <f t="shared" si="7"/>
        <v>31292.870057312066</v>
      </c>
      <c r="G53" s="19">
        <v>1406</v>
      </c>
      <c r="H53" s="20">
        <f t="shared" si="8"/>
        <v>70.103361748354772</v>
      </c>
      <c r="I53" s="4">
        <f t="shared" si="9"/>
        <v>98565.326618186809</v>
      </c>
      <c r="J53" s="4">
        <f t="shared" si="10"/>
        <v>129858.19667549888</v>
      </c>
      <c r="K53" s="4">
        <f t="shared" si="11"/>
        <v>43286.065558499628</v>
      </c>
    </row>
    <row r="54" spans="1:11" x14ac:dyDescent="0.25">
      <c r="A54" s="17">
        <v>16012</v>
      </c>
      <c r="B54" s="18" t="s">
        <v>80</v>
      </c>
      <c r="C54" t="s">
        <v>43</v>
      </c>
      <c r="D54">
        <v>12</v>
      </c>
      <c r="E54" s="20">
        <f t="shared" si="6"/>
        <v>3129.2870057312066</v>
      </c>
      <c r="F54" s="21">
        <f t="shared" si="7"/>
        <v>37551.444068774479</v>
      </c>
      <c r="G54" s="19">
        <v>792</v>
      </c>
      <c r="H54" s="20">
        <f t="shared" si="8"/>
        <v>70.103361748354772</v>
      </c>
      <c r="I54" s="4">
        <f t="shared" si="9"/>
        <v>55521.862504696976</v>
      </c>
      <c r="J54" s="4">
        <f t="shared" si="10"/>
        <v>93073.306573471462</v>
      </c>
      <c r="K54" s="4">
        <f t="shared" si="11"/>
        <v>31024.435524490487</v>
      </c>
    </row>
    <row r="55" spans="1:11" x14ac:dyDescent="0.25">
      <c r="A55" s="17">
        <v>18001</v>
      </c>
      <c r="B55" s="18" t="s">
        <v>81</v>
      </c>
      <c r="C55" t="s">
        <v>43</v>
      </c>
      <c r="D55">
        <v>71</v>
      </c>
      <c r="E55" s="20">
        <f t="shared" si="6"/>
        <v>3129.2870057312066</v>
      </c>
      <c r="F55" s="21">
        <f t="shared" si="7"/>
        <v>222179.37740691568</v>
      </c>
      <c r="G55" s="19">
        <v>776</v>
      </c>
      <c r="H55" s="20">
        <f t="shared" si="8"/>
        <v>70.103361748354772</v>
      </c>
      <c r="I55" s="4">
        <f t="shared" si="9"/>
        <v>54400.208716723304</v>
      </c>
      <c r="J55" s="4">
        <f t="shared" si="10"/>
        <v>276579.58612363896</v>
      </c>
      <c r="K55" s="4">
        <f t="shared" si="11"/>
        <v>92193.195374546325</v>
      </c>
    </row>
    <row r="56" spans="1:11" x14ac:dyDescent="0.25">
      <c r="A56" s="17">
        <v>18004</v>
      </c>
      <c r="B56" s="18" t="s">
        <v>82</v>
      </c>
      <c r="C56" t="s">
        <v>43</v>
      </c>
      <c r="D56">
        <v>27</v>
      </c>
      <c r="E56" s="20">
        <f t="shared" si="6"/>
        <v>3129.2870057312066</v>
      </c>
      <c r="F56" s="21">
        <f t="shared" si="7"/>
        <v>84490.749154742574</v>
      </c>
      <c r="G56" s="19">
        <v>1325</v>
      </c>
      <c r="H56" s="20">
        <f t="shared" si="8"/>
        <v>70.103361748354772</v>
      </c>
      <c r="I56" s="4">
        <f t="shared" si="9"/>
        <v>92886.954316570074</v>
      </c>
      <c r="J56" s="4">
        <f t="shared" si="10"/>
        <v>177377.70347131265</v>
      </c>
      <c r="K56" s="4">
        <f t="shared" si="11"/>
        <v>59125.901157104214</v>
      </c>
    </row>
    <row r="57" spans="1:11" x14ac:dyDescent="0.25">
      <c r="A57" s="17">
        <v>19001</v>
      </c>
      <c r="B57" s="18" t="s">
        <v>83</v>
      </c>
      <c r="C57" t="s">
        <v>43</v>
      </c>
      <c r="D57">
        <v>32</v>
      </c>
      <c r="E57" s="20">
        <f t="shared" si="6"/>
        <v>3129.2870057312066</v>
      </c>
      <c r="F57" s="21">
        <f t="shared" si="7"/>
        <v>100137.18418339861</v>
      </c>
      <c r="G57" s="19">
        <v>1781</v>
      </c>
      <c r="H57" s="20">
        <f t="shared" si="8"/>
        <v>70.103361748354772</v>
      </c>
      <c r="I57" s="4">
        <f t="shared" si="9"/>
        <v>124854.08727381985</v>
      </c>
      <c r="J57" s="4">
        <f t="shared" si="10"/>
        <v>224991.27145721845</v>
      </c>
      <c r="K57" s="4">
        <f t="shared" si="11"/>
        <v>74997.090485739478</v>
      </c>
    </row>
    <row r="58" spans="1:11" x14ac:dyDescent="0.25">
      <c r="A58" s="17">
        <v>18010</v>
      </c>
      <c r="B58" s="18" t="s">
        <v>84</v>
      </c>
      <c r="C58" t="s">
        <v>43</v>
      </c>
      <c r="D58">
        <v>4</v>
      </c>
      <c r="E58" s="20">
        <f t="shared" si="6"/>
        <v>3129.2870057312066</v>
      </c>
      <c r="F58" s="21">
        <f t="shared" si="7"/>
        <v>12517.148022924826</v>
      </c>
      <c r="G58" s="19">
        <v>1122</v>
      </c>
      <c r="H58" s="20">
        <f t="shared" si="8"/>
        <v>70.103361748354772</v>
      </c>
      <c r="I58" s="4">
        <f t="shared" si="9"/>
        <v>78655.971881654055</v>
      </c>
      <c r="J58" s="4">
        <f t="shared" si="10"/>
        <v>91173.119904578882</v>
      </c>
      <c r="K58" s="4">
        <f t="shared" si="11"/>
        <v>30391.039968192959</v>
      </c>
    </row>
    <row r="59" spans="1:11" x14ac:dyDescent="0.25">
      <c r="A59" s="17">
        <v>19023</v>
      </c>
      <c r="B59" s="18" t="s">
        <v>85</v>
      </c>
      <c r="C59" t="s">
        <v>43</v>
      </c>
      <c r="D59">
        <v>20</v>
      </c>
      <c r="E59" s="20">
        <f t="shared" si="6"/>
        <v>3129.2870057312066</v>
      </c>
      <c r="F59" s="21">
        <f t="shared" si="7"/>
        <v>62585.740114624132</v>
      </c>
      <c r="G59" s="19">
        <v>1976</v>
      </c>
      <c r="H59" s="20">
        <f t="shared" si="8"/>
        <v>70.103361748354772</v>
      </c>
      <c r="I59" s="4">
        <f t="shared" si="9"/>
        <v>138524.24281474904</v>
      </c>
      <c r="J59" s="4">
        <f t="shared" si="10"/>
        <v>201109.98292937316</v>
      </c>
      <c r="K59" s="4">
        <f t="shared" si="11"/>
        <v>67036.660976457715</v>
      </c>
    </row>
    <row r="60" spans="1:11" x14ac:dyDescent="0.25">
      <c r="A60" s="17">
        <v>13024</v>
      </c>
      <c r="B60" s="18" t="s">
        <v>86</v>
      </c>
      <c r="C60" t="s">
        <v>43</v>
      </c>
      <c r="D60">
        <v>16</v>
      </c>
      <c r="E60" s="20">
        <f t="shared" si="6"/>
        <v>3129.2870057312066</v>
      </c>
      <c r="F60" s="21">
        <f t="shared" si="7"/>
        <v>50068.592091699305</v>
      </c>
      <c r="G60" s="19">
        <v>3541</v>
      </c>
      <c r="H60" s="20">
        <f t="shared" si="8"/>
        <v>70.103361748354772</v>
      </c>
      <c r="I60" s="4">
        <f t="shared" si="9"/>
        <v>248236.00395092423</v>
      </c>
      <c r="J60" s="4">
        <f t="shared" si="10"/>
        <v>298304.59604262351</v>
      </c>
      <c r="K60" s="4">
        <f t="shared" si="11"/>
        <v>99434.86534754117</v>
      </c>
    </row>
    <row r="61" spans="1:11" x14ac:dyDescent="0.25">
      <c r="A61" s="17">
        <v>20001</v>
      </c>
      <c r="B61" s="18" t="s">
        <v>87</v>
      </c>
      <c r="C61" t="s">
        <v>43</v>
      </c>
      <c r="D61">
        <v>35</v>
      </c>
      <c r="E61" s="20">
        <f t="shared" si="6"/>
        <v>3129.2870057312066</v>
      </c>
      <c r="F61" s="21">
        <f t="shared" si="7"/>
        <v>109525.04520059223</v>
      </c>
      <c r="G61" s="19">
        <v>1945</v>
      </c>
      <c r="H61" s="20">
        <f t="shared" si="8"/>
        <v>70.103361748354772</v>
      </c>
      <c r="I61" s="4">
        <f t="shared" si="9"/>
        <v>136351.03860055003</v>
      </c>
      <c r="J61" s="4">
        <f t="shared" si="10"/>
        <v>245876.08380114226</v>
      </c>
      <c r="K61" s="4">
        <f t="shared" si="11"/>
        <v>81958.694600380753</v>
      </c>
    </row>
    <row r="62" spans="1:11" x14ac:dyDescent="0.25">
      <c r="A62" s="17">
        <v>3009</v>
      </c>
      <c r="B62" s="18" t="s">
        <v>88</v>
      </c>
      <c r="C62" t="s">
        <v>43</v>
      </c>
      <c r="D62">
        <v>0</v>
      </c>
      <c r="E62" s="20">
        <f t="shared" si="6"/>
        <v>3129.2870057312066</v>
      </c>
      <c r="F62" s="21">
        <f t="shared" si="7"/>
        <v>0</v>
      </c>
      <c r="G62" s="19">
        <v>474</v>
      </c>
      <c r="H62" s="20">
        <f t="shared" si="8"/>
        <v>70.103361748354772</v>
      </c>
      <c r="I62" s="4">
        <f t="shared" si="9"/>
        <v>33228.99346872016</v>
      </c>
      <c r="J62" s="4">
        <f t="shared" si="10"/>
        <v>33228.99346872016</v>
      </c>
      <c r="K62" s="4">
        <f t="shared" si="11"/>
        <v>11076.331156240054</v>
      </c>
    </row>
    <row r="63" spans="1:11" x14ac:dyDescent="0.25">
      <c r="A63" s="17">
        <v>1006</v>
      </c>
      <c r="B63" s="18" t="s">
        <v>89</v>
      </c>
      <c r="C63" t="s">
        <v>43</v>
      </c>
      <c r="D63">
        <v>29</v>
      </c>
      <c r="E63" s="20">
        <f t="shared" si="6"/>
        <v>3129.2870057312066</v>
      </c>
      <c r="F63" s="21">
        <f t="shared" si="7"/>
        <v>90749.323166204995</v>
      </c>
      <c r="G63" s="19">
        <v>1918</v>
      </c>
      <c r="H63" s="20">
        <f t="shared" si="8"/>
        <v>70.103361748354772</v>
      </c>
      <c r="I63" s="4">
        <f t="shared" si="9"/>
        <v>134458.24783334445</v>
      </c>
      <c r="J63" s="4">
        <f t="shared" si="10"/>
        <v>225207.57099954944</v>
      </c>
      <c r="K63" s="4">
        <f t="shared" si="11"/>
        <v>75069.190333183142</v>
      </c>
    </row>
    <row r="64" spans="1:11" x14ac:dyDescent="0.25">
      <c r="A64" s="17">
        <v>13013</v>
      </c>
      <c r="B64" s="18" t="s">
        <v>90</v>
      </c>
      <c r="C64" t="s">
        <v>43</v>
      </c>
      <c r="D64">
        <v>29</v>
      </c>
      <c r="E64" s="20">
        <f t="shared" si="6"/>
        <v>3129.2870057312066</v>
      </c>
      <c r="F64" s="21">
        <f t="shared" si="7"/>
        <v>90749.323166204995</v>
      </c>
      <c r="G64" s="19">
        <v>2581</v>
      </c>
      <c r="H64" s="20">
        <f t="shared" si="8"/>
        <v>70.103361748354772</v>
      </c>
      <c r="I64" s="4">
        <f t="shared" si="9"/>
        <v>180936.77667250368</v>
      </c>
      <c r="J64" s="4">
        <f t="shared" si="10"/>
        <v>271686.09983870864</v>
      </c>
      <c r="K64" s="4">
        <f t="shared" si="11"/>
        <v>90562.033279569543</v>
      </c>
    </row>
    <row r="65" spans="1:11" x14ac:dyDescent="0.25">
      <c r="A65" s="17">
        <v>3062</v>
      </c>
      <c r="B65" s="18" t="s">
        <v>91</v>
      </c>
      <c r="C65" t="s">
        <v>43</v>
      </c>
      <c r="D65">
        <v>0</v>
      </c>
      <c r="E65" s="20">
        <f t="shared" si="6"/>
        <v>3129.2870057312066</v>
      </c>
      <c r="F65" s="21">
        <f t="shared" si="7"/>
        <v>0</v>
      </c>
      <c r="G65" s="19">
        <v>1031</v>
      </c>
      <c r="H65" s="20">
        <f t="shared" si="8"/>
        <v>70.103361748354772</v>
      </c>
      <c r="I65" s="4">
        <f t="shared" si="9"/>
        <v>72276.565962553766</v>
      </c>
      <c r="J65" s="4">
        <f t="shared" si="10"/>
        <v>72276.565962553766</v>
      </c>
      <c r="K65" s="4">
        <f t="shared" si="11"/>
        <v>24092.188654184589</v>
      </c>
    </row>
    <row r="66" spans="1:11" x14ac:dyDescent="0.25">
      <c r="A66" s="17">
        <v>14003</v>
      </c>
      <c r="B66" s="18" t="s">
        <v>92</v>
      </c>
      <c r="C66" t="s">
        <v>43</v>
      </c>
      <c r="D66">
        <v>0</v>
      </c>
      <c r="E66" s="20">
        <f t="shared" si="6"/>
        <v>3129.2870057312066</v>
      </c>
      <c r="F66" s="21">
        <f t="shared" si="7"/>
        <v>0</v>
      </c>
      <c r="G66" s="19">
        <v>456</v>
      </c>
      <c r="H66" s="20">
        <f t="shared" si="8"/>
        <v>70.103361748354772</v>
      </c>
      <c r="I66" s="4">
        <f t="shared" si="9"/>
        <v>31967.132957249774</v>
      </c>
      <c r="J66" s="4">
        <f t="shared" si="10"/>
        <v>31967.132957249774</v>
      </c>
      <c r="K66" s="4">
        <f t="shared" si="11"/>
        <v>10655.710985749925</v>
      </c>
    </row>
    <row r="67" spans="1:11" x14ac:dyDescent="0.25">
      <c r="D67" s="5"/>
      <c r="F67" s="38"/>
      <c r="G67" s="5"/>
      <c r="I67" s="38"/>
      <c r="J67" s="38"/>
    </row>
  </sheetData>
  <sortState xmlns:xlrd2="http://schemas.microsoft.com/office/spreadsheetml/2017/richdata2" ref="A16:K66">
    <sortCondition ref="B16:B66"/>
  </sortState>
  <pageMargins left="0.7" right="0.7" top="0.25" bottom="0.5" header="0" footer="0"/>
  <pageSetup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959E2-16E8-4646-A359-38FDA2C7F38B}">
  <sheetPr>
    <pageSetUpPr fitToPage="1"/>
  </sheetPr>
  <dimension ref="A1:K35"/>
  <sheetViews>
    <sheetView workbookViewId="0"/>
  </sheetViews>
  <sheetFormatPr defaultRowHeight="15" x14ac:dyDescent="0.25"/>
  <cols>
    <col min="2" max="2" width="33.140625" customWidth="1"/>
    <col min="3" max="3" width="11.5703125" customWidth="1"/>
    <col min="4" max="4" width="13.28515625" bestFit="1" customWidth="1"/>
    <col min="5" max="5" width="10.5703125" bestFit="1" customWidth="1"/>
    <col min="6" max="6" width="16.7109375" bestFit="1" customWidth="1"/>
    <col min="7" max="7" width="14.5703125" customWidth="1"/>
    <col min="9" max="9" width="16.7109375" bestFit="1" customWidth="1"/>
    <col min="10" max="10" width="17.85546875" bestFit="1" customWidth="1"/>
    <col min="11" max="11" width="21" customWidth="1"/>
  </cols>
  <sheetData>
    <row r="1" spans="1:11" x14ac:dyDescent="0.25">
      <c r="A1" s="5" t="s">
        <v>39</v>
      </c>
    </row>
    <row r="2" spans="1:11" x14ac:dyDescent="0.25">
      <c r="A2" s="5" t="s">
        <v>239</v>
      </c>
    </row>
    <row r="4" spans="1:11" x14ac:dyDescent="0.25">
      <c r="A4" s="5" t="s">
        <v>242</v>
      </c>
    </row>
    <row r="5" spans="1:11" x14ac:dyDescent="0.25">
      <c r="A5" s="5"/>
    </row>
    <row r="6" spans="1:11" x14ac:dyDescent="0.25">
      <c r="A6" s="5" t="s">
        <v>243</v>
      </c>
    </row>
    <row r="9" spans="1:11" ht="30" x14ac:dyDescent="0.25">
      <c r="A9" s="14" t="s">
        <v>4</v>
      </c>
      <c r="B9" s="14" t="s">
        <v>5</v>
      </c>
      <c r="C9" s="14" t="s">
        <v>6</v>
      </c>
      <c r="D9" s="14" t="s">
        <v>93</v>
      </c>
      <c r="E9" s="14" t="s">
        <v>94</v>
      </c>
      <c r="F9" s="14" t="s">
        <v>95</v>
      </c>
      <c r="G9" s="14" t="s">
        <v>96</v>
      </c>
      <c r="H9" s="14" t="s">
        <v>97</v>
      </c>
      <c r="I9" s="14" t="s">
        <v>98</v>
      </c>
      <c r="J9" s="14" t="s">
        <v>99</v>
      </c>
      <c r="K9" s="14" t="s">
        <v>41</v>
      </c>
    </row>
    <row r="10" spans="1:11" x14ac:dyDescent="0.25">
      <c r="A10">
        <v>3019</v>
      </c>
      <c r="B10" t="s">
        <v>100</v>
      </c>
      <c r="C10" s="39" t="s">
        <v>101</v>
      </c>
      <c r="D10" s="19">
        <v>1587</v>
      </c>
      <c r="E10" s="20">
        <v>495</v>
      </c>
      <c r="F10" s="21">
        <f t="shared" ref="F10:F15" si="0">E10*D10</f>
        <v>785565</v>
      </c>
      <c r="J10" s="4">
        <f t="shared" ref="J10:J15" si="1">F10+I10</f>
        <v>785565</v>
      </c>
      <c r="K10" s="4">
        <f t="shared" ref="K10:K15" si="2">J10/3</f>
        <v>261855</v>
      </c>
    </row>
    <row r="11" spans="1:11" x14ac:dyDescent="0.25">
      <c r="A11">
        <v>14085</v>
      </c>
      <c r="B11" t="s">
        <v>102</v>
      </c>
      <c r="C11" s="39" t="s">
        <v>101</v>
      </c>
      <c r="D11" s="19">
        <v>1573</v>
      </c>
      <c r="E11" s="20">
        <v>495</v>
      </c>
      <c r="F11" s="21">
        <f t="shared" si="0"/>
        <v>778635</v>
      </c>
      <c r="J11" s="4">
        <f t="shared" si="1"/>
        <v>778635</v>
      </c>
      <c r="K11" s="4">
        <f t="shared" si="2"/>
        <v>259545</v>
      </c>
    </row>
    <row r="12" spans="1:11" x14ac:dyDescent="0.25">
      <c r="A12">
        <v>16014</v>
      </c>
      <c r="B12" t="s">
        <v>103</v>
      </c>
      <c r="C12" s="39" t="s">
        <v>101</v>
      </c>
      <c r="D12" s="19">
        <v>309</v>
      </c>
      <c r="E12" s="20">
        <v>495</v>
      </c>
      <c r="F12" s="21">
        <f t="shared" si="0"/>
        <v>152955</v>
      </c>
      <c r="J12" s="4">
        <f t="shared" si="1"/>
        <v>152955</v>
      </c>
      <c r="K12" s="4">
        <f t="shared" si="2"/>
        <v>50985</v>
      </c>
    </row>
    <row r="13" spans="1:11" x14ac:dyDescent="0.25">
      <c r="A13">
        <v>19012</v>
      </c>
      <c r="B13" t="s">
        <v>104</v>
      </c>
      <c r="C13" s="39" t="s">
        <v>101</v>
      </c>
      <c r="D13" s="19">
        <v>325</v>
      </c>
      <c r="E13" s="20">
        <v>495</v>
      </c>
      <c r="F13" s="21">
        <f t="shared" si="0"/>
        <v>160875</v>
      </c>
      <c r="J13" s="4">
        <f t="shared" si="1"/>
        <v>160875</v>
      </c>
      <c r="K13" s="4">
        <f t="shared" si="2"/>
        <v>53625</v>
      </c>
    </row>
    <row r="14" spans="1:11" x14ac:dyDescent="0.25">
      <c r="A14">
        <v>4013</v>
      </c>
      <c r="B14" t="s">
        <v>105</v>
      </c>
      <c r="C14" s="39" t="s">
        <v>101</v>
      </c>
      <c r="D14" s="19">
        <v>876</v>
      </c>
      <c r="E14" s="20">
        <v>495</v>
      </c>
      <c r="F14" s="21">
        <f t="shared" si="0"/>
        <v>433620</v>
      </c>
      <c r="J14" s="4">
        <f t="shared" si="1"/>
        <v>433620</v>
      </c>
      <c r="K14" s="4">
        <f t="shared" si="2"/>
        <v>144540</v>
      </c>
    </row>
    <row r="15" spans="1:11" x14ac:dyDescent="0.25">
      <c r="A15">
        <v>8020</v>
      </c>
      <c r="B15" t="s">
        <v>106</v>
      </c>
      <c r="C15" s="39" t="s">
        <v>101</v>
      </c>
      <c r="D15" s="19">
        <v>3225</v>
      </c>
      <c r="E15" s="20">
        <v>495</v>
      </c>
      <c r="F15" s="21">
        <f t="shared" si="0"/>
        <v>1596375</v>
      </c>
      <c r="J15" s="4">
        <f t="shared" si="1"/>
        <v>1596375</v>
      </c>
      <c r="K15" s="4">
        <f t="shared" si="2"/>
        <v>532125</v>
      </c>
    </row>
    <row r="16" spans="1:11" ht="15.75" thickBot="1" x14ac:dyDescent="0.3">
      <c r="A16" s="40" t="s">
        <v>107</v>
      </c>
      <c r="B16" s="40"/>
      <c r="C16" s="41"/>
      <c r="D16" s="42">
        <f>SUM(D10:D15)</f>
        <v>7895</v>
      </c>
      <c r="E16" s="40"/>
      <c r="F16" s="43">
        <f>SUM(F10:F15)</f>
        <v>3908025</v>
      </c>
      <c r="G16" s="44">
        <v>0</v>
      </c>
      <c r="H16" s="40"/>
      <c r="I16" s="43">
        <f>SUM(I10:I15)</f>
        <v>0</v>
      </c>
      <c r="J16" s="45">
        <f t="shared" ref="J16" si="3">F16+I16</f>
        <v>3908025</v>
      </c>
      <c r="K16" s="45">
        <f>SUM(K10:K15)</f>
        <v>1302675</v>
      </c>
    </row>
    <row r="17" spans="1:11" x14ac:dyDescent="0.25">
      <c r="C17" s="39"/>
      <c r="K17" s="4"/>
    </row>
    <row r="18" spans="1:11" x14ac:dyDescent="0.25">
      <c r="A18">
        <v>19005</v>
      </c>
      <c r="B18" t="s">
        <v>108</v>
      </c>
      <c r="C18" s="39" t="s">
        <v>109</v>
      </c>
      <c r="D18" s="19">
        <v>1445</v>
      </c>
      <c r="E18" s="46">
        <v>235.20000000000002</v>
      </c>
      <c r="F18" s="21">
        <f t="shared" ref="F18:F28" si="4">E18*D18</f>
        <v>339864</v>
      </c>
      <c r="G18" s="19">
        <v>296</v>
      </c>
      <c r="H18">
        <v>250</v>
      </c>
      <c r="I18" s="21">
        <f t="shared" ref="I18:I28" si="5">G18*H18</f>
        <v>74000</v>
      </c>
      <c r="J18" s="4">
        <f t="shared" ref="J18:J28" si="6">F18+I18</f>
        <v>413864</v>
      </c>
      <c r="K18" s="4">
        <f t="shared" ref="K18:K28" si="7">J18/3</f>
        <v>137954.66666666666</v>
      </c>
    </row>
    <row r="19" spans="1:11" x14ac:dyDescent="0.25">
      <c r="A19">
        <v>4200</v>
      </c>
      <c r="B19" t="s">
        <v>110</v>
      </c>
      <c r="C19" s="39" t="s">
        <v>109</v>
      </c>
      <c r="D19" s="19">
        <v>11070</v>
      </c>
      <c r="E19" s="46">
        <v>235.20000000000002</v>
      </c>
      <c r="F19" s="21">
        <f t="shared" si="4"/>
        <v>2603664</v>
      </c>
      <c r="G19" s="19">
        <v>297</v>
      </c>
      <c r="H19">
        <v>250</v>
      </c>
      <c r="I19" s="21">
        <f t="shared" si="5"/>
        <v>74250</v>
      </c>
      <c r="J19" s="4">
        <f t="shared" si="6"/>
        <v>2677914</v>
      </c>
      <c r="K19" s="4">
        <f t="shared" si="7"/>
        <v>892638</v>
      </c>
    </row>
    <row r="20" spans="1:11" x14ac:dyDescent="0.25">
      <c r="A20">
        <v>3021</v>
      </c>
      <c r="B20" t="s">
        <v>111</v>
      </c>
      <c r="C20" s="39" t="s">
        <v>109</v>
      </c>
      <c r="D20" s="19">
        <v>3994</v>
      </c>
      <c r="E20" s="46">
        <v>235.20000000000002</v>
      </c>
      <c r="F20" s="21">
        <f t="shared" si="4"/>
        <v>939388.8</v>
      </c>
      <c r="G20" s="19">
        <v>262</v>
      </c>
      <c r="H20">
        <v>250</v>
      </c>
      <c r="I20" s="21">
        <f t="shared" si="5"/>
        <v>65500</v>
      </c>
      <c r="J20" s="4">
        <f t="shared" si="6"/>
        <v>1004888.8</v>
      </c>
      <c r="K20" s="4">
        <f t="shared" si="7"/>
        <v>334962.93333333335</v>
      </c>
    </row>
    <row r="21" spans="1:11" x14ac:dyDescent="0.25">
      <c r="A21">
        <v>3452</v>
      </c>
      <c r="B21" t="s">
        <v>112</v>
      </c>
      <c r="C21" s="39" t="s">
        <v>109</v>
      </c>
      <c r="D21" s="19">
        <v>9892</v>
      </c>
      <c r="E21" s="46">
        <v>235.20000000000002</v>
      </c>
      <c r="F21" s="21">
        <f t="shared" si="4"/>
        <v>2326598.4000000004</v>
      </c>
      <c r="G21" s="19">
        <v>7097</v>
      </c>
      <c r="H21">
        <v>250</v>
      </c>
      <c r="I21" s="21">
        <f t="shared" si="5"/>
        <v>1774250</v>
      </c>
      <c r="J21" s="4">
        <f t="shared" si="6"/>
        <v>4100848.4000000004</v>
      </c>
      <c r="K21" s="4">
        <f t="shared" si="7"/>
        <v>1366949.4666666668</v>
      </c>
    </row>
    <row r="22" spans="1:11" x14ac:dyDescent="0.25">
      <c r="A22">
        <v>23002</v>
      </c>
      <c r="B22" t="s">
        <v>113</v>
      </c>
      <c r="C22" s="39" t="s">
        <v>109</v>
      </c>
      <c r="D22" s="19">
        <v>4461</v>
      </c>
      <c r="E22" s="46">
        <v>235.20000000000002</v>
      </c>
      <c r="F22" s="21">
        <f t="shared" si="4"/>
        <v>1049227.2000000002</v>
      </c>
      <c r="G22" s="19">
        <v>91</v>
      </c>
      <c r="H22">
        <v>250</v>
      </c>
      <c r="I22" s="21">
        <f t="shared" si="5"/>
        <v>22750</v>
      </c>
      <c r="J22" s="4">
        <f t="shared" si="6"/>
        <v>1071977.2000000002</v>
      </c>
      <c r="K22" s="4">
        <f t="shared" si="7"/>
        <v>357325.7333333334</v>
      </c>
    </row>
    <row r="23" spans="1:11" x14ac:dyDescent="0.25">
      <c r="A23">
        <v>19048</v>
      </c>
      <c r="B23" t="s">
        <v>114</v>
      </c>
      <c r="C23" s="39" t="s">
        <v>109</v>
      </c>
      <c r="D23" s="19">
        <v>3560</v>
      </c>
      <c r="E23" s="46">
        <v>235.20000000000002</v>
      </c>
      <c r="F23" s="21">
        <f t="shared" si="4"/>
        <v>837312.00000000012</v>
      </c>
      <c r="G23" s="19">
        <v>775</v>
      </c>
      <c r="H23">
        <v>250</v>
      </c>
      <c r="I23" s="21">
        <f t="shared" si="5"/>
        <v>193750</v>
      </c>
      <c r="J23" s="4">
        <f t="shared" si="6"/>
        <v>1031062.0000000001</v>
      </c>
      <c r="K23" s="4">
        <f t="shared" si="7"/>
        <v>343687.33333333337</v>
      </c>
    </row>
    <row r="24" spans="1:11" x14ac:dyDescent="0.25">
      <c r="A24">
        <v>14004</v>
      </c>
      <c r="B24" t="s">
        <v>115</v>
      </c>
      <c r="C24" s="39" t="s">
        <v>109</v>
      </c>
      <c r="D24" s="19">
        <v>160</v>
      </c>
      <c r="E24" s="46">
        <v>235.20000000000002</v>
      </c>
      <c r="F24" s="21">
        <f t="shared" si="4"/>
        <v>37632</v>
      </c>
      <c r="G24" s="19">
        <v>12</v>
      </c>
      <c r="H24">
        <v>250</v>
      </c>
      <c r="I24" s="21">
        <f t="shared" si="5"/>
        <v>3000</v>
      </c>
      <c r="J24" s="4">
        <f t="shared" si="6"/>
        <v>40632</v>
      </c>
      <c r="K24" s="4">
        <f t="shared" si="7"/>
        <v>13544</v>
      </c>
    </row>
    <row r="25" spans="1:11" x14ac:dyDescent="0.25">
      <c r="A25">
        <v>6036</v>
      </c>
      <c r="B25" t="s">
        <v>116</v>
      </c>
      <c r="C25" s="39" t="s">
        <v>109</v>
      </c>
      <c r="D25" s="19">
        <v>7725</v>
      </c>
      <c r="E25" s="46">
        <v>235.20000000000002</v>
      </c>
      <c r="F25" s="21">
        <f t="shared" si="4"/>
        <v>1816920.0000000002</v>
      </c>
      <c r="G25" s="19">
        <v>4814</v>
      </c>
      <c r="H25">
        <v>250</v>
      </c>
      <c r="I25" s="21">
        <f t="shared" si="5"/>
        <v>1203500</v>
      </c>
      <c r="J25" s="4">
        <f t="shared" si="6"/>
        <v>3020420</v>
      </c>
      <c r="K25" s="4">
        <f t="shared" si="7"/>
        <v>1006806.6666666666</v>
      </c>
    </row>
    <row r="26" spans="1:11" x14ac:dyDescent="0.25">
      <c r="A26">
        <v>14005</v>
      </c>
      <c r="B26" t="s">
        <v>117</v>
      </c>
      <c r="C26" s="39" t="s">
        <v>109</v>
      </c>
      <c r="D26" s="19">
        <v>1790</v>
      </c>
      <c r="E26" s="46">
        <v>235.20000000000002</v>
      </c>
      <c r="F26" s="21">
        <f t="shared" si="4"/>
        <v>421008.00000000006</v>
      </c>
      <c r="G26" s="19">
        <v>166</v>
      </c>
      <c r="H26">
        <v>250</v>
      </c>
      <c r="I26" s="21">
        <f t="shared" si="5"/>
        <v>41500</v>
      </c>
      <c r="J26" s="4">
        <f t="shared" si="6"/>
        <v>462508.00000000006</v>
      </c>
      <c r="K26" s="4">
        <f t="shared" si="7"/>
        <v>154169.33333333334</v>
      </c>
    </row>
    <row r="27" spans="1:11" x14ac:dyDescent="0.25">
      <c r="A27">
        <v>19404</v>
      </c>
      <c r="B27" t="s">
        <v>118</v>
      </c>
      <c r="C27" s="39" t="s">
        <v>109</v>
      </c>
      <c r="D27" s="19">
        <v>6402</v>
      </c>
      <c r="E27" s="46">
        <v>235.20000000000002</v>
      </c>
      <c r="F27" s="21">
        <f t="shared" si="4"/>
        <v>1505750.4000000001</v>
      </c>
      <c r="G27" s="19">
        <v>1874</v>
      </c>
      <c r="H27">
        <v>250</v>
      </c>
      <c r="I27" s="21">
        <f t="shared" si="5"/>
        <v>468500</v>
      </c>
      <c r="J27" s="4">
        <f t="shared" si="6"/>
        <v>1974250.4000000001</v>
      </c>
      <c r="K27" s="4">
        <f t="shared" si="7"/>
        <v>658083.46666666667</v>
      </c>
    </row>
    <row r="28" spans="1:11" x14ac:dyDescent="0.25">
      <c r="A28">
        <v>3013</v>
      </c>
      <c r="B28" t="s">
        <v>119</v>
      </c>
      <c r="C28" s="39" t="s">
        <v>109</v>
      </c>
      <c r="D28" s="19">
        <v>3061</v>
      </c>
      <c r="E28" s="46">
        <v>235.20000000000002</v>
      </c>
      <c r="F28" s="21">
        <f t="shared" si="4"/>
        <v>719947.20000000007</v>
      </c>
      <c r="G28" s="19">
        <v>239</v>
      </c>
      <c r="H28">
        <v>250</v>
      </c>
      <c r="I28" s="21">
        <f t="shared" si="5"/>
        <v>59750</v>
      </c>
      <c r="J28" s="4">
        <f t="shared" si="6"/>
        <v>779697.20000000007</v>
      </c>
      <c r="K28" s="4">
        <f t="shared" si="7"/>
        <v>259899.06666666668</v>
      </c>
    </row>
    <row r="29" spans="1:11" ht="15.75" thickBot="1" x14ac:dyDescent="0.3">
      <c r="A29" s="40" t="s">
        <v>120</v>
      </c>
      <c r="B29" s="40"/>
      <c r="C29" s="41"/>
      <c r="D29" s="42">
        <f>SUM(D18:D28)</f>
        <v>53560</v>
      </c>
      <c r="E29" s="40"/>
      <c r="F29" s="43">
        <f>SUM(F18:F28)</f>
        <v>12597312</v>
      </c>
      <c r="G29" s="44">
        <f>SUM(G18:G28)</f>
        <v>15923</v>
      </c>
      <c r="H29" s="40">
        <v>250</v>
      </c>
      <c r="I29" s="43">
        <f>SUM(I18:I28)</f>
        <v>3980750</v>
      </c>
      <c r="J29" s="45">
        <f t="shared" ref="J29" si="8">F29+I29</f>
        <v>16578062</v>
      </c>
      <c r="K29" s="45">
        <f>SUM(K18:K28)</f>
        <v>5526020.666666667</v>
      </c>
    </row>
    <row r="30" spans="1:11" x14ac:dyDescent="0.25">
      <c r="C30" s="39"/>
      <c r="K30" s="4"/>
    </row>
    <row r="31" spans="1:11" x14ac:dyDescent="0.25">
      <c r="A31">
        <v>23010</v>
      </c>
      <c r="B31" t="s">
        <v>121</v>
      </c>
      <c r="C31" s="39" t="s">
        <v>122</v>
      </c>
      <c r="D31" s="19">
        <v>722</v>
      </c>
      <c r="E31" s="20">
        <v>459.2</v>
      </c>
      <c r="F31" s="21">
        <f>E31*D31</f>
        <v>331542.39999999997</v>
      </c>
      <c r="G31" s="19">
        <v>378</v>
      </c>
      <c r="H31">
        <v>100</v>
      </c>
      <c r="I31" s="21">
        <f>G31*H31</f>
        <v>37800</v>
      </c>
      <c r="J31" s="4">
        <f>F31+I31</f>
        <v>369342.39999999997</v>
      </c>
      <c r="K31" s="4">
        <f>J31/3</f>
        <v>123114.13333333332</v>
      </c>
    </row>
    <row r="32" spans="1:11" x14ac:dyDescent="0.25">
      <c r="A32">
        <v>3093</v>
      </c>
      <c r="B32" t="s">
        <v>244</v>
      </c>
      <c r="C32" s="39" t="s">
        <v>122</v>
      </c>
      <c r="D32" s="19">
        <v>2637</v>
      </c>
      <c r="E32" s="20">
        <v>459.2</v>
      </c>
      <c r="F32" s="21">
        <f>E32*D32</f>
        <v>1210910.3999999999</v>
      </c>
      <c r="G32" s="19">
        <v>7295</v>
      </c>
      <c r="H32">
        <v>100</v>
      </c>
      <c r="I32" s="21">
        <f>G32*H32</f>
        <v>729500</v>
      </c>
      <c r="J32" s="4">
        <f>F32+I32</f>
        <v>1940410.4</v>
      </c>
      <c r="K32" s="4">
        <f>J32/3</f>
        <v>646803.46666666667</v>
      </c>
    </row>
    <row r="33" spans="1:11" x14ac:dyDescent="0.25">
      <c r="A33">
        <v>3080</v>
      </c>
      <c r="B33" t="s">
        <v>123</v>
      </c>
      <c r="C33" s="39" t="s">
        <v>122</v>
      </c>
      <c r="D33" s="19">
        <v>2177</v>
      </c>
      <c r="E33" s="20">
        <v>459.2</v>
      </c>
      <c r="F33" s="21">
        <f>E33*D33</f>
        <v>999678.4</v>
      </c>
      <c r="G33" s="19">
        <v>473</v>
      </c>
      <c r="H33">
        <v>100</v>
      </c>
      <c r="I33" s="21">
        <f>G33*H33</f>
        <v>47300</v>
      </c>
      <c r="J33" s="4">
        <f>F33+I33</f>
        <v>1046978.4</v>
      </c>
      <c r="K33" s="4">
        <f>J33/3</f>
        <v>348992.8</v>
      </c>
    </row>
    <row r="34" spans="1:11" x14ac:dyDescent="0.25">
      <c r="A34">
        <v>18002</v>
      </c>
      <c r="B34" t="s">
        <v>124</v>
      </c>
      <c r="C34" s="39" t="s">
        <v>122</v>
      </c>
      <c r="D34" s="19">
        <v>494</v>
      </c>
      <c r="E34" s="20">
        <v>459.2</v>
      </c>
      <c r="F34" s="21">
        <f>E34*D34</f>
        <v>226844.79999999999</v>
      </c>
      <c r="G34" s="19">
        <v>0</v>
      </c>
      <c r="H34">
        <v>100</v>
      </c>
      <c r="I34" s="21">
        <f>G34*H34</f>
        <v>0</v>
      </c>
      <c r="J34" s="4">
        <f>F34+I34</f>
        <v>226844.79999999999</v>
      </c>
      <c r="K34" s="4">
        <f>J34/3</f>
        <v>75614.933333333334</v>
      </c>
    </row>
    <row r="35" spans="1:11" ht="15.75" thickBot="1" x14ac:dyDescent="0.3">
      <c r="A35" s="40" t="s">
        <v>125</v>
      </c>
      <c r="B35" s="40"/>
      <c r="C35" s="41"/>
      <c r="D35" s="42">
        <f>SUM(D31:D34)</f>
        <v>6030</v>
      </c>
      <c r="E35" s="40"/>
      <c r="F35" s="43">
        <f>SUM(F31:F34)</f>
        <v>2768975.9999999995</v>
      </c>
      <c r="G35" s="42">
        <f>SUM(G31:G34)</f>
        <v>8146</v>
      </c>
      <c r="H35" s="40">
        <v>100</v>
      </c>
      <c r="I35" s="43">
        <f>SUM(I31:I34)</f>
        <v>814600</v>
      </c>
      <c r="J35" s="45">
        <f>F35+I35</f>
        <v>3583575.9999999995</v>
      </c>
      <c r="K35" s="45">
        <f>SUM(K31:K34)</f>
        <v>1194525.3333333333</v>
      </c>
    </row>
  </sheetData>
  <sortState xmlns:xlrd2="http://schemas.microsoft.com/office/spreadsheetml/2017/richdata2" ref="A31:K34">
    <sortCondition ref="B31:B34"/>
  </sortState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415B6-8B0D-4849-9C00-C77226A2F651}">
  <dimension ref="A1:AO41"/>
  <sheetViews>
    <sheetView workbookViewId="0"/>
  </sheetViews>
  <sheetFormatPr defaultRowHeight="15" x14ac:dyDescent="0.25"/>
  <cols>
    <col min="2" max="2" width="36.5703125" customWidth="1"/>
    <col min="3" max="3" width="15.85546875" customWidth="1"/>
    <col min="4" max="4" width="9.5703125" style="19" bestFit="1" customWidth="1"/>
    <col min="5" max="5" width="9.5703125" bestFit="1" customWidth="1"/>
    <col min="6" max="6" width="9.28515625" bestFit="1" customWidth="1"/>
    <col min="7" max="7" width="10.5703125" bestFit="1" customWidth="1"/>
    <col min="8" max="8" width="13.5703125" customWidth="1"/>
    <col min="9" max="9" width="3.28515625" customWidth="1"/>
    <col min="15" max="15" width="8" customWidth="1"/>
    <col min="21" max="21" width="8.140625" customWidth="1"/>
    <col min="22" max="22" width="10.5703125" bestFit="1" customWidth="1"/>
    <col min="23" max="23" width="9.5703125" bestFit="1" customWidth="1"/>
    <col min="24" max="24" width="9.28515625" bestFit="1" customWidth="1"/>
    <col min="26" max="26" width="14.28515625" bestFit="1" customWidth="1"/>
    <col min="27" max="27" width="3.42578125" customWidth="1"/>
    <col min="29" max="29" width="9.5703125" bestFit="1" customWidth="1"/>
    <col min="30" max="30" width="9.28515625" bestFit="1" customWidth="1"/>
    <col min="32" max="32" width="11.5703125" bestFit="1" customWidth="1"/>
    <col min="33" max="33" width="4" customWidth="1"/>
    <col min="38" max="38" width="10" bestFit="1" customWidth="1"/>
    <col min="39" max="39" width="3" customWidth="1"/>
    <col min="40" max="40" width="14.7109375" customWidth="1"/>
    <col min="41" max="41" width="15.28515625" bestFit="1" customWidth="1"/>
  </cols>
  <sheetData>
    <row r="1" spans="1:41" x14ac:dyDescent="0.25">
      <c r="A1" s="5" t="s">
        <v>39</v>
      </c>
    </row>
    <row r="2" spans="1:41" x14ac:dyDescent="0.25">
      <c r="A2" s="5" t="s">
        <v>240</v>
      </c>
    </row>
    <row r="4" spans="1:41" x14ac:dyDescent="0.25">
      <c r="A4" s="5" t="s">
        <v>242</v>
      </c>
      <c r="D4"/>
    </row>
    <row r="5" spans="1:41" x14ac:dyDescent="0.25">
      <c r="A5" s="5"/>
      <c r="D5"/>
    </row>
    <row r="6" spans="1:41" x14ac:dyDescent="0.25">
      <c r="A6" s="5" t="s">
        <v>243</v>
      </c>
      <c r="D6"/>
      <c r="AO6" s="13"/>
    </row>
    <row r="7" spans="1:41" x14ac:dyDescent="0.25">
      <c r="D7" s="54" t="s">
        <v>126</v>
      </c>
      <c r="E7" s="54"/>
      <c r="F7" s="54"/>
      <c r="G7" s="54"/>
      <c r="H7" s="54"/>
      <c r="J7" s="54" t="s">
        <v>127</v>
      </c>
      <c r="K7" s="54"/>
      <c r="L7" s="54"/>
      <c r="M7" s="54"/>
      <c r="N7" s="54"/>
      <c r="P7" s="54" t="s">
        <v>128</v>
      </c>
      <c r="Q7" s="54"/>
      <c r="R7" s="54"/>
      <c r="S7" s="54"/>
      <c r="T7" s="54"/>
      <c r="V7" s="54" t="s">
        <v>129</v>
      </c>
      <c r="W7" s="54"/>
      <c r="X7" s="54"/>
      <c r="Y7" s="54"/>
      <c r="Z7" s="54"/>
      <c r="AB7" s="54" t="s">
        <v>130</v>
      </c>
      <c r="AC7" s="54"/>
      <c r="AD7" s="54"/>
      <c r="AE7" s="54"/>
      <c r="AF7" s="54"/>
      <c r="AH7" s="53" t="s">
        <v>131</v>
      </c>
      <c r="AI7" s="53"/>
      <c r="AJ7" s="53"/>
      <c r="AK7" s="53"/>
      <c r="AL7" s="53"/>
      <c r="AN7" s="47"/>
      <c r="AO7" s="47"/>
    </row>
    <row r="8" spans="1:41" ht="45" x14ac:dyDescent="0.25">
      <c r="A8" s="14" t="s">
        <v>4</v>
      </c>
      <c r="B8" s="14" t="s">
        <v>5</v>
      </c>
      <c r="C8" s="14" t="s">
        <v>132</v>
      </c>
      <c r="D8" s="15" t="s">
        <v>133</v>
      </c>
      <c r="E8" s="14" t="s">
        <v>134</v>
      </c>
      <c r="F8" s="14" t="s">
        <v>135</v>
      </c>
      <c r="G8" s="14" t="s">
        <v>136</v>
      </c>
      <c r="H8" s="14" t="s">
        <v>137</v>
      </c>
      <c r="I8" s="48"/>
      <c r="J8" s="14" t="s">
        <v>133</v>
      </c>
      <c r="K8" s="14" t="s">
        <v>134</v>
      </c>
      <c r="L8" s="14" t="s">
        <v>135</v>
      </c>
      <c r="M8" s="14" t="s">
        <v>136</v>
      </c>
      <c r="N8" s="14" t="s">
        <v>137</v>
      </c>
      <c r="O8" s="48"/>
      <c r="P8" s="14" t="s">
        <v>133</v>
      </c>
      <c r="Q8" s="14" t="s">
        <v>134</v>
      </c>
      <c r="R8" s="14" t="s">
        <v>135</v>
      </c>
      <c r="S8" s="14" t="s">
        <v>136</v>
      </c>
      <c r="T8" s="14" t="s">
        <v>137</v>
      </c>
      <c r="U8" s="48"/>
      <c r="V8" s="14" t="s">
        <v>138</v>
      </c>
      <c r="W8" s="14" t="s">
        <v>134</v>
      </c>
      <c r="X8" s="14" t="s">
        <v>135</v>
      </c>
      <c r="Y8" s="14" t="s">
        <v>136</v>
      </c>
      <c r="Z8" s="14" t="s">
        <v>137</v>
      </c>
      <c r="AA8" s="48"/>
      <c r="AB8" s="14" t="s">
        <v>138</v>
      </c>
      <c r="AC8" s="14" t="s">
        <v>134</v>
      </c>
      <c r="AD8" s="14" t="s">
        <v>135</v>
      </c>
      <c r="AE8" s="14" t="s">
        <v>136</v>
      </c>
      <c r="AF8" s="14" t="s">
        <v>137</v>
      </c>
      <c r="AG8" s="48"/>
      <c r="AH8" s="14" t="s">
        <v>138</v>
      </c>
      <c r="AI8" s="14" t="s">
        <v>134</v>
      </c>
      <c r="AJ8" s="14" t="s">
        <v>135</v>
      </c>
      <c r="AK8" s="14" t="s">
        <v>136</v>
      </c>
      <c r="AL8" s="14" t="s">
        <v>137</v>
      </c>
      <c r="AM8" s="48"/>
      <c r="AN8" s="14" t="s">
        <v>139</v>
      </c>
      <c r="AO8" s="14" t="s">
        <v>41</v>
      </c>
    </row>
    <row r="9" spans="1:41" x14ac:dyDescent="0.25">
      <c r="A9" s="17">
        <v>15008</v>
      </c>
      <c r="B9" s="18" t="s">
        <v>140</v>
      </c>
      <c r="C9" t="s">
        <v>141</v>
      </c>
      <c r="D9" s="19">
        <v>2488</v>
      </c>
      <c r="E9" s="49">
        <v>4944.1985999999997</v>
      </c>
      <c r="F9" s="49">
        <f>E9/D9</f>
        <v>1.9872180868167202</v>
      </c>
      <c r="G9" s="13">
        <v>2016.0000000000002</v>
      </c>
      <c r="H9" s="21">
        <f t="shared" ref="H9:H15" si="0">D9*F9*G9</f>
        <v>9967504.3776000012</v>
      </c>
      <c r="J9">
        <v>73</v>
      </c>
      <c r="K9" s="49">
        <v>52.007900000000006</v>
      </c>
      <c r="L9" s="49">
        <f t="shared" ref="L9:L41" si="1">IFERROR(K9/J9,0)</f>
        <v>0.71243698630136998</v>
      </c>
      <c r="M9" s="20">
        <v>179.2</v>
      </c>
      <c r="N9" s="21">
        <f t="shared" ref="N9:N41" si="2">J9*L9*M9</f>
        <v>9319.8156799999997</v>
      </c>
      <c r="P9">
        <v>7</v>
      </c>
      <c r="Q9" s="49">
        <v>12.602399999999999</v>
      </c>
      <c r="R9" s="49">
        <f t="shared" ref="R9:R41" si="3">IFERROR(Q9/P9,0)</f>
        <v>1.800342857142857</v>
      </c>
      <c r="S9" s="13">
        <v>89.600000000000009</v>
      </c>
      <c r="T9" s="21">
        <f t="shared" ref="T9:T41" si="4">P9*R9*S9</f>
        <v>1129.1750400000001</v>
      </c>
      <c r="V9" s="19">
        <v>39183</v>
      </c>
      <c r="W9" s="49">
        <v>15254.278100000003</v>
      </c>
      <c r="X9" s="49">
        <f>W9/V9</f>
        <v>0.38930858025163984</v>
      </c>
      <c r="Y9" s="21">
        <v>400</v>
      </c>
      <c r="Z9" s="4">
        <f t="shared" ref="Z9:Z41" si="5">V9*X9*Y9</f>
        <v>6101711.2400000012</v>
      </c>
      <c r="AB9">
        <v>1317</v>
      </c>
      <c r="AC9" s="49">
        <v>485.33530000000002</v>
      </c>
      <c r="AD9" s="49">
        <f t="shared" ref="AD9:AD41" si="6">IFERROR(AC9/AB9,0)</f>
        <v>0.36851579347000762</v>
      </c>
      <c r="AE9" s="21">
        <v>240</v>
      </c>
      <c r="AF9" s="4">
        <f t="shared" ref="AF9:AF41" si="7">AB9*AD9*AE9</f>
        <v>116480.47200000001</v>
      </c>
      <c r="AH9">
        <v>2904</v>
      </c>
      <c r="AI9">
        <v>1179.3159000000001</v>
      </c>
      <c r="AJ9">
        <f t="shared" ref="AJ9:AJ41" si="8">IFERROR(AI9/AH9,0)</f>
        <v>0.40610051652892565</v>
      </c>
      <c r="AK9" s="21">
        <v>290</v>
      </c>
      <c r="AL9" s="4">
        <f t="shared" ref="AL9:AL41" si="9">AH9*AJ9*AK9</f>
        <v>342001.61100000003</v>
      </c>
      <c r="AN9" s="4">
        <f t="shared" ref="AN9:AN41" si="10">AL9+AF9+Z9+T9+N9+H9</f>
        <v>16538146.691320002</v>
      </c>
      <c r="AO9" s="13">
        <f t="shared" ref="AO9:AO41" si="11">AN9/3</f>
        <v>5512715.563773334</v>
      </c>
    </row>
    <row r="10" spans="1:41" x14ac:dyDescent="0.25">
      <c r="A10" s="17">
        <v>3055</v>
      </c>
      <c r="B10" s="18" t="s">
        <v>142</v>
      </c>
      <c r="C10" t="s">
        <v>141</v>
      </c>
      <c r="D10" s="19">
        <v>647</v>
      </c>
      <c r="E10" s="49">
        <v>965.92150000000004</v>
      </c>
      <c r="F10" s="49">
        <f>E10/D10</f>
        <v>1.4929234930448223</v>
      </c>
      <c r="G10" s="13">
        <v>2016.0000000000002</v>
      </c>
      <c r="H10" s="21">
        <f t="shared" si="0"/>
        <v>1947297.7440000002</v>
      </c>
      <c r="J10">
        <v>0</v>
      </c>
      <c r="K10" s="49">
        <v>0</v>
      </c>
      <c r="L10" s="49">
        <f t="shared" si="1"/>
        <v>0</v>
      </c>
      <c r="M10" s="20">
        <v>179.2</v>
      </c>
      <c r="N10" s="21">
        <f t="shared" si="2"/>
        <v>0</v>
      </c>
      <c r="P10">
        <v>0</v>
      </c>
      <c r="Q10" s="49">
        <v>0</v>
      </c>
      <c r="R10" s="49">
        <f t="shared" si="3"/>
        <v>0</v>
      </c>
      <c r="S10" s="13">
        <v>89.600000000000009</v>
      </c>
      <c r="T10" s="21">
        <f t="shared" si="4"/>
        <v>0</v>
      </c>
      <c r="V10" s="19">
        <v>18714</v>
      </c>
      <c r="W10" s="49">
        <v>4584.998300000002</v>
      </c>
      <c r="X10" s="49">
        <f>W10/V10</f>
        <v>0.24500364967404092</v>
      </c>
      <c r="Y10" s="21">
        <v>400</v>
      </c>
      <c r="Z10" s="4">
        <f t="shared" si="5"/>
        <v>1833999.3200000008</v>
      </c>
      <c r="AB10">
        <v>0</v>
      </c>
      <c r="AC10" s="49">
        <v>0</v>
      </c>
      <c r="AD10" s="49">
        <f t="shared" si="6"/>
        <v>0</v>
      </c>
      <c r="AE10" s="21">
        <v>240</v>
      </c>
      <c r="AF10" s="4">
        <f t="shared" si="7"/>
        <v>0</v>
      </c>
      <c r="AH10">
        <v>0</v>
      </c>
      <c r="AI10">
        <v>0</v>
      </c>
      <c r="AJ10">
        <f t="shared" si="8"/>
        <v>0</v>
      </c>
      <c r="AK10" s="21">
        <v>290</v>
      </c>
      <c r="AL10" s="4">
        <f t="shared" si="9"/>
        <v>0</v>
      </c>
      <c r="AN10" s="4">
        <f t="shared" si="10"/>
        <v>3781297.0640000012</v>
      </c>
      <c r="AO10" s="13">
        <f t="shared" si="11"/>
        <v>1260432.3546666671</v>
      </c>
    </row>
    <row r="11" spans="1:41" x14ac:dyDescent="0.25">
      <c r="A11" s="17">
        <v>3025</v>
      </c>
      <c r="B11" s="18" t="s">
        <v>143</v>
      </c>
      <c r="C11" t="s">
        <v>141</v>
      </c>
      <c r="D11" s="19">
        <v>990</v>
      </c>
      <c r="E11" s="49">
        <v>2548.4016999999999</v>
      </c>
      <c r="F11" s="49">
        <f>E11/D11</f>
        <v>2.5741431313131313</v>
      </c>
      <c r="G11" s="13">
        <v>2016.0000000000002</v>
      </c>
      <c r="H11" s="21">
        <f t="shared" si="0"/>
        <v>5137577.8272000002</v>
      </c>
      <c r="J11">
        <v>73</v>
      </c>
      <c r="K11" s="49">
        <v>59.555299999999995</v>
      </c>
      <c r="L11" s="49">
        <f t="shared" si="1"/>
        <v>0.81582602739726018</v>
      </c>
      <c r="M11" s="20">
        <v>179.2</v>
      </c>
      <c r="N11" s="21">
        <f t="shared" si="2"/>
        <v>10672.309759999998</v>
      </c>
      <c r="P11">
        <v>0</v>
      </c>
      <c r="Q11" s="49">
        <v>0</v>
      </c>
      <c r="R11" s="49">
        <f t="shared" si="3"/>
        <v>0</v>
      </c>
      <c r="S11" s="13">
        <v>89.600000000000009</v>
      </c>
      <c r="T11" s="21">
        <f t="shared" si="4"/>
        <v>0</v>
      </c>
      <c r="V11" s="19">
        <v>78971</v>
      </c>
      <c r="W11" s="49">
        <v>21292.092199999999</v>
      </c>
      <c r="X11" s="49">
        <f>W11/V11</f>
        <v>0.26961912854085673</v>
      </c>
      <c r="Y11" s="21">
        <v>400</v>
      </c>
      <c r="Z11" s="4">
        <f t="shared" si="5"/>
        <v>8516836.879999999</v>
      </c>
      <c r="AB11">
        <v>1977</v>
      </c>
      <c r="AC11" s="49">
        <v>673.57539999999995</v>
      </c>
      <c r="AD11" s="49">
        <f t="shared" si="6"/>
        <v>0.34070581689428425</v>
      </c>
      <c r="AE11" s="21">
        <v>240</v>
      </c>
      <c r="AF11" s="4">
        <f t="shared" si="7"/>
        <v>161658.09599999999</v>
      </c>
      <c r="AH11">
        <v>0</v>
      </c>
      <c r="AI11">
        <v>0</v>
      </c>
      <c r="AJ11">
        <f t="shared" si="8"/>
        <v>0</v>
      </c>
      <c r="AK11" s="21">
        <v>290</v>
      </c>
      <c r="AL11" s="4">
        <f t="shared" si="9"/>
        <v>0</v>
      </c>
      <c r="AN11" s="4">
        <f t="shared" si="10"/>
        <v>13826745.11296</v>
      </c>
      <c r="AO11" s="13">
        <f t="shared" si="11"/>
        <v>4608915.0376533335</v>
      </c>
    </row>
    <row r="12" spans="1:41" x14ac:dyDescent="0.25">
      <c r="A12" s="17">
        <v>21002</v>
      </c>
      <c r="B12" s="18" t="s">
        <v>144</v>
      </c>
      <c r="C12" t="s">
        <v>141</v>
      </c>
      <c r="D12" s="19">
        <v>1031</v>
      </c>
      <c r="E12" s="49">
        <v>1982.3459</v>
      </c>
      <c r="F12" s="49">
        <f>E12/D12</f>
        <v>1.9227409311348207</v>
      </c>
      <c r="G12" s="13">
        <v>2016.0000000000002</v>
      </c>
      <c r="H12" s="21">
        <f t="shared" si="0"/>
        <v>3996409.3344000005</v>
      </c>
      <c r="J12">
        <v>0</v>
      </c>
      <c r="K12" s="49">
        <v>0</v>
      </c>
      <c r="L12" s="49">
        <f t="shared" si="1"/>
        <v>0</v>
      </c>
      <c r="M12" s="20">
        <v>179.2</v>
      </c>
      <c r="N12" s="21">
        <f t="shared" si="2"/>
        <v>0</v>
      </c>
      <c r="P12">
        <v>7</v>
      </c>
      <c r="Q12" s="49">
        <v>11.645500000000002</v>
      </c>
      <c r="R12" s="49">
        <f t="shared" si="3"/>
        <v>1.6636428571428574</v>
      </c>
      <c r="S12" s="13">
        <v>89.600000000000009</v>
      </c>
      <c r="T12" s="21">
        <f t="shared" si="4"/>
        <v>1043.4368000000002</v>
      </c>
      <c r="V12" s="19">
        <v>120600</v>
      </c>
      <c r="W12" s="49">
        <v>23598.952200000003</v>
      </c>
      <c r="X12" s="49">
        <f>W12/V12</f>
        <v>0.19567953731343288</v>
      </c>
      <c r="Y12" s="21">
        <v>400</v>
      </c>
      <c r="Z12" s="4">
        <f t="shared" si="5"/>
        <v>9439580.8800000008</v>
      </c>
      <c r="AB12">
        <v>0</v>
      </c>
      <c r="AC12" s="49">
        <v>0</v>
      </c>
      <c r="AD12" s="49">
        <f t="shared" si="6"/>
        <v>0</v>
      </c>
      <c r="AE12" s="21">
        <v>240</v>
      </c>
      <c r="AF12" s="4">
        <f t="shared" si="7"/>
        <v>0</v>
      </c>
      <c r="AH12">
        <v>0</v>
      </c>
      <c r="AI12">
        <v>0</v>
      </c>
      <c r="AJ12">
        <f t="shared" si="8"/>
        <v>0</v>
      </c>
      <c r="AK12" s="21">
        <v>290</v>
      </c>
      <c r="AL12" s="4">
        <f t="shared" si="9"/>
        <v>0</v>
      </c>
      <c r="AN12" s="4">
        <f t="shared" si="10"/>
        <v>13437033.6512</v>
      </c>
      <c r="AO12" s="13">
        <f t="shared" si="11"/>
        <v>4479011.217066667</v>
      </c>
    </row>
    <row r="13" spans="1:41" x14ac:dyDescent="0.25">
      <c r="A13" s="17">
        <v>23007</v>
      </c>
      <c r="B13" s="18" t="s">
        <v>145</v>
      </c>
      <c r="C13" t="s">
        <v>141</v>
      </c>
      <c r="D13" s="19">
        <v>0</v>
      </c>
      <c r="E13" s="49">
        <v>0</v>
      </c>
      <c r="F13" s="49">
        <v>0</v>
      </c>
      <c r="G13" s="13">
        <v>2016.0000000000002</v>
      </c>
      <c r="H13" s="21">
        <f t="shared" si="0"/>
        <v>0</v>
      </c>
      <c r="J13">
        <v>0</v>
      </c>
      <c r="K13" s="49">
        <v>0</v>
      </c>
      <c r="L13" s="49">
        <f t="shared" si="1"/>
        <v>0</v>
      </c>
      <c r="M13" s="20">
        <v>179.2</v>
      </c>
      <c r="N13" s="21">
        <f t="shared" si="2"/>
        <v>0</v>
      </c>
      <c r="P13">
        <v>0</v>
      </c>
      <c r="Q13" s="49">
        <v>0</v>
      </c>
      <c r="R13" s="49">
        <f t="shared" si="3"/>
        <v>0</v>
      </c>
      <c r="S13" s="13">
        <v>89.600000000000009</v>
      </c>
      <c r="T13" s="21">
        <f t="shared" si="4"/>
        <v>0</v>
      </c>
      <c r="V13" s="19">
        <v>0</v>
      </c>
      <c r="W13" s="49">
        <v>0</v>
      </c>
      <c r="X13" s="49">
        <v>0</v>
      </c>
      <c r="Y13" s="21">
        <v>400</v>
      </c>
      <c r="Z13" s="4">
        <f t="shared" si="5"/>
        <v>0</v>
      </c>
      <c r="AB13">
        <v>0</v>
      </c>
      <c r="AC13" s="49">
        <v>0</v>
      </c>
      <c r="AD13" s="49">
        <f t="shared" si="6"/>
        <v>0</v>
      </c>
      <c r="AE13" s="21">
        <v>240</v>
      </c>
      <c r="AF13" s="4">
        <f t="shared" si="7"/>
        <v>0</v>
      </c>
      <c r="AH13">
        <v>0</v>
      </c>
      <c r="AI13">
        <v>0</v>
      </c>
      <c r="AJ13">
        <f t="shared" si="8"/>
        <v>0</v>
      </c>
      <c r="AK13" s="21">
        <v>290</v>
      </c>
      <c r="AL13" s="4">
        <f t="shared" si="9"/>
        <v>0</v>
      </c>
      <c r="AN13" s="4">
        <f t="shared" si="10"/>
        <v>0</v>
      </c>
      <c r="AO13" s="13">
        <f t="shared" si="11"/>
        <v>0</v>
      </c>
    </row>
    <row r="14" spans="1:41" x14ac:dyDescent="0.25">
      <c r="A14" s="17">
        <v>6005</v>
      </c>
      <c r="B14" s="18" t="s">
        <v>146</v>
      </c>
      <c r="C14" t="s">
        <v>141</v>
      </c>
      <c r="D14" s="19">
        <v>112</v>
      </c>
      <c r="E14" s="49">
        <v>115.74850000000001</v>
      </c>
      <c r="F14" s="49">
        <f t="shared" ref="F14:F41" si="12">E14/D14</f>
        <v>1.0334687500000002</v>
      </c>
      <c r="G14" s="13">
        <v>2016.0000000000002</v>
      </c>
      <c r="H14" s="21">
        <f t="shared" si="0"/>
        <v>233348.97600000008</v>
      </c>
      <c r="J14">
        <v>0</v>
      </c>
      <c r="K14" s="49">
        <v>0</v>
      </c>
      <c r="L14" s="49">
        <f t="shared" si="1"/>
        <v>0</v>
      </c>
      <c r="M14" s="20">
        <v>179.2</v>
      </c>
      <c r="N14" s="21">
        <f t="shared" si="2"/>
        <v>0</v>
      </c>
      <c r="P14">
        <v>0</v>
      </c>
      <c r="Q14" s="49">
        <v>0</v>
      </c>
      <c r="R14" s="49">
        <f t="shared" si="3"/>
        <v>0</v>
      </c>
      <c r="S14" s="13">
        <v>89.600000000000009</v>
      </c>
      <c r="T14" s="21">
        <f t="shared" si="4"/>
        <v>0</v>
      </c>
      <c r="V14" s="19">
        <v>14342</v>
      </c>
      <c r="W14" s="49">
        <v>3022.2957000000001</v>
      </c>
      <c r="X14" s="49">
        <f t="shared" ref="X14:X41" si="13">W14/V14</f>
        <v>0.21073042114070561</v>
      </c>
      <c r="Y14" s="21">
        <v>400</v>
      </c>
      <c r="Z14" s="4">
        <f t="shared" si="5"/>
        <v>1208918.28</v>
      </c>
      <c r="AB14">
        <v>0</v>
      </c>
      <c r="AC14" s="49">
        <v>0</v>
      </c>
      <c r="AD14" s="49">
        <f t="shared" si="6"/>
        <v>0</v>
      </c>
      <c r="AE14" s="21">
        <v>240</v>
      </c>
      <c r="AF14" s="4">
        <f t="shared" si="7"/>
        <v>0</v>
      </c>
      <c r="AH14">
        <v>0</v>
      </c>
      <c r="AI14">
        <v>0</v>
      </c>
      <c r="AJ14">
        <f t="shared" si="8"/>
        <v>0</v>
      </c>
      <c r="AK14" s="21">
        <v>290</v>
      </c>
      <c r="AL14" s="4">
        <f t="shared" si="9"/>
        <v>0</v>
      </c>
      <c r="AN14" s="4">
        <f t="shared" si="10"/>
        <v>1442267.2560000001</v>
      </c>
      <c r="AO14" s="13">
        <f t="shared" si="11"/>
        <v>480755.75200000004</v>
      </c>
    </row>
    <row r="15" spans="1:41" x14ac:dyDescent="0.25">
      <c r="A15" s="17">
        <v>31000</v>
      </c>
      <c r="B15" s="18" t="s">
        <v>147</v>
      </c>
      <c r="C15" t="s">
        <v>141</v>
      </c>
      <c r="D15" s="19">
        <v>674</v>
      </c>
      <c r="E15" s="49">
        <v>978.77570000000003</v>
      </c>
      <c r="F15" s="49">
        <f t="shared" si="12"/>
        <v>1.4521894658753709</v>
      </c>
      <c r="G15" s="13">
        <v>2016.0000000000002</v>
      </c>
      <c r="H15" s="21">
        <f t="shared" si="0"/>
        <v>1973211.8112000003</v>
      </c>
      <c r="J15">
        <v>0</v>
      </c>
      <c r="K15" s="49">
        <v>0</v>
      </c>
      <c r="L15" s="49">
        <f t="shared" si="1"/>
        <v>0</v>
      </c>
      <c r="M15" s="20">
        <v>179.2</v>
      </c>
      <c r="N15" s="21">
        <f t="shared" si="2"/>
        <v>0</v>
      </c>
      <c r="P15">
        <v>5</v>
      </c>
      <c r="Q15" s="49">
        <v>7.6350999999999996</v>
      </c>
      <c r="R15" s="49">
        <f t="shared" si="3"/>
        <v>1.5270199999999998</v>
      </c>
      <c r="S15" s="13">
        <v>89.600000000000009</v>
      </c>
      <c r="T15" s="21">
        <f t="shared" si="4"/>
        <v>684.10496000000001</v>
      </c>
      <c r="V15" s="19">
        <v>20568</v>
      </c>
      <c r="W15" s="49">
        <v>5318.9303999999993</v>
      </c>
      <c r="X15" s="49">
        <f t="shared" si="13"/>
        <v>0.25860221703617264</v>
      </c>
      <c r="Y15" s="21">
        <v>400</v>
      </c>
      <c r="Z15" s="4">
        <f t="shared" si="5"/>
        <v>2127572.1599999997</v>
      </c>
      <c r="AB15">
        <v>0</v>
      </c>
      <c r="AC15" s="49">
        <v>0</v>
      </c>
      <c r="AD15" s="49">
        <f t="shared" si="6"/>
        <v>0</v>
      </c>
      <c r="AE15" s="21">
        <v>240</v>
      </c>
      <c r="AF15" s="4">
        <f t="shared" si="7"/>
        <v>0</v>
      </c>
      <c r="AH15">
        <v>0</v>
      </c>
      <c r="AI15">
        <v>0</v>
      </c>
      <c r="AJ15">
        <f t="shared" si="8"/>
        <v>0</v>
      </c>
      <c r="AK15" s="21">
        <v>290</v>
      </c>
      <c r="AL15" s="4">
        <f t="shared" si="9"/>
        <v>0</v>
      </c>
      <c r="AN15" s="4">
        <f t="shared" si="10"/>
        <v>4101468.0761600002</v>
      </c>
      <c r="AO15" s="13">
        <f t="shared" si="11"/>
        <v>1367156.0253866666</v>
      </c>
    </row>
    <row r="16" spans="1:41" x14ac:dyDescent="0.25">
      <c r="A16" s="17">
        <v>13017</v>
      </c>
      <c r="B16" s="18" t="s">
        <v>148</v>
      </c>
      <c r="C16" t="s">
        <v>141</v>
      </c>
      <c r="D16" s="19">
        <v>79</v>
      </c>
      <c r="E16" s="49">
        <v>173.56309999999999</v>
      </c>
      <c r="F16" s="49">
        <f t="shared" si="12"/>
        <v>2.1970012658227849</v>
      </c>
      <c r="G16" s="13">
        <v>2016.0000000000002</v>
      </c>
      <c r="H16" s="21">
        <f>IFERROR(D16*F16*G16,0)</f>
        <v>349903.2096</v>
      </c>
      <c r="J16">
        <v>0</v>
      </c>
      <c r="K16" s="49">
        <v>0</v>
      </c>
      <c r="L16" s="49">
        <f t="shared" si="1"/>
        <v>0</v>
      </c>
      <c r="M16" s="20">
        <v>179.2</v>
      </c>
      <c r="N16" s="21">
        <f t="shared" si="2"/>
        <v>0</v>
      </c>
      <c r="P16">
        <v>0</v>
      </c>
      <c r="Q16" s="49">
        <v>0</v>
      </c>
      <c r="R16" s="49">
        <f t="shared" si="3"/>
        <v>0</v>
      </c>
      <c r="S16" s="13">
        <v>89.600000000000009</v>
      </c>
      <c r="T16" s="21">
        <f t="shared" si="4"/>
        <v>0</v>
      </c>
      <c r="V16" s="19">
        <v>9011</v>
      </c>
      <c r="W16" s="49">
        <v>2175.1153000000004</v>
      </c>
      <c r="X16" s="49">
        <f t="shared" si="13"/>
        <v>0.24138445233603378</v>
      </c>
      <c r="Y16" s="21">
        <v>400</v>
      </c>
      <c r="Z16" s="4">
        <f t="shared" si="5"/>
        <v>870046.12000000011</v>
      </c>
      <c r="AB16">
        <v>0</v>
      </c>
      <c r="AC16" s="49">
        <v>0</v>
      </c>
      <c r="AD16" s="49">
        <f t="shared" si="6"/>
        <v>0</v>
      </c>
      <c r="AE16" s="21">
        <v>240</v>
      </c>
      <c r="AF16" s="4">
        <f t="shared" si="7"/>
        <v>0</v>
      </c>
      <c r="AH16">
        <v>0</v>
      </c>
      <c r="AI16">
        <v>0</v>
      </c>
      <c r="AJ16">
        <f t="shared" si="8"/>
        <v>0</v>
      </c>
      <c r="AK16" s="21">
        <v>290</v>
      </c>
      <c r="AL16" s="4">
        <f t="shared" si="9"/>
        <v>0</v>
      </c>
      <c r="AN16" s="4">
        <f t="shared" si="10"/>
        <v>1219949.3296000001</v>
      </c>
      <c r="AO16" s="13">
        <f t="shared" si="11"/>
        <v>406649.77653333335</v>
      </c>
    </row>
    <row r="17" spans="1:41" x14ac:dyDescent="0.25">
      <c r="A17" s="17">
        <v>7008</v>
      </c>
      <c r="B17" s="18" t="s">
        <v>149</v>
      </c>
      <c r="C17" t="s">
        <v>141</v>
      </c>
      <c r="D17" s="19">
        <v>7</v>
      </c>
      <c r="E17" s="49">
        <v>7.8590999999999998</v>
      </c>
      <c r="F17" s="49">
        <f t="shared" si="12"/>
        <v>1.1227285714285713</v>
      </c>
      <c r="G17" s="13">
        <v>2016.0000000000002</v>
      </c>
      <c r="H17" s="21">
        <f t="shared" ref="H17:H41" si="14">D17*F17*G17</f>
        <v>15843.945599999999</v>
      </c>
      <c r="J17">
        <v>0</v>
      </c>
      <c r="K17" s="49">
        <v>0</v>
      </c>
      <c r="L17" s="49">
        <f t="shared" si="1"/>
        <v>0</v>
      </c>
      <c r="M17" s="20">
        <v>179.2</v>
      </c>
      <c r="N17" s="21">
        <f t="shared" si="2"/>
        <v>0</v>
      </c>
      <c r="P17">
        <v>0</v>
      </c>
      <c r="Q17" s="49">
        <v>0</v>
      </c>
      <c r="R17" s="49">
        <f t="shared" si="3"/>
        <v>0</v>
      </c>
      <c r="S17" s="13">
        <v>89.600000000000009</v>
      </c>
      <c r="T17" s="21">
        <f t="shared" si="4"/>
        <v>0</v>
      </c>
      <c r="V17" s="19">
        <v>1960</v>
      </c>
      <c r="W17" s="49">
        <v>341.20530000000002</v>
      </c>
      <c r="X17" s="49">
        <f t="shared" si="13"/>
        <v>0.1740843367346939</v>
      </c>
      <c r="Y17" s="21">
        <v>400</v>
      </c>
      <c r="Z17" s="4">
        <f t="shared" si="5"/>
        <v>136482.12</v>
      </c>
      <c r="AB17">
        <v>0</v>
      </c>
      <c r="AC17" s="49">
        <v>0</v>
      </c>
      <c r="AD17" s="49">
        <f t="shared" si="6"/>
        <v>0</v>
      </c>
      <c r="AE17" s="21">
        <v>240</v>
      </c>
      <c r="AF17" s="4">
        <f t="shared" si="7"/>
        <v>0</v>
      </c>
      <c r="AH17">
        <v>0</v>
      </c>
      <c r="AI17">
        <v>0</v>
      </c>
      <c r="AJ17">
        <f t="shared" si="8"/>
        <v>0</v>
      </c>
      <c r="AK17" s="21">
        <v>290</v>
      </c>
      <c r="AL17" s="4">
        <f t="shared" si="9"/>
        <v>0</v>
      </c>
      <c r="AN17" s="4">
        <f t="shared" si="10"/>
        <v>152326.0656</v>
      </c>
      <c r="AO17" s="13">
        <f t="shared" si="11"/>
        <v>50775.355199999998</v>
      </c>
    </row>
    <row r="18" spans="1:41" x14ac:dyDescent="0.25">
      <c r="A18" s="17">
        <v>19007</v>
      </c>
      <c r="B18" s="18" t="s">
        <v>150</v>
      </c>
      <c r="C18" t="s">
        <v>141</v>
      </c>
      <c r="D18" s="19">
        <v>1092</v>
      </c>
      <c r="E18" s="49">
        <v>1997.9648999999999</v>
      </c>
      <c r="F18" s="49">
        <f t="shared" si="12"/>
        <v>1.8296381868131868</v>
      </c>
      <c r="G18" s="13">
        <v>2016.0000000000002</v>
      </c>
      <c r="H18" s="21">
        <f t="shared" si="14"/>
        <v>4027897.2384000001</v>
      </c>
      <c r="J18">
        <v>0</v>
      </c>
      <c r="K18" s="49">
        <v>0</v>
      </c>
      <c r="L18" s="49">
        <f t="shared" si="1"/>
        <v>0</v>
      </c>
      <c r="M18" s="20">
        <v>179.2</v>
      </c>
      <c r="N18" s="21">
        <f t="shared" si="2"/>
        <v>0</v>
      </c>
      <c r="P18">
        <v>0</v>
      </c>
      <c r="Q18" s="49">
        <v>0</v>
      </c>
      <c r="R18" s="49">
        <f t="shared" si="3"/>
        <v>0</v>
      </c>
      <c r="S18" s="13">
        <v>89.600000000000009</v>
      </c>
      <c r="T18" s="21">
        <f t="shared" si="4"/>
        <v>0</v>
      </c>
      <c r="V18" s="19">
        <v>34214</v>
      </c>
      <c r="W18" s="49">
        <v>9838.0109000000011</v>
      </c>
      <c r="X18" s="49">
        <f t="shared" si="13"/>
        <v>0.28754342959022627</v>
      </c>
      <c r="Y18" s="21">
        <v>400</v>
      </c>
      <c r="Z18" s="4">
        <f t="shared" si="5"/>
        <v>3935204.3600000003</v>
      </c>
      <c r="AB18">
        <v>0</v>
      </c>
      <c r="AC18" s="49">
        <v>0</v>
      </c>
      <c r="AD18" s="49">
        <f t="shared" si="6"/>
        <v>0</v>
      </c>
      <c r="AE18" s="21">
        <v>240</v>
      </c>
      <c r="AF18" s="4">
        <f t="shared" si="7"/>
        <v>0</v>
      </c>
      <c r="AH18">
        <v>0</v>
      </c>
      <c r="AI18">
        <v>0</v>
      </c>
      <c r="AJ18">
        <f t="shared" si="8"/>
        <v>0</v>
      </c>
      <c r="AK18" s="21">
        <v>290</v>
      </c>
      <c r="AL18" s="4">
        <f t="shared" si="9"/>
        <v>0</v>
      </c>
      <c r="AN18" s="4">
        <f t="shared" si="10"/>
        <v>7963101.5984000005</v>
      </c>
      <c r="AO18" s="13">
        <f t="shared" si="11"/>
        <v>2654367.1994666667</v>
      </c>
    </row>
    <row r="19" spans="1:41" x14ac:dyDescent="0.25">
      <c r="A19" s="17">
        <v>4005</v>
      </c>
      <c r="B19" s="18" t="s">
        <v>151</v>
      </c>
      <c r="C19" t="s">
        <v>141</v>
      </c>
      <c r="D19" s="19">
        <v>228</v>
      </c>
      <c r="E19" s="49">
        <v>258.92340000000002</v>
      </c>
      <c r="F19" s="49">
        <f t="shared" si="12"/>
        <v>1.1356289473684211</v>
      </c>
      <c r="G19" s="13">
        <v>2016.0000000000002</v>
      </c>
      <c r="H19" s="21">
        <f t="shared" si="14"/>
        <v>521989.5744000001</v>
      </c>
      <c r="J19">
        <v>117</v>
      </c>
      <c r="K19" s="49">
        <v>85.520199999999988</v>
      </c>
      <c r="L19" s="49">
        <f t="shared" si="1"/>
        <v>0.73094188034188023</v>
      </c>
      <c r="M19" s="20">
        <v>179.2</v>
      </c>
      <c r="N19" s="21">
        <f t="shared" si="2"/>
        <v>15325.219839999996</v>
      </c>
      <c r="P19">
        <v>4</v>
      </c>
      <c r="Q19" s="49">
        <v>4.9657999999999998</v>
      </c>
      <c r="R19" s="49">
        <f t="shared" si="3"/>
        <v>1.2414499999999999</v>
      </c>
      <c r="S19" s="13">
        <v>89.600000000000009</v>
      </c>
      <c r="T19" s="21">
        <f t="shared" si="4"/>
        <v>444.93568000000005</v>
      </c>
      <c r="V19" s="19">
        <v>15547</v>
      </c>
      <c r="W19" s="49">
        <v>3536.5749000000001</v>
      </c>
      <c r="X19" s="49">
        <f t="shared" si="13"/>
        <v>0.22747635556699042</v>
      </c>
      <c r="Y19" s="21">
        <v>400</v>
      </c>
      <c r="Z19" s="4">
        <f t="shared" si="5"/>
        <v>1414629.96</v>
      </c>
      <c r="AB19">
        <v>0</v>
      </c>
      <c r="AC19" s="49">
        <v>0</v>
      </c>
      <c r="AD19" s="49">
        <f t="shared" si="6"/>
        <v>0</v>
      </c>
      <c r="AE19" s="21">
        <v>240</v>
      </c>
      <c r="AF19" s="4">
        <f t="shared" si="7"/>
        <v>0</v>
      </c>
      <c r="AH19">
        <v>0</v>
      </c>
      <c r="AI19">
        <v>0</v>
      </c>
      <c r="AJ19">
        <f t="shared" si="8"/>
        <v>0</v>
      </c>
      <c r="AK19" s="21">
        <v>290</v>
      </c>
      <c r="AL19" s="4">
        <f t="shared" si="9"/>
        <v>0</v>
      </c>
      <c r="AN19" s="4">
        <f t="shared" si="10"/>
        <v>1952389.68992</v>
      </c>
      <c r="AO19" s="13">
        <f t="shared" si="11"/>
        <v>650796.56330666668</v>
      </c>
    </row>
    <row r="20" spans="1:41" x14ac:dyDescent="0.25">
      <c r="A20" s="17">
        <v>8006</v>
      </c>
      <c r="B20" s="18" t="s">
        <v>152</v>
      </c>
      <c r="C20" t="s">
        <v>141</v>
      </c>
      <c r="D20" s="19">
        <v>872</v>
      </c>
      <c r="E20" s="49">
        <v>1298.2535000000003</v>
      </c>
      <c r="F20" s="49">
        <f t="shared" si="12"/>
        <v>1.4888228211009178</v>
      </c>
      <c r="G20" s="13">
        <v>2016.0000000000002</v>
      </c>
      <c r="H20" s="21">
        <f t="shared" si="14"/>
        <v>2617279.0560000008</v>
      </c>
      <c r="J20">
        <v>251</v>
      </c>
      <c r="K20" s="49">
        <v>167.81760000000014</v>
      </c>
      <c r="L20" s="49">
        <f t="shared" si="1"/>
        <v>0.66859601593625551</v>
      </c>
      <c r="M20" s="20">
        <v>179.2</v>
      </c>
      <c r="N20" s="21">
        <f t="shared" si="2"/>
        <v>30072.913920000025</v>
      </c>
      <c r="P20">
        <v>14</v>
      </c>
      <c r="Q20" s="49">
        <v>20.130700000000001</v>
      </c>
      <c r="R20" s="49">
        <f t="shared" si="3"/>
        <v>1.4379071428571428</v>
      </c>
      <c r="S20" s="13">
        <v>89.600000000000009</v>
      </c>
      <c r="T20" s="21">
        <f t="shared" si="4"/>
        <v>1803.7107200000003</v>
      </c>
      <c r="V20" s="19">
        <v>47410</v>
      </c>
      <c r="W20" s="49">
        <v>11030.515500000001</v>
      </c>
      <c r="X20" s="49">
        <f t="shared" si="13"/>
        <v>0.23266221261337272</v>
      </c>
      <c r="Y20" s="21">
        <v>400</v>
      </c>
      <c r="Z20" s="4">
        <f t="shared" si="5"/>
        <v>4412206.2</v>
      </c>
      <c r="AB20">
        <v>836</v>
      </c>
      <c r="AC20" s="49">
        <v>261.9119</v>
      </c>
      <c r="AD20" s="49">
        <f t="shared" si="6"/>
        <v>0.31329174641148327</v>
      </c>
      <c r="AE20" s="21">
        <v>240</v>
      </c>
      <c r="AF20" s="4">
        <f t="shared" si="7"/>
        <v>62858.856</v>
      </c>
      <c r="AH20">
        <v>0</v>
      </c>
      <c r="AI20">
        <v>0</v>
      </c>
      <c r="AJ20">
        <f t="shared" si="8"/>
        <v>0</v>
      </c>
      <c r="AK20" s="21">
        <v>290</v>
      </c>
      <c r="AL20" s="4">
        <f t="shared" si="9"/>
        <v>0</v>
      </c>
      <c r="AN20" s="4">
        <f t="shared" si="10"/>
        <v>7124220.7366400007</v>
      </c>
      <c r="AO20" s="13">
        <f t="shared" si="11"/>
        <v>2374740.2455466669</v>
      </c>
    </row>
    <row r="21" spans="1:41" x14ac:dyDescent="0.25">
      <c r="A21" s="17">
        <v>13027</v>
      </c>
      <c r="B21" s="18" t="s">
        <v>153</v>
      </c>
      <c r="C21" t="s">
        <v>141</v>
      </c>
      <c r="D21" s="19">
        <v>1071</v>
      </c>
      <c r="E21" s="49">
        <v>2975.3075999999987</v>
      </c>
      <c r="F21" s="49">
        <f t="shared" si="12"/>
        <v>2.7780649859943964</v>
      </c>
      <c r="G21" s="13">
        <v>2016.0000000000002</v>
      </c>
      <c r="H21" s="21">
        <f t="shared" si="14"/>
        <v>5998220.1215999983</v>
      </c>
      <c r="J21">
        <v>0</v>
      </c>
      <c r="K21" s="49">
        <v>0</v>
      </c>
      <c r="L21" s="49">
        <f t="shared" si="1"/>
        <v>0</v>
      </c>
      <c r="M21" s="20">
        <v>179.2</v>
      </c>
      <c r="N21" s="21">
        <f t="shared" si="2"/>
        <v>0</v>
      </c>
      <c r="P21">
        <v>0</v>
      </c>
      <c r="Q21" s="49">
        <v>0</v>
      </c>
      <c r="R21" s="49">
        <f t="shared" si="3"/>
        <v>0</v>
      </c>
      <c r="S21" s="13">
        <v>89.600000000000009</v>
      </c>
      <c r="T21" s="21">
        <f t="shared" si="4"/>
        <v>0</v>
      </c>
      <c r="V21" s="19">
        <v>78806</v>
      </c>
      <c r="W21" s="49">
        <v>17739.456999999999</v>
      </c>
      <c r="X21" s="49">
        <f t="shared" si="13"/>
        <v>0.22510287287769964</v>
      </c>
      <c r="Y21" s="21">
        <v>400</v>
      </c>
      <c r="Z21" s="4">
        <f t="shared" si="5"/>
        <v>7095782.7999999998</v>
      </c>
      <c r="AB21">
        <v>0</v>
      </c>
      <c r="AC21" s="49">
        <v>0</v>
      </c>
      <c r="AD21" s="49">
        <f t="shared" si="6"/>
        <v>0</v>
      </c>
      <c r="AE21" s="21">
        <v>240</v>
      </c>
      <c r="AF21" s="4">
        <f t="shared" si="7"/>
        <v>0</v>
      </c>
      <c r="AH21">
        <v>0</v>
      </c>
      <c r="AI21">
        <v>0</v>
      </c>
      <c r="AJ21">
        <f t="shared" si="8"/>
        <v>0</v>
      </c>
      <c r="AK21" s="21">
        <v>290</v>
      </c>
      <c r="AL21" s="4">
        <f t="shared" si="9"/>
        <v>0</v>
      </c>
      <c r="AN21" s="4">
        <f t="shared" si="10"/>
        <v>13094002.921599999</v>
      </c>
      <c r="AO21" s="13">
        <f t="shared" si="11"/>
        <v>4364667.6405333327</v>
      </c>
    </row>
    <row r="22" spans="1:41" x14ac:dyDescent="0.25">
      <c r="A22" s="17">
        <v>2006</v>
      </c>
      <c r="B22" s="18" t="s">
        <v>154</v>
      </c>
      <c r="C22" t="s">
        <v>141</v>
      </c>
      <c r="D22" s="19">
        <v>690</v>
      </c>
      <c r="E22" s="49">
        <v>1038.6497999999999</v>
      </c>
      <c r="F22" s="49">
        <f t="shared" si="12"/>
        <v>1.5052895652173912</v>
      </c>
      <c r="G22" s="13">
        <v>2016.0000000000002</v>
      </c>
      <c r="H22" s="21">
        <f t="shared" si="14"/>
        <v>2093917.9968000001</v>
      </c>
      <c r="J22">
        <v>502</v>
      </c>
      <c r="K22" s="49">
        <v>347.62350000000049</v>
      </c>
      <c r="L22" s="49">
        <f t="shared" si="1"/>
        <v>0.69247709163346716</v>
      </c>
      <c r="M22" s="20">
        <v>179.2</v>
      </c>
      <c r="N22" s="21">
        <f t="shared" si="2"/>
        <v>62294.131200000083</v>
      </c>
      <c r="P22">
        <v>11</v>
      </c>
      <c r="Q22" s="49">
        <v>13.581600000000002</v>
      </c>
      <c r="R22" s="49">
        <f t="shared" si="3"/>
        <v>1.2346909090909093</v>
      </c>
      <c r="S22" s="13">
        <v>89.600000000000009</v>
      </c>
      <c r="T22" s="21">
        <f t="shared" si="4"/>
        <v>1216.9113600000003</v>
      </c>
      <c r="V22" s="19">
        <v>21829</v>
      </c>
      <c r="W22" s="49">
        <v>6526.0879999999988</v>
      </c>
      <c r="X22" s="49">
        <f t="shared" si="13"/>
        <v>0.29896413028540009</v>
      </c>
      <c r="Y22" s="21">
        <v>400</v>
      </c>
      <c r="Z22" s="4">
        <f t="shared" si="5"/>
        <v>2610435.1999999997</v>
      </c>
      <c r="AB22">
        <v>255</v>
      </c>
      <c r="AC22" s="49">
        <v>223.35480000000004</v>
      </c>
      <c r="AD22" s="49">
        <f t="shared" si="6"/>
        <v>0.87590117647058841</v>
      </c>
      <c r="AE22" s="21">
        <v>240</v>
      </c>
      <c r="AF22" s="4">
        <f t="shared" si="7"/>
        <v>53605.152000000009</v>
      </c>
      <c r="AH22">
        <v>0</v>
      </c>
      <c r="AI22">
        <v>0</v>
      </c>
      <c r="AJ22">
        <f t="shared" si="8"/>
        <v>0</v>
      </c>
      <c r="AK22" s="21">
        <v>290</v>
      </c>
      <c r="AL22" s="4">
        <f t="shared" si="9"/>
        <v>0</v>
      </c>
      <c r="AN22" s="4">
        <f t="shared" si="10"/>
        <v>4821469.3913599998</v>
      </c>
      <c r="AO22" s="13">
        <f t="shared" si="11"/>
        <v>1607156.4637866665</v>
      </c>
    </row>
    <row r="23" spans="1:41" x14ac:dyDescent="0.25">
      <c r="A23" s="17">
        <v>3005</v>
      </c>
      <c r="B23" s="18" t="s">
        <v>155</v>
      </c>
      <c r="C23" t="s">
        <v>141</v>
      </c>
      <c r="D23" s="19">
        <v>748</v>
      </c>
      <c r="E23" s="49">
        <v>755.21010000000001</v>
      </c>
      <c r="F23" s="49">
        <f t="shared" si="12"/>
        <v>1.0096391711229946</v>
      </c>
      <c r="G23" s="13">
        <v>2016.0000000000002</v>
      </c>
      <c r="H23" s="21">
        <f t="shared" si="14"/>
        <v>1522503.5616000001</v>
      </c>
      <c r="J23">
        <v>0</v>
      </c>
      <c r="K23" s="49">
        <v>0</v>
      </c>
      <c r="L23" s="49">
        <f t="shared" si="1"/>
        <v>0</v>
      </c>
      <c r="M23" s="20">
        <v>179.2</v>
      </c>
      <c r="N23" s="21">
        <f t="shared" si="2"/>
        <v>0</v>
      </c>
      <c r="P23">
        <v>0</v>
      </c>
      <c r="Q23" s="49">
        <v>0</v>
      </c>
      <c r="R23" s="49">
        <f t="shared" si="3"/>
        <v>0</v>
      </c>
      <c r="S23" s="13">
        <v>89.600000000000009</v>
      </c>
      <c r="T23" s="21">
        <f t="shared" si="4"/>
        <v>0</v>
      </c>
      <c r="V23" s="19">
        <v>26958</v>
      </c>
      <c r="W23" s="49">
        <v>8970.2146999999986</v>
      </c>
      <c r="X23" s="49">
        <f t="shared" si="13"/>
        <v>0.33274778173455</v>
      </c>
      <c r="Y23" s="21">
        <v>400</v>
      </c>
      <c r="Z23" s="4">
        <f t="shared" si="5"/>
        <v>3588085.8799999994</v>
      </c>
      <c r="AB23">
        <v>0</v>
      </c>
      <c r="AC23" s="49">
        <v>0</v>
      </c>
      <c r="AD23" s="49">
        <f t="shared" si="6"/>
        <v>0</v>
      </c>
      <c r="AE23" s="21">
        <v>240</v>
      </c>
      <c r="AF23" s="4">
        <f t="shared" si="7"/>
        <v>0</v>
      </c>
      <c r="AH23">
        <v>0</v>
      </c>
      <c r="AI23">
        <v>0</v>
      </c>
      <c r="AJ23">
        <f t="shared" si="8"/>
        <v>0</v>
      </c>
      <c r="AK23" s="21">
        <v>290</v>
      </c>
      <c r="AL23" s="4">
        <f t="shared" si="9"/>
        <v>0</v>
      </c>
      <c r="AN23" s="4">
        <f t="shared" si="10"/>
        <v>5110589.4415999996</v>
      </c>
      <c r="AO23" s="13">
        <f t="shared" si="11"/>
        <v>1703529.8138666665</v>
      </c>
    </row>
    <row r="24" spans="1:41" x14ac:dyDescent="0.25">
      <c r="A24" s="17">
        <v>19033</v>
      </c>
      <c r="B24" s="18" t="s">
        <v>156</v>
      </c>
      <c r="C24" t="s">
        <v>141</v>
      </c>
      <c r="D24" s="19">
        <v>67</v>
      </c>
      <c r="E24" s="49">
        <v>68.515200000000007</v>
      </c>
      <c r="F24" s="49">
        <f t="shared" si="12"/>
        <v>1.0226149253731345</v>
      </c>
      <c r="G24" s="13">
        <v>2016.0000000000002</v>
      </c>
      <c r="H24" s="21">
        <f t="shared" si="14"/>
        <v>138126.64320000002</v>
      </c>
      <c r="J24">
        <v>0</v>
      </c>
      <c r="K24" s="49">
        <v>0</v>
      </c>
      <c r="L24" s="49">
        <f t="shared" si="1"/>
        <v>0</v>
      </c>
      <c r="M24" s="20">
        <v>179.2</v>
      </c>
      <c r="N24" s="21">
        <f t="shared" si="2"/>
        <v>0</v>
      </c>
      <c r="P24">
        <v>0</v>
      </c>
      <c r="Q24" s="49">
        <v>0</v>
      </c>
      <c r="R24" s="49">
        <f t="shared" si="3"/>
        <v>0</v>
      </c>
      <c r="S24" s="13">
        <v>89.600000000000009</v>
      </c>
      <c r="T24" s="21">
        <f t="shared" si="4"/>
        <v>0</v>
      </c>
      <c r="V24" s="19">
        <v>848</v>
      </c>
      <c r="W24" s="49">
        <v>219.08890000000005</v>
      </c>
      <c r="X24" s="49">
        <f t="shared" si="13"/>
        <v>0.25835955188679249</v>
      </c>
      <c r="Y24" s="21">
        <v>400</v>
      </c>
      <c r="Z24" s="4">
        <f t="shared" si="5"/>
        <v>87635.560000000012</v>
      </c>
      <c r="AB24">
        <v>0</v>
      </c>
      <c r="AC24" s="49">
        <v>0</v>
      </c>
      <c r="AD24" s="49">
        <f t="shared" si="6"/>
        <v>0</v>
      </c>
      <c r="AE24" s="21">
        <v>240</v>
      </c>
      <c r="AF24" s="4">
        <f t="shared" si="7"/>
        <v>0</v>
      </c>
      <c r="AH24">
        <v>0</v>
      </c>
      <c r="AI24">
        <v>0</v>
      </c>
      <c r="AJ24">
        <f t="shared" si="8"/>
        <v>0</v>
      </c>
      <c r="AK24" s="21">
        <v>290</v>
      </c>
      <c r="AL24" s="4">
        <f t="shared" si="9"/>
        <v>0</v>
      </c>
      <c r="AN24" s="4">
        <f t="shared" si="10"/>
        <v>225762.20320000005</v>
      </c>
      <c r="AO24" s="13">
        <f t="shared" si="11"/>
        <v>75254.067733333344</v>
      </c>
    </row>
    <row r="25" spans="1:41" x14ac:dyDescent="0.25">
      <c r="A25" s="17">
        <v>3122</v>
      </c>
      <c r="B25" s="18" t="s">
        <v>157</v>
      </c>
      <c r="C25" t="s">
        <v>141</v>
      </c>
      <c r="D25" s="19">
        <v>1998</v>
      </c>
      <c r="E25" s="49">
        <v>3479.5496999999996</v>
      </c>
      <c r="F25" s="49">
        <f t="shared" si="12"/>
        <v>1.7415163663663662</v>
      </c>
      <c r="G25" s="13">
        <v>2016.0000000000002</v>
      </c>
      <c r="H25" s="21">
        <f t="shared" si="14"/>
        <v>7014772.1952</v>
      </c>
      <c r="J25">
        <v>48</v>
      </c>
      <c r="K25" s="49">
        <v>38.294999999999987</v>
      </c>
      <c r="L25" s="49">
        <f t="shared" si="1"/>
        <v>0.7978124999999997</v>
      </c>
      <c r="M25" s="20">
        <v>179.2</v>
      </c>
      <c r="N25" s="21">
        <f t="shared" si="2"/>
        <v>6862.4639999999972</v>
      </c>
      <c r="P25">
        <v>0</v>
      </c>
      <c r="Q25" s="49">
        <v>0</v>
      </c>
      <c r="R25" s="49">
        <f t="shared" si="3"/>
        <v>0</v>
      </c>
      <c r="S25" s="13">
        <v>89.600000000000009</v>
      </c>
      <c r="T25" s="21">
        <f t="shared" si="4"/>
        <v>0</v>
      </c>
      <c r="V25" s="19">
        <v>87918</v>
      </c>
      <c r="W25" s="49">
        <v>16745.213899999999</v>
      </c>
      <c r="X25" s="49">
        <f t="shared" si="13"/>
        <v>0.19046399940853975</v>
      </c>
      <c r="Y25" s="21">
        <v>400</v>
      </c>
      <c r="Z25" s="4">
        <f t="shared" si="5"/>
        <v>6698085.5599999996</v>
      </c>
      <c r="AB25">
        <v>0</v>
      </c>
      <c r="AC25" s="49">
        <v>0</v>
      </c>
      <c r="AD25" s="49">
        <f t="shared" si="6"/>
        <v>0</v>
      </c>
      <c r="AE25" s="21">
        <v>240</v>
      </c>
      <c r="AF25" s="4">
        <f t="shared" si="7"/>
        <v>0</v>
      </c>
      <c r="AH25">
        <v>0</v>
      </c>
      <c r="AI25">
        <v>0</v>
      </c>
      <c r="AJ25">
        <f t="shared" si="8"/>
        <v>0</v>
      </c>
      <c r="AK25" s="21">
        <v>290</v>
      </c>
      <c r="AL25" s="4">
        <f t="shared" si="9"/>
        <v>0</v>
      </c>
      <c r="AN25" s="4">
        <f t="shared" si="10"/>
        <v>13719720.2192</v>
      </c>
      <c r="AO25" s="13">
        <f t="shared" si="11"/>
        <v>4573240.0730666667</v>
      </c>
    </row>
    <row r="26" spans="1:41" x14ac:dyDescent="0.25">
      <c r="A26" s="17">
        <v>4001</v>
      </c>
      <c r="B26" s="18" t="s">
        <v>158</v>
      </c>
      <c r="C26" t="s">
        <v>141</v>
      </c>
      <c r="D26" s="19">
        <v>226</v>
      </c>
      <c r="E26" s="49">
        <v>209.04639999999998</v>
      </c>
      <c r="F26" s="49">
        <f t="shared" si="12"/>
        <v>0.92498407079646006</v>
      </c>
      <c r="G26" s="13">
        <v>2016.0000000000002</v>
      </c>
      <c r="H26" s="21">
        <f t="shared" si="14"/>
        <v>421437.54239999998</v>
      </c>
      <c r="J26">
        <v>0</v>
      </c>
      <c r="K26" s="49">
        <v>0</v>
      </c>
      <c r="L26" s="49">
        <f t="shared" si="1"/>
        <v>0</v>
      </c>
      <c r="M26" s="20">
        <v>179.2</v>
      </c>
      <c r="N26" s="21">
        <f t="shared" si="2"/>
        <v>0</v>
      </c>
      <c r="P26">
        <v>0</v>
      </c>
      <c r="Q26" s="49">
        <v>0</v>
      </c>
      <c r="R26" s="49">
        <f t="shared" si="3"/>
        <v>0</v>
      </c>
      <c r="S26" s="13">
        <v>89.600000000000009</v>
      </c>
      <c r="T26" s="21">
        <f t="shared" si="4"/>
        <v>0</v>
      </c>
      <c r="V26" s="19">
        <v>16188</v>
      </c>
      <c r="W26" s="49">
        <v>3429.3309999999997</v>
      </c>
      <c r="X26" s="49">
        <f t="shared" si="13"/>
        <v>0.21184402026192239</v>
      </c>
      <c r="Y26" s="21">
        <v>400</v>
      </c>
      <c r="Z26" s="4">
        <f t="shared" si="5"/>
        <v>1371732.4</v>
      </c>
      <c r="AB26">
        <v>0</v>
      </c>
      <c r="AC26" s="49">
        <v>0</v>
      </c>
      <c r="AD26" s="49">
        <f t="shared" si="6"/>
        <v>0</v>
      </c>
      <c r="AE26" s="21">
        <v>240</v>
      </c>
      <c r="AF26" s="4">
        <f t="shared" si="7"/>
        <v>0</v>
      </c>
      <c r="AH26">
        <v>0</v>
      </c>
      <c r="AI26">
        <v>0</v>
      </c>
      <c r="AJ26">
        <f t="shared" si="8"/>
        <v>0</v>
      </c>
      <c r="AK26" s="21">
        <v>290</v>
      </c>
      <c r="AL26" s="4">
        <f t="shared" si="9"/>
        <v>0</v>
      </c>
      <c r="AN26" s="4">
        <f t="shared" si="10"/>
        <v>1793169.9423999998</v>
      </c>
      <c r="AO26" s="13">
        <f t="shared" si="11"/>
        <v>597723.31413333328</v>
      </c>
    </row>
    <row r="27" spans="1:41" x14ac:dyDescent="0.25">
      <c r="A27" s="17">
        <v>16007</v>
      </c>
      <c r="B27" s="18" t="s">
        <v>159</v>
      </c>
      <c r="C27" t="s">
        <v>141</v>
      </c>
      <c r="D27" s="19">
        <v>1357</v>
      </c>
      <c r="E27" s="49">
        <v>3135.2339000000006</v>
      </c>
      <c r="F27" s="49">
        <f t="shared" si="12"/>
        <v>2.310415549005159</v>
      </c>
      <c r="G27" s="13">
        <v>2016.0000000000002</v>
      </c>
      <c r="H27" s="21">
        <f t="shared" si="14"/>
        <v>6320631.5424000015</v>
      </c>
      <c r="J27">
        <v>0</v>
      </c>
      <c r="K27" s="49">
        <v>0</v>
      </c>
      <c r="L27" s="49">
        <f t="shared" si="1"/>
        <v>0</v>
      </c>
      <c r="M27" s="20">
        <v>179.2</v>
      </c>
      <c r="N27" s="21">
        <f t="shared" si="2"/>
        <v>0</v>
      </c>
      <c r="P27">
        <v>0</v>
      </c>
      <c r="Q27" s="49">
        <v>0</v>
      </c>
      <c r="R27" s="49">
        <f t="shared" si="3"/>
        <v>0</v>
      </c>
      <c r="S27" s="13">
        <v>89.600000000000009</v>
      </c>
      <c r="T27" s="21">
        <f t="shared" si="4"/>
        <v>0</v>
      </c>
      <c r="V27" s="19">
        <v>98371</v>
      </c>
      <c r="W27" s="49">
        <v>22138.516200000005</v>
      </c>
      <c r="X27" s="49">
        <f t="shared" si="13"/>
        <v>0.22505124681054381</v>
      </c>
      <c r="Y27" s="21">
        <v>400</v>
      </c>
      <c r="Z27" s="4">
        <f t="shared" si="5"/>
        <v>8855406.4800000023</v>
      </c>
      <c r="AB27">
        <v>1076</v>
      </c>
      <c r="AC27" s="49">
        <v>331.77499999999992</v>
      </c>
      <c r="AD27" s="49">
        <f t="shared" si="6"/>
        <v>0.30834107806691441</v>
      </c>
      <c r="AE27" s="21">
        <v>240</v>
      </c>
      <c r="AF27" s="4">
        <f t="shared" si="7"/>
        <v>79625.999999999985</v>
      </c>
      <c r="AH27">
        <v>0</v>
      </c>
      <c r="AI27">
        <v>0</v>
      </c>
      <c r="AJ27">
        <f t="shared" si="8"/>
        <v>0</v>
      </c>
      <c r="AK27" s="21">
        <v>290</v>
      </c>
      <c r="AL27" s="4">
        <f t="shared" si="9"/>
        <v>0</v>
      </c>
      <c r="AN27" s="4">
        <f t="shared" si="10"/>
        <v>15255664.022400003</v>
      </c>
      <c r="AO27" s="13">
        <f t="shared" si="11"/>
        <v>5085221.3408000013</v>
      </c>
    </row>
    <row r="28" spans="1:41" x14ac:dyDescent="0.25">
      <c r="A28" s="17">
        <v>16010</v>
      </c>
      <c r="B28" s="18" t="s">
        <v>160</v>
      </c>
      <c r="C28" t="s">
        <v>141</v>
      </c>
      <c r="D28" s="19">
        <v>65</v>
      </c>
      <c r="E28" s="49">
        <v>50.029299999999999</v>
      </c>
      <c r="F28" s="49">
        <f t="shared" si="12"/>
        <v>0.76968153846153842</v>
      </c>
      <c r="G28" s="13">
        <v>2016.0000000000002</v>
      </c>
      <c r="H28" s="21">
        <f t="shared" si="14"/>
        <v>100859.06880000001</v>
      </c>
      <c r="J28">
        <v>0</v>
      </c>
      <c r="K28" s="49">
        <v>0</v>
      </c>
      <c r="L28" s="49">
        <f t="shared" si="1"/>
        <v>0</v>
      </c>
      <c r="M28" s="20">
        <v>179.2</v>
      </c>
      <c r="N28" s="21">
        <f t="shared" si="2"/>
        <v>0</v>
      </c>
      <c r="P28">
        <v>0</v>
      </c>
      <c r="Q28" s="49">
        <v>0</v>
      </c>
      <c r="R28" s="49">
        <f t="shared" si="3"/>
        <v>0</v>
      </c>
      <c r="S28" s="13">
        <v>89.600000000000009</v>
      </c>
      <c r="T28" s="21">
        <f t="shared" si="4"/>
        <v>0</v>
      </c>
      <c r="V28" s="19">
        <v>11022</v>
      </c>
      <c r="W28" s="49">
        <v>1712.1656999999998</v>
      </c>
      <c r="X28" s="49">
        <f t="shared" si="13"/>
        <v>0.15534074578116491</v>
      </c>
      <c r="Y28" s="21">
        <v>400</v>
      </c>
      <c r="Z28" s="4">
        <f t="shared" si="5"/>
        <v>684866.2799999998</v>
      </c>
      <c r="AB28">
        <v>0</v>
      </c>
      <c r="AC28" s="49">
        <v>0</v>
      </c>
      <c r="AD28" s="49">
        <f t="shared" si="6"/>
        <v>0</v>
      </c>
      <c r="AE28" s="21">
        <v>240</v>
      </c>
      <c r="AF28" s="4">
        <f t="shared" si="7"/>
        <v>0</v>
      </c>
      <c r="AH28">
        <v>0</v>
      </c>
      <c r="AI28">
        <v>0</v>
      </c>
      <c r="AJ28">
        <f t="shared" si="8"/>
        <v>0</v>
      </c>
      <c r="AK28" s="21">
        <v>290</v>
      </c>
      <c r="AL28" s="4">
        <f t="shared" si="9"/>
        <v>0</v>
      </c>
      <c r="AN28" s="4">
        <f t="shared" si="10"/>
        <v>785725.3487999998</v>
      </c>
      <c r="AO28" s="13">
        <f t="shared" si="11"/>
        <v>261908.44959999993</v>
      </c>
    </row>
    <row r="29" spans="1:41" x14ac:dyDescent="0.25">
      <c r="A29" s="17">
        <v>1003</v>
      </c>
      <c r="B29" t="s">
        <v>161</v>
      </c>
      <c r="C29" t="s">
        <v>141</v>
      </c>
      <c r="D29" s="19">
        <v>522</v>
      </c>
      <c r="E29" s="49">
        <v>703.56009999999992</v>
      </c>
      <c r="F29" s="49">
        <f t="shared" si="12"/>
        <v>1.3478162835249041</v>
      </c>
      <c r="G29" s="13">
        <v>2016.0000000000002</v>
      </c>
      <c r="H29" s="21">
        <f t="shared" si="14"/>
        <v>1418377.1616</v>
      </c>
      <c r="J29">
        <v>0</v>
      </c>
      <c r="K29" s="49">
        <v>0</v>
      </c>
      <c r="L29" s="49">
        <f t="shared" si="1"/>
        <v>0</v>
      </c>
      <c r="M29" s="20">
        <v>179.2</v>
      </c>
      <c r="N29" s="21">
        <f t="shared" si="2"/>
        <v>0</v>
      </c>
      <c r="P29">
        <v>0</v>
      </c>
      <c r="Q29" s="49">
        <v>0</v>
      </c>
      <c r="R29" s="49">
        <f t="shared" si="3"/>
        <v>0</v>
      </c>
      <c r="S29" s="13">
        <v>89.600000000000009</v>
      </c>
      <c r="T29" s="21">
        <f t="shared" si="4"/>
        <v>0</v>
      </c>
      <c r="V29" s="19">
        <v>22895</v>
      </c>
      <c r="W29" s="49">
        <v>5820.4710999999988</v>
      </c>
      <c r="X29" s="49">
        <f t="shared" si="13"/>
        <v>0.25422455121205501</v>
      </c>
      <c r="Y29" s="21">
        <v>400</v>
      </c>
      <c r="Z29" s="4">
        <f t="shared" si="5"/>
        <v>2328188.44</v>
      </c>
      <c r="AB29">
        <v>119</v>
      </c>
      <c r="AC29" s="49">
        <v>30.702499999999997</v>
      </c>
      <c r="AD29" s="49">
        <f t="shared" si="6"/>
        <v>0.25800420168067223</v>
      </c>
      <c r="AE29" s="21">
        <v>240</v>
      </c>
      <c r="AF29" s="4">
        <f t="shared" si="7"/>
        <v>7368.5999999999995</v>
      </c>
      <c r="AH29">
        <v>0</v>
      </c>
      <c r="AI29">
        <v>0</v>
      </c>
      <c r="AJ29">
        <f t="shared" si="8"/>
        <v>0</v>
      </c>
      <c r="AK29" s="21">
        <v>290</v>
      </c>
      <c r="AL29" s="4">
        <f t="shared" si="9"/>
        <v>0</v>
      </c>
      <c r="AN29" s="4">
        <f t="shared" si="10"/>
        <v>3753934.2016000003</v>
      </c>
      <c r="AO29" s="13">
        <f t="shared" si="11"/>
        <v>1251311.4005333334</v>
      </c>
    </row>
    <row r="30" spans="1:41" x14ac:dyDescent="0.25">
      <c r="A30" s="17">
        <v>7002</v>
      </c>
      <c r="B30" s="18" t="s">
        <v>162</v>
      </c>
      <c r="C30" t="s">
        <v>141</v>
      </c>
      <c r="D30" s="19">
        <v>187</v>
      </c>
      <c r="E30" s="49">
        <v>175.67230000000001</v>
      </c>
      <c r="F30" s="49">
        <f t="shared" si="12"/>
        <v>0.93942406417112301</v>
      </c>
      <c r="G30" s="13">
        <v>2016.0000000000002</v>
      </c>
      <c r="H30" s="21">
        <f t="shared" si="14"/>
        <v>354155.35680000007</v>
      </c>
      <c r="J30">
        <v>0</v>
      </c>
      <c r="K30" s="49">
        <v>0</v>
      </c>
      <c r="L30" s="49">
        <f t="shared" si="1"/>
        <v>0</v>
      </c>
      <c r="M30" s="20">
        <v>179.2</v>
      </c>
      <c r="N30" s="21">
        <f t="shared" si="2"/>
        <v>0</v>
      </c>
      <c r="P30">
        <v>0</v>
      </c>
      <c r="Q30" s="49">
        <v>0</v>
      </c>
      <c r="R30" s="49">
        <f t="shared" si="3"/>
        <v>0</v>
      </c>
      <c r="S30" s="13">
        <v>89.600000000000009</v>
      </c>
      <c r="T30" s="21">
        <f t="shared" si="4"/>
        <v>0</v>
      </c>
      <c r="V30" s="19">
        <v>17431</v>
      </c>
      <c r="W30" s="49">
        <v>2572.426300000001</v>
      </c>
      <c r="X30" s="49">
        <f t="shared" si="13"/>
        <v>0.1475776662268373</v>
      </c>
      <c r="Y30" s="21">
        <v>400</v>
      </c>
      <c r="Z30" s="4">
        <f t="shared" si="5"/>
        <v>1028970.5200000004</v>
      </c>
      <c r="AB30">
        <v>0</v>
      </c>
      <c r="AC30" s="49">
        <v>0</v>
      </c>
      <c r="AD30" s="49">
        <f t="shared" si="6"/>
        <v>0</v>
      </c>
      <c r="AE30" s="21">
        <v>240</v>
      </c>
      <c r="AF30" s="4">
        <f t="shared" si="7"/>
        <v>0</v>
      </c>
      <c r="AH30">
        <v>0</v>
      </c>
      <c r="AI30">
        <v>0</v>
      </c>
      <c r="AJ30">
        <f t="shared" si="8"/>
        <v>0</v>
      </c>
      <c r="AK30" s="21">
        <v>290</v>
      </c>
      <c r="AL30" s="4">
        <f t="shared" si="9"/>
        <v>0</v>
      </c>
      <c r="AN30" s="4">
        <f t="shared" si="10"/>
        <v>1383125.8768000004</v>
      </c>
      <c r="AO30" s="13">
        <f t="shared" si="11"/>
        <v>461041.95893333346</v>
      </c>
    </row>
    <row r="31" spans="1:41" x14ac:dyDescent="0.25">
      <c r="A31" s="17">
        <v>10002</v>
      </c>
      <c r="B31" s="18" t="s">
        <v>163</v>
      </c>
      <c r="C31" t="s">
        <v>141</v>
      </c>
      <c r="D31" s="19">
        <v>91</v>
      </c>
      <c r="E31" s="49">
        <v>91.651199999999989</v>
      </c>
      <c r="F31" s="49">
        <f t="shared" si="12"/>
        <v>1.0071560439560439</v>
      </c>
      <c r="G31" s="13">
        <v>2016.0000000000002</v>
      </c>
      <c r="H31" s="21">
        <f t="shared" si="14"/>
        <v>184768.8192</v>
      </c>
      <c r="J31">
        <v>0</v>
      </c>
      <c r="K31" s="49">
        <v>0</v>
      </c>
      <c r="L31" s="49">
        <f t="shared" si="1"/>
        <v>0</v>
      </c>
      <c r="M31" s="20">
        <v>179.2</v>
      </c>
      <c r="N31" s="21">
        <f t="shared" si="2"/>
        <v>0</v>
      </c>
      <c r="P31">
        <v>0</v>
      </c>
      <c r="Q31" s="49">
        <v>0</v>
      </c>
      <c r="R31" s="49">
        <f t="shared" si="3"/>
        <v>0</v>
      </c>
      <c r="S31" s="13">
        <v>89.600000000000009</v>
      </c>
      <c r="T31" s="21">
        <f t="shared" si="4"/>
        <v>0</v>
      </c>
      <c r="V31" s="19">
        <v>13013</v>
      </c>
      <c r="W31" s="49">
        <v>3517.8224</v>
      </c>
      <c r="X31" s="49">
        <f t="shared" si="13"/>
        <v>0.27033139168523784</v>
      </c>
      <c r="Y31" s="21">
        <v>400</v>
      </c>
      <c r="Z31" s="4">
        <f t="shared" si="5"/>
        <v>1407128.96</v>
      </c>
      <c r="AB31">
        <v>0</v>
      </c>
      <c r="AC31" s="49">
        <v>0</v>
      </c>
      <c r="AD31" s="49">
        <f t="shared" si="6"/>
        <v>0</v>
      </c>
      <c r="AE31" s="21">
        <v>240</v>
      </c>
      <c r="AF31" s="4">
        <f t="shared" si="7"/>
        <v>0</v>
      </c>
      <c r="AH31">
        <v>0</v>
      </c>
      <c r="AI31">
        <v>0</v>
      </c>
      <c r="AJ31">
        <f t="shared" si="8"/>
        <v>0</v>
      </c>
      <c r="AK31" s="21">
        <v>290</v>
      </c>
      <c r="AL31" s="4">
        <f t="shared" si="9"/>
        <v>0</v>
      </c>
      <c r="AN31" s="4">
        <f t="shared" si="10"/>
        <v>1591897.7792</v>
      </c>
      <c r="AO31" s="13">
        <f t="shared" si="11"/>
        <v>530632.59306666662</v>
      </c>
    </row>
    <row r="32" spans="1:41" x14ac:dyDescent="0.25">
      <c r="A32" s="17">
        <v>5012</v>
      </c>
      <c r="B32" s="18" t="s">
        <v>164</v>
      </c>
      <c r="C32" t="s">
        <v>141</v>
      </c>
      <c r="D32" s="19">
        <v>468</v>
      </c>
      <c r="E32" s="49">
        <v>987.30219999999997</v>
      </c>
      <c r="F32" s="49">
        <f t="shared" si="12"/>
        <v>2.1096200854700853</v>
      </c>
      <c r="G32" s="13">
        <v>2016.0000000000002</v>
      </c>
      <c r="H32" s="21">
        <f t="shared" si="14"/>
        <v>1990401.2352</v>
      </c>
      <c r="J32">
        <v>0</v>
      </c>
      <c r="K32" s="49">
        <v>0</v>
      </c>
      <c r="L32" s="49">
        <f t="shared" si="1"/>
        <v>0</v>
      </c>
      <c r="M32" s="20">
        <v>179.2</v>
      </c>
      <c r="N32" s="21">
        <f t="shared" si="2"/>
        <v>0</v>
      </c>
      <c r="P32">
        <v>0</v>
      </c>
      <c r="Q32" s="49">
        <v>0</v>
      </c>
      <c r="R32" s="49">
        <f t="shared" si="3"/>
        <v>0</v>
      </c>
      <c r="S32" s="13">
        <v>89.600000000000009</v>
      </c>
      <c r="T32" s="21">
        <f t="shared" si="4"/>
        <v>0</v>
      </c>
      <c r="V32" s="19">
        <v>17852</v>
      </c>
      <c r="W32" s="49">
        <v>6015.5698999999995</v>
      </c>
      <c r="X32" s="49">
        <f t="shared" si="13"/>
        <v>0.33696896146090072</v>
      </c>
      <c r="Y32" s="21">
        <v>400</v>
      </c>
      <c r="Z32" s="4">
        <f t="shared" si="5"/>
        <v>2406227.96</v>
      </c>
      <c r="AB32">
        <v>0</v>
      </c>
      <c r="AC32" s="49">
        <v>0</v>
      </c>
      <c r="AD32" s="49">
        <f t="shared" si="6"/>
        <v>0</v>
      </c>
      <c r="AE32" s="21">
        <v>240</v>
      </c>
      <c r="AF32" s="4">
        <f t="shared" si="7"/>
        <v>0</v>
      </c>
      <c r="AH32">
        <v>0</v>
      </c>
      <c r="AI32">
        <v>0</v>
      </c>
      <c r="AJ32">
        <f t="shared" si="8"/>
        <v>0</v>
      </c>
      <c r="AK32" s="21">
        <v>290</v>
      </c>
      <c r="AL32" s="4">
        <f t="shared" si="9"/>
        <v>0</v>
      </c>
      <c r="AN32" s="4">
        <f t="shared" si="10"/>
        <v>4396629.1952</v>
      </c>
      <c r="AO32" s="13">
        <f t="shared" si="11"/>
        <v>1465543.0650666666</v>
      </c>
    </row>
    <row r="33" spans="1:41" x14ac:dyDescent="0.25">
      <c r="A33" s="17">
        <v>11001</v>
      </c>
      <c r="B33" t="s">
        <v>165</v>
      </c>
      <c r="C33" t="s">
        <v>141</v>
      </c>
      <c r="D33" s="19">
        <v>295</v>
      </c>
      <c r="E33" s="49">
        <v>483.08410000000003</v>
      </c>
      <c r="F33" s="49">
        <f t="shared" si="12"/>
        <v>1.6375732203389832</v>
      </c>
      <c r="G33" s="13">
        <v>2016.0000000000002</v>
      </c>
      <c r="H33" s="21">
        <f t="shared" si="14"/>
        <v>973897.54560000019</v>
      </c>
      <c r="J33">
        <v>105</v>
      </c>
      <c r="K33" s="49">
        <v>72.343499999999963</v>
      </c>
      <c r="L33" s="49">
        <f t="shared" si="1"/>
        <v>0.68898571428571398</v>
      </c>
      <c r="M33" s="20">
        <v>179.2</v>
      </c>
      <c r="N33" s="21">
        <f t="shared" si="2"/>
        <v>12963.955199999993</v>
      </c>
      <c r="P33">
        <v>0</v>
      </c>
      <c r="Q33" s="49">
        <v>0</v>
      </c>
      <c r="R33" s="49">
        <f t="shared" si="3"/>
        <v>0</v>
      </c>
      <c r="S33" s="13">
        <v>89.600000000000009</v>
      </c>
      <c r="T33" s="21">
        <f t="shared" si="4"/>
        <v>0</v>
      </c>
      <c r="V33" s="19">
        <v>13826</v>
      </c>
      <c r="W33" s="49">
        <v>4878.5339999999997</v>
      </c>
      <c r="X33" s="49">
        <f t="shared" si="13"/>
        <v>0.35285216259221752</v>
      </c>
      <c r="Y33" s="21">
        <v>400</v>
      </c>
      <c r="Z33" s="4">
        <f t="shared" si="5"/>
        <v>1951413.5999999999</v>
      </c>
      <c r="AB33">
        <v>331</v>
      </c>
      <c r="AC33" s="49">
        <v>275.73140000000001</v>
      </c>
      <c r="AD33" s="49">
        <f t="shared" si="6"/>
        <v>0.83302537764350459</v>
      </c>
      <c r="AE33" s="21">
        <v>240</v>
      </c>
      <c r="AF33" s="4">
        <f t="shared" si="7"/>
        <v>66175.536000000007</v>
      </c>
      <c r="AH33">
        <v>0</v>
      </c>
      <c r="AI33">
        <v>0</v>
      </c>
      <c r="AJ33">
        <f t="shared" si="8"/>
        <v>0</v>
      </c>
      <c r="AK33" s="21">
        <v>290</v>
      </c>
      <c r="AL33" s="4">
        <f t="shared" si="9"/>
        <v>0</v>
      </c>
      <c r="AN33" s="4">
        <f t="shared" si="10"/>
        <v>3004450.6368</v>
      </c>
      <c r="AO33" s="13">
        <f t="shared" si="11"/>
        <v>1001483.5456</v>
      </c>
    </row>
    <row r="34" spans="1:41" x14ac:dyDescent="0.25">
      <c r="A34" s="17">
        <v>11006</v>
      </c>
      <c r="B34" s="18" t="s">
        <v>166</v>
      </c>
      <c r="C34" t="s">
        <v>141</v>
      </c>
      <c r="D34" s="19">
        <v>545</v>
      </c>
      <c r="E34" s="49">
        <v>919.44439999999997</v>
      </c>
      <c r="F34" s="49">
        <f t="shared" si="12"/>
        <v>1.6870539449541284</v>
      </c>
      <c r="G34" s="13">
        <v>2016.0000000000002</v>
      </c>
      <c r="H34" s="21">
        <f t="shared" si="14"/>
        <v>1853599.9104000002</v>
      </c>
      <c r="J34">
        <v>263</v>
      </c>
      <c r="K34" s="49">
        <v>192.33020000000053</v>
      </c>
      <c r="L34" s="49">
        <f t="shared" si="1"/>
        <v>0.73129353612167503</v>
      </c>
      <c r="M34" s="20">
        <v>179.2</v>
      </c>
      <c r="N34" s="21">
        <f t="shared" si="2"/>
        <v>34465.571840000091</v>
      </c>
      <c r="P34">
        <v>6</v>
      </c>
      <c r="Q34" s="49">
        <v>9.1166999999999998</v>
      </c>
      <c r="R34" s="49">
        <f t="shared" si="3"/>
        <v>1.51945</v>
      </c>
      <c r="S34" s="13">
        <v>89.600000000000009</v>
      </c>
      <c r="T34" s="21">
        <f t="shared" si="4"/>
        <v>816.8563200000001</v>
      </c>
      <c r="V34" s="19">
        <v>34105</v>
      </c>
      <c r="W34" s="49">
        <v>10255.333200000001</v>
      </c>
      <c r="X34" s="49">
        <f t="shared" si="13"/>
        <v>0.30069881835507994</v>
      </c>
      <c r="Y34" s="21">
        <v>400</v>
      </c>
      <c r="Z34" s="4">
        <f t="shared" si="5"/>
        <v>4102133.2800000003</v>
      </c>
      <c r="AB34">
        <v>581</v>
      </c>
      <c r="AC34" s="49">
        <v>550.91690000000006</v>
      </c>
      <c r="AD34" s="49">
        <f t="shared" si="6"/>
        <v>0.94822185886402766</v>
      </c>
      <c r="AE34" s="21">
        <v>240</v>
      </c>
      <c r="AF34" s="4">
        <f t="shared" si="7"/>
        <v>132220.05600000001</v>
      </c>
      <c r="AH34">
        <v>0</v>
      </c>
      <c r="AI34">
        <v>0</v>
      </c>
      <c r="AJ34">
        <f t="shared" si="8"/>
        <v>0</v>
      </c>
      <c r="AK34" s="21">
        <v>290</v>
      </c>
      <c r="AL34" s="4">
        <f t="shared" si="9"/>
        <v>0</v>
      </c>
      <c r="AN34" s="4">
        <f t="shared" si="10"/>
        <v>6123235.6745600011</v>
      </c>
      <c r="AO34" s="13">
        <f t="shared" si="11"/>
        <v>2041078.558186667</v>
      </c>
    </row>
    <row r="35" spans="1:41" x14ac:dyDescent="0.25">
      <c r="A35" s="17">
        <v>3048</v>
      </c>
      <c r="B35" s="18" t="s">
        <v>167</v>
      </c>
      <c r="C35" t="s">
        <v>141</v>
      </c>
      <c r="D35" s="19">
        <v>2049</v>
      </c>
      <c r="E35" s="49">
        <v>4366.5621000000001</v>
      </c>
      <c r="F35" s="49">
        <f t="shared" si="12"/>
        <v>2.1310698389458271</v>
      </c>
      <c r="G35" s="13">
        <v>2016.0000000000002</v>
      </c>
      <c r="H35" s="21">
        <f t="shared" si="14"/>
        <v>8802989.1936000008</v>
      </c>
      <c r="J35">
        <v>58</v>
      </c>
      <c r="K35" s="49">
        <v>43.872199999999992</v>
      </c>
      <c r="L35" s="49">
        <f t="shared" si="1"/>
        <v>0.75641724137931021</v>
      </c>
      <c r="M35" s="20">
        <v>179.2</v>
      </c>
      <c r="N35" s="21">
        <f t="shared" si="2"/>
        <v>7861.8982399999977</v>
      </c>
      <c r="P35">
        <v>40</v>
      </c>
      <c r="Q35" s="49">
        <v>66.997499999999988</v>
      </c>
      <c r="R35" s="49">
        <f t="shared" si="3"/>
        <v>1.6749374999999997</v>
      </c>
      <c r="S35" s="13">
        <v>89.600000000000009</v>
      </c>
      <c r="T35" s="21">
        <f t="shared" si="4"/>
        <v>6002.9759999999997</v>
      </c>
      <c r="V35" s="19">
        <v>91255</v>
      </c>
      <c r="W35" s="49">
        <v>27834.341600000003</v>
      </c>
      <c r="X35" s="49">
        <f t="shared" si="13"/>
        <v>0.30501716727850531</v>
      </c>
      <c r="Y35" s="21">
        <v>400</v>
      </c>
      <c r="Z35" s="4">
        <f t="shared" si="5"/>
        <v>11133736.640000001</v>
      </c>
      <c r="AB35">
        <v>1334</v>
      </c>
      <c r="AC35" s="49">
        <v>364.37960000000004</v>
      </c>
      <c r="AD35" s="49">
        <f t="shared" si="6"/>
        <v>0.27314812593703153</v>
      </c>
      <c r="AE35" s="21">
        <v>240</v>
      </c>
      <c r="AF35" s="4">
        <f t="shared" si="7"/>
        <v>87451.104000000007</v>
      </c>
      <c r="AH35">
        <v>0</v>
      </c>
      <c r="AI35">
        <v>0</v>
      </c>
      <c r="AJ35">
        <f t="shared" si="8"/>
        <v>0</v>
      </c>
      <c r="AK35" s="21">
        <v>290</v>
      </c>
      <c r="AL35" s="4">
        <f t="shared" si="9"/>
        <v>0</v>
      </c>
      <c r="AN35" s="4">
        <f t="shared" si="10"/>
        <v>20038041.811840001</v>
      </c>
      <c r="AO35" s="13">
        <f t="shared" si="11"/>
        <v>6679347.2706133341</v>
      </c>
    </row>
    <row r="36" spans="1:41" x14ac:dyDescent="0.25">
      <c r="A36" s="17">
        <v>13046</v>
      </c>
      <c r="B36" s="18" t="s">
        <v>168</v>
      </c>
      <c r="C36" t="s">
        <v>141</v>
      </c>
      <c r="D36" s="19">
        <v>256</v>
      </c>
      <c r="E36" s="49">
        <v>317.29570000000001</v>
      </c>
      <c r="F36" s="49">
        <f t="shared" si="12"/>
        <v>1.239436328125</v>
      </c>
      <c r="G36" s="13">
        <v>2016.0000000000002</v>
      </c>
      <c r="H36" s="21">
        <f t="shared" si="14"/>
        <v>639668.13120000006</v>
      </c>
      <c r="J36">
        <v>83</v>
      </c>
      <c r="K36" s="49">
        <v>63.569000000000017</v>
      </c>
      <c r="L36" s="49">
        <f t="shared" si="1"/>
        <v>0.7658915662650605</v>
      </c>
      <c r="M36" s="20">
        <v>179.2</v>
      </c>
      <c r="N36" s="21">
        <f t="shared" si="2"/>
        <v>11391.564800000004</v>
      </c>
      <c r="P36">
        <v>0</v>
      </c>
      <c r="Q36" s="49">
        <v>0</v>
      </c>
      <c r="R36" s="49">
        <f t="shared" si="3"/>
        <v>0</v>
      </c>
      <c r="S36" s="13">
        <v>89.600000000000009</v>
      </c>
      <c r="T36" s="21">
        <f t="shared" si="4"/>
        <v>0</v>
      </c>
      <c r="V36" s="19">
        <v>43778</v>
      </c>
      <c r="W36" s="49">
        <v>9952.2668999999987</v>
      </c>
      <c r="X36" s="49">
        <f t="shared" si="13"/>
        <v>0.22733489195486314</v>
      </c>
      <c r="Y36" s="21">
        <v>400</v>
      </c>
      <c r="Z36" s="4">
        <f t="shared" si="5"/>
        <v>3980906.7599999993</v>
      </c>
      <c r="AB36">
        <v>2</v>
      </c>
      <c r="AC36" s="49">
        <v>0.88880000000000003</v>
      </c>
      <c r="AD36" s="49">
        <f t="shared" si="6"/>
        <v>0.44440000000000002</v>
      </c>
      <c r="AE36" s="21">
        <v>240</v>
      </c>
      <c r="AF36" s="4">
        <f t="shared" si="7"/>
        <v>213.31200000000001</v>
      </c>
      <c r="AH36">
        <v>0</v>
      </c>
      <c r="AI36">
        <v>0</v>
      </c>
      <c r="AJ36">
        <f t="shared" si="8"/>
        <v>0</v>
      </c>
      <c r="AK36" s="21">
        <v>290</v>
      </c>
      <c r="AL36" s="4">
        <f t="shared" si="9"/>
        <v>0</v>
      </c>
      <c r="AN36" s="4">
        <f t="shared" si="10"/>
        <v>4632179.7679999992</v>
      </c>
      <c r="AO36" s="13">
        <f t="shared" si="11"/>
        <v>1544059.9226666663</v>
      </c>
    </row>
    <row r="37" spans="1:41" x14ac:dyDescent="0.25">
      <c r="A37" s="17">
        <v>18006</v>
      </c>
      <c r="B37" s="18" t="s">
        <v>169</v>
      </c>
      <c r="C37" t="s">
        <v>141</v>
      </c>
      <c r="D37" s="19">
        <v>1229</v>
      </c>
      <c r="E37" s="49">
        <v>1546.3593000000001</v>
      </c>
      <c r="F37" s="49">
        <f t="shared" si="12"/>
        <v>1.258225630593979</v>
      </c>
      <c r="G37" s="13">
        <v>2016.0000000000002</v>
      </c>
      <c r="H37" s="21">
        <f t="shared" si="14"/>
        <v>3117460.3488000007</v>
      </c>
      <c r="J37">
        <v>197</v>
      </c>
      <c r="K37" s="49">
        <v>136.06200000000001</v>
      </c>
      <c r="L37" s="49">
        <f t="shared" si="1"/>
        <v>0.69067005076142141</v>
      </c>
      <c r="M37" s="20">
        <v>179.2</v>
      </c>
      <c r="N37" s="21">
        <f t="shared" si="2"/>
        <v>24382.310400000002</v>
      </c>
      <c r="P37">
        <v>0</v>
      </c>
      <c r="Q37" s="49">
        <v>0</v>
      </c>
      <c r="R37" s="49">
        <f t="shared" si="3"/>
        <v>0</v>
      </c>
      <c r="S37" s="13">
        <v>89.600000000000009</v>
      </c>
      <c r="T37" s="21">
        <f t="shared" si="4"/>
        <v>0</v>
      </c>
      <c r="V37" s="19">
        <v>70150</v>
      </c>
      <c r="W37" s="49">
        <v>16554.932000000001</v>
      </c>
      <c r="X37" s="49">
        <f t="shared" si="13"/>
        <v>0.23599332858161085</v>
      </c>
      <c r="Y37" s="21">
        <v>400</v>
      </c>
      <c r="Z37" s="4">
        <f t="shared" si="5"/>
        <v>6621972.8000000007</v>
      </c>
      <c r="AB37">
        <v>38</v>
      </c>
      <c r="AC37" s="49">
        <v>36.586400000000005</v>
      </c>
      <c r="AD37" s="49">
        <f t="shared" si="6"/>
        <v>0.9628000000000001</v>
      </c>
      <c r="AE37" s="21">
        <v>240</v>
      </c>
      <c r="AF37" s="4">
        <f t="shared" si="7"/>
        <v>8780.7360000000008</v>
      </c>
      <c r="AH37">
        <v>0</v>
      </c>
      <c r="AI37">
        <v>0</v>
      </c>
      <c r="AJ37">
        <f t="shared" si="8"/>
        <v>0</v>
      </c>
      <c r="AK37" s="21">
        <v>290</v>
      </c>
      <c r="AL37" s="4">
        <f t="shared" si="9"/>
        <v>0</v>
      </c>
      <c r="AN37" s="4">
        <f t="shared" si="10"/>
        <v>9772596.1952</v>
      </c>
      <c r="AO37" s="13">
        <f t="shared" si="11"/>
        <v>3257532.0650666668</v>
      </c>
    </row>
    <row r="38" spans="1:41" x14ac:dyDescent="0.25">
      <c r="A38" s="17">
        <v>16006</v>
      </c>
      <c r="B38" t="s">
        <v>170</v>
      </c>
      <c r="C38" t="s">
        <v>141</v>
      </c>
      <c r="D38" s="19">
        <v>731</v>
      </c>
      <c r="E38" s="49">
        <v>946.19460000000004</v>
      </c>
      <c r="F38" s="49">
        <f t="shared" si="12"/>
        <v>1.2943838577291382</v>
      </c>
      <c r="G38" s="13">
        <v>2016.0000000000002</v>
      </c>
      <c r="H38" s="21">
        <f t="shared" si="14"/>
        <v>1907528.3136000002</v>
      </c>
      <c r="J38">
        <v>407</v>
      </c>
      <c r="K38" s="49">
        <v>269.18610000000069</v>
      </c>
      <c r="L38" s="49">
        <f t="shared" si="1"/>
        <v>0.66139090909091081</v>
      </c>
      <c r="M38" s="20">
        <v>179.2</v>
      </c>
      <c r="N38" s="21">
        <f t="shared" si="2"/>
        <v>48238.149120000118</v>
      </c>
      <c r="P38">
        <v>8</v>
      </c>
      <c r="Q38" s="49">
        <v>12.549600000000002</v>
      </c>
      <c r="R38" s="49">
        <f t="shared" si="3"/>
        <v>1.5687000000000002</v>
      </c>
      <c r="S38" s="13">
        <v>89.600000000000009</v>
      </c>
      <c r="T38" s="21">
        <f t="shared" si="4"/>
        <v>1124.4441600000002</v>
      </c>
      <c r="V38" s="19">
        <v>55563</v>
      </c>
      <c r="W38" s="49">
        <v>9682.2274000000016</v>
      </c>
      <c r="X38" s="49">
        <f t="shared" si="13"/>
        <v>0.1742567427964653</v>
      </c>
      <c r="Y38" s="21">
        <v>400</v>
      </c>
      <c r="Z38" s="4">
        <f t="shared" si="5"/>
        <v>3872890.9600000004</v>
      </c>
      <c r="AB38">
        <v>1880</v>
      </c>
      <c r="AC38" s="49">
        <v>475.21359999999999</v>
      </c>
      <c r="AD38" s="49">
        <f t="shared" si="6"/>
        <v>0.25277319148936167</v>
      </c>
      <c r="AE38" s="21">
        <v>240</v>
      </c>
      <c r="AF38" s="4">
        <f t="shared" si="7"/>
        <v>114051.26399999998</v>
      </c>
      <c r="AH38">
        <v>8</v>
      </c>
      <c r="AI38">
        <v>4.3672000000000004</v>
      </c>
      <c r="AJ38">
        <f t="shared" si="8"/>
        <v>0.54590000000000005</v>
      </c>
      <c r="AK38" s="21">
        <v>290</v>
      </c>
      <c r="AL38" s="4">
        <f t="shared" si="9"/>
        <v>1266.4880000000001</v>
      </c>
      <c r="AN38" s="4">
        <f t="shared" si="10"/>
        <v>5945099.6188800009</v>
      </c>
      <c r="AO38" s="13">
        <f t="shared" si="11"/>
        <v>1981699.8729600003</v>
      </c>
    </row>
    <row r="39" spans="1:41" x14ac:dyDescent="0.25">
      <c r="A39" s="17">
        <v>3023</v>
      </c>
      <c r="B39" s="18" t="s">
        <v>171</v>
      </c>
      <c r="C39" t="s">
        <v>141</v>
      </c>
      <c r="D39" s="19">
        <v>3313</v>
      </c>
      <c r="E39" s="49">
        <v>7482.3363000000008</v>
      </c>
      <c r="F39" s="49">
        <f t="shared" si="12"/>
        <v>2.258477603380622</v>
      </c>
      <c r="G39" s="13">
        <v>2016.0000000000002</v>
      </c>
      <c r="H39" s="21">
        <f t="shared" si="14"/>
        <v>15084389.980800003</v>
      </c>
      <c r="J39">
        <v>12</v>
      </c>
      <c r="K39" s="49">
        <v>18.13</v>
      </c>
      <c r="L39" s="49">
        <f t="shared" si="1"/>
        <v>1.5108333333333333</v>
      </c>
      <c r="M39" s="20">
        <v>179.2</v>
      </c>
      <c r="N39" s="21">
        <f t="shared" si="2"/>
        <v>3248.8959999999997</v>
      </c>
      <c r="P39">
        <v>0</v>
      </c>
      <c r="Q39" s="49">
        <v>0</v>
      </c>
      <c r="R39" s="49">
        <f t="shared" si="3"/>
        <v>0</v>
      </c>
      <c r="S39" s="13">
        <v>89.600000000000009</v>
      </c>
      <c r="T39" s="21">
        <f t="shared" si="4"/>
        <v>0</v>
      </c>
      <c r="V39" s="19">
        <v>90286</v>
      </c>
      <c r="W39" s="49">
        <v>24972.432299999997</v>
      </c>
      <c r="X39" s="49">
        <f t="shared" si="13"/>
        <v>0.27659252043506188</v>
      </c>
      <c r="Y39" s="21">
        <v>400</v>
      </c>
      <c r="Z39" s="4">
        <f t="shared" si="5"/>
        <v>9988972.9199999981</v>
      </c>
      <c r="AB39">
        <v>253</v>
      </c>
      <c r="AC39" s="49">
        <v>63.040599999999998</v>
      </c>
      <c r="AD39" s="49">
        <f t="shared" si="6"/>
        <v>0.24917233201581027</v>
      </c>
      <c r="AE39" s="21">
        <v>240</v>
      </c>
      <c r="AF39" s="4">
        <f t="shared" si="7"/>
        <v>15129.743999999999</v>
      </c>
      <c r="AH39">
        <v>0</v>
      </c>
      <c r="AI39">
        <v>0</v>
      </c>
      <c r="AJ39">
        <f t="shared" si="8"/>
        <v>0</v>
      </c>
      <c r="AK39" s="21">
        <v>290</v>
      </c>
      <c r="AL39" s="4">
        <f t="shared" si="9"/>
        <v>0</v>
      </c>
      <c r="AN39" s="4">
        <f t="shared" si="10"/>
        <v>25091741.540800001</v>
      </c>
      <c r="AO39" s="13">
        <f t="shared" si="11"/>
        <v>8363913.8469333341</v>
      </c>
    </row>
    <row r="40" spans="1:41" x14ac:dyDescent="0.25">
      <c r="A40" s="17">
        <v>23003</v>
      </c>
      <c r="B40" s="18" t="s">
        <v>172</v>
      </c>
      <c r="C40" t="s">
        <v>141</v>
      </c>
      <c r="D40" s="19">
        <v>746</v>
      </c>
      <c r="E40" s="49">
        <v>936.97839999999997</v>
      </c>
      <c r="F40" s="49">
        <f t="shared" si="12"/>
        <v>1.256003217158177</v>
      </c>
      <c r="G40" s="13">
        <v>2016.0000000000002</v>
      </c>
      <c r="H40" s="21">
        <f t="shared" si="14"/>
        <v>1888948.4544000004</v>
      </c>
      <c r="J40">
        <v>0</v>
      </c>
      <c r="K40" s="49">
        <v>0</v>
      </c>
      <c r="L40" s="49">
        <f t="shared" si="1"/>
        <v>0</v>
      </c>
      <c r="M40" s="20">
        <v>179.2</v>
      </c>
      <c r="N40" s="21">
        <f t="shared" si="2"/>
        <v>0</v>
      </c>
      <c r="P40">
        <v>0</v>
      </c>
      <c r="Q40" s="49">
        <v>0</v>
      </c>
      <c r="R40" s="49">
        <f t="shared" si="3"/>
        <v>0</v>
      </c>
      <c r="S40" s="13">
        <v>89.600000000000009</v>
      </c>
      <c r="T40" s="21">
        <f t="shared" si="4"/>
        <v>0</v>
      </c>
      <c r="V40" s="19">
        <v>27547</v>
      </c>
      <c r="W40" s="49">
        <v>6035.1607999999987</v>
      </c>
      <c r="X40" s="49">
        <f t="shared" si="13"/>
        <v>0.21908595491342064</v>
      </c>
      <c r="Y40" s="21">
        <v>400</v>
      </c>
      <c r="Z40" s="4">
        <f t="shared" si="5"/>
        <v>2414064.3199999994</v>
      </c>
      <c r="AB40">
        <v>2</v>
      </c>
      <c r="AC40" s="49">
        <v>0.49340000000000001</v>
      </c>
      <c r="AD40" s="49">
        <f t="shared" si="6"/>
        <v>0.2467</v>
      </c>
      <c r="AE40" s="21">
        <v>240</v>
      </c>
      <c r="AF40" s="4">
        <f t="shared" si="7"/>
        <v>118.416</v>
      </c>
      <c r="AH40">
        <v>0</v>
      </c>
      <c r="AI40">
        <v>0</v>
      </c>
      <c r="AJ40">
        <f t="shared" si="8"/>
        <v>0</v>
      </c>
      <c r="AK40" s="21">
        <v>290</v>
      </c>
      <c r="AL40" s="4">
        <f t="shared" si="9"/>
        <v>0</v>
      </c>
      <c r="AN40" s="4">
        <f t="shared" si="10"/>
        <v>4303131.1903999997</v>
      </c>
      <c r="AO40" s="13">
        <f t="shared" si="11"/>
        <v>1434377.0634666665</v>
      </c>
    </row>
    <row r="41" spans="1:41" x14ac:dyDescent="0.25">
      <c r="A41" s="17">
        <v>3067</v>
      </c>
      <c r="B41" s="18" t="s">
        <v>173</v>
      </c>
      <c r="C41" t="s">
        <v>141</v>
      </c>
      <c r="D41" s="19">
        <v>286</v>
      </c>
      <c r="E41" s="49">
        <v>588.55770000000007</v>
      </c>
      <c r="F41" s="49">
        <f t="shared" si="12"/>
        <v>2.0578940559440562</v>
      </c>
      <c r="G41" s="13">
        <v>2016.0000000000002</v>
      </c>
      <c r="H41" s="21">
        <f t="shared" si="14"/>
        <v>1186532.3232000002</v>
      </c>
      <c r="J41">
        <v>1</v>
      </c>
      <c r="K41" s="49">
        <v>0.58420000000000005</v>
      </c>
      <c r="L41" s="49">
        <f t="shared" si="1"/>
        <v>0.58420000000000005</v>
      </c>
      <c r="M41" s="20">
        <v>179.2</v>
      </c>
      <c r="N41" s="21">
        <f t="shared" si="2"/>
        <v>104.68864000000001</v>
      </c>
      <c r="P41">
        <v>0</v>
      </c>
      <c r="Q41" s="49">
        <v>0</v>
      </c>
      <c r="R41" s="49">
        <f t="shared" si="3"/>
        <v>0</v>
      </c>
      <c r="S41" s="13">
        <v>89.600000000000009</v>
      </c>
      <c r="T41" s="21">
        <f t="shared" si="4"/>
        <v>0</v>
      </c>
      <c r="V41" s="19">
        <v>7376</v>
      </c>
      <c r="W41" s="49">
        <v>2188.8079000000002</v>
      </c>
      <c r="X41" s="49">
        <f t="shared" si="13"/>
        <v>0.29674727494577008</v>
      </c>
      <c r="Y41" s="21">
        <v>400</v>
      </c>
      <c r="Z41" s="4">
        <f t="shared" si="5"/>
        <v>875523.16000000015</v>
      </c>
      <c r="AB41">
        <v>0</v>
      </c>
      <c r="AC41" s="49">
        <v>0</v>
      </c>
      <c r="AD41" s="49">
        <f t="shared" si="6"/>
        <v>0</v>
      </c>
      <c r="AE41" s="21">
        <v>240</v>
      </c>
      <c r="AF41" s="4">
        <f t="shared" si="7"/>
        <v>0</v>
      </c>
      <c r="AH41">
        <v>0</v>
      </c>
      <c r="AI41">
        <v>0</v>
      </c>
      <c r="AJ41">
        <f t="shared" si="8"/>
        <v>0</v>
      </c>
      <c r="AK41" s="21">
        <v>290</v>
      </c>
      <c r="AL41" s="4">
        <f t="shared" si="9"/>
        <v>0</v>
      </c>
      <c r="AN41" s="4">
        <f t="shared" si="10"/>
        <v>2062160.1718400004</v>
      </c>
      <c r="AO41" s="13">
        <f t="shared" si="11"/>
        <v>687386.72394666681</v>
      </c>
    </row>
  </sheetData>
  <sortState xmlns:xlrd2="http://schemas.microsoft.com/office/spreadsheetml/2017/richdata2" ref="A9:AO41">
    <sortCondition ref="B9:B41"/>
  </sortState>
  <mergeCells count="6">
    <mergeCell ref="AH7:AL7"/>
    <mergeCell ref="D7:H7"/>
    <mergeCell ref="J7:N7"/>
    <mergeCell ref="P7:T7"/>
    <mergeCell ref="V7:Z7"/>
    <mergeCell ref="AB7:AF7"/>
  </mergeCells>
  <pageMargins left="0.7" right="0.7" top="0.75" bottom="0.75" header="0" footer="0"/>
  <pageSetup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9DCC3-1B7F-4EB7-9569-7294D933D27D}">
  <dimension ref="A1:AO73"/>
  <sheetViews>
    <sheetView workbookViewId="0"/>
  </sheetViews>
  <sheetFormatPr defaultRowHeight="15" x14ac:dyDescent="0.25"/>
  <cols>
    <col min="2" max="2" width="36.5703125" customWidth="1"/>
    <col min="3" max="3" width="15.85546875" customWidth="1"/>
    <col min="7" max="7" width="10.5703125" bestFit="1" customWidth="1"/>
    <col min="8" max="8" width="13.5703125" customWidth="1"/>
    <col min="22" max="22" width="10.5703125" bestFit="1" customWidth="1"/>
    <col min="26" max="26" width="14.28515625" bestFit="1" customWidth="1"/>
    <col min="27" max="27" width="6.7109375" customWidth="1"/>
    <col min="32" max="32" width="11.5703125" bestFit="1" customWidth="1"/>
    <col min="38" max="38" width="10" bestFit="1" customWidth="1"/>
    <col min="40" max="40" width="14.7109375" customWidth="1"/>
    <col min="41" max="41" width="15.28515625" bestFit="1" customWidth="1"/>
  </cols>
  <sheetData>
    <row r="1" spans="1:41" x14ac:dyDescent="0.25">
      <c r="A1" s="5" t="s">
        <v>39</v>
      </c>
    </row>
    <row r="2" spans="1:41" x14ac:dyDescent="0.25">
      <c r="A2" s="5" t="s">
        <v>241</v>
      </c>
    </row>
    <row r="4" spans="1:41" x14ac:dyDescent="0.25">
      <c r="A4" s="5" t="s">
        <v>242</v>
      </c>
    </row>
    <row r="5" spans="1:41" x14ac:dyDescent="0.25">
      <c r="A5" s="5"/>
    </row>
    <row r="6" spans="1:41" x14ac:dyDescent="0.25">
      <c r="A6" s="5" t="s">
        <v>243</v>
      </c>
      <c r="AO6" s="13"/>
    </row>
    <row r="7" spans="1:41" x14ac:dyDescent="0.25">
      <c r="D7" s="54" t="s">
        <v>126</v>
      </c>
      <c r="E7" s="54"/>
      <c r="F7" s="54"/>
      <c r="G7" s="54"/>
      <c r="H7" s="54"/>
      <c r="J7" s="54" t="s">
        <v>127</v>
      </c>
      <c r="K7" s="54"/>
      <c r="L7" s="54"/>
      <c r="M7" s="54"/>
      <c r="N7" s="54"/>
      <c r="P7" s="54" t="s">
        <v>128</v>
      </c>
      <c r="Q7" s="54"/>
      <c r="R7" s="54"/>
      <c r="S7" s="54"/>
      <c r="T7" s="54"/>
      <c r="V7" s="54" t="s">
        <v>129</v>
      </c>
      <c r="W7" s="54"/>
      <c r="X7" s="54"/>
      <c r="Y7" s="54"/>
      <c r="Z7" s="54"/>
      <c r="AB7" s="54" t="s">
        <v>130</v>
      </c>
      <c r="AC7" s="54"/>
      <c r="AD7" s="54"/>
      <c r="AE7" s="54"/>
      <c r="AF7" s="54"/>
      <c r="AH7" s="54" t="s">
        <v>131</v>
      </c>
      <c r="AI7" s="54"/>
      <c r="AJ7" s="54"/>
      <c r="AK7" s="54"/>
      <c r="AL7" s="54"/>
      <c r="AN7" s="4"/>
      <c r="AO7" s="4"/>
    </row>
    <row r="8" spans="1:41" ht="45" x14ac:dyDescent="0.25">
      <c r="A8" s="14" t="s">
        <v>4</v>
      </c>
      <c r="B8" s="14" t="s">
        <v>5</v>
      </c>
      <c r="C8" s="50" t="s">
        <v>132</v>
      </c>
      <c r="D8" s="14" t="s">
        <v>133</v>
      </c>
      <c r="E8" s="14" t="s">
        <v>134</v>
      </c>
      <c r="F8" s="14" t="s">
        <v>135</v>
      </c>
      <c r="G8" s="14" t="s">
        <v>136</v>
      </c>
      <c r="H8" s="14" t="s">
        <v>137</v>
      </c>
      <c r="J8" s="14" t="s">
        <v>133</v>
      </c>
      <c r="K8" s="14" t="s">
        <v>134</v>
      </c>
      <c r="L8" s="14" t="s">
        <v>135</v>
      </c>
      <c r="M8" s="14" t="s">
        <v>136</v>
      </c>
      <c r="N8" s="14" t="s">
        <v>137</v>
      </c>
      <c r="P8" s="14" t="s">
        <v>133</v>
      </c>
      <c r="Q8" s="14" t="s">
        <v>134</v>
      </c>
      <c r="R8" s="14" t="s">
        <v>135</v>
      </c>
      <c r="S8" s="14" t="s">
        <v>136</v>
      </c>
      <c r="T8" s="14" t="s">
        <v>137</v>
      </c>
      <c r="V8" s="14" t="s">
        <v>138</v>
      </c>
      <c r="W8" s="14" t="s">
        <v>134</v>
      </c>
      <c r="X8" s="14" t="s">
        <v>135</v>
      </c>
      <c r="Y8" s="14" t="s">
        <v>136</v>
      </c>
      <c r="Z8" s="14" t="s">
        <v>137</v>
      </c>
      <c r="AB8" s="14" t="s">
        <v>138</v>
      </c>
      <c r="AC8" s="14" t="s">
        <v>134</v>
      </c>
      <c r="AD8" s="14" t="s">
        <v>135</v>
      </c>
      <c r="AE8" s="14" t="s">
        <v>136</v>
      </c>
      <c r="AF8" s="14" t="s">
        <v>137</v>
      </c>
      <c r="AH8" s="14" t="s">
        <v>138</v>
      </c>
      <c r="AI8" s="14" t="s">
        <v>134</v>
      </c>
      <c r="AJ8" s="14" t="s">
        <v>135</v>
      </c>
      <c r="AK8" s="14" t="s">
        <v>136</v>
      </c>
      <c r="AL8" s="14" t="s">
        <v>137</v>
      </c>
      <c r="AM8" s="51"/>
      <c r="AN8" s="14" t="s">
        <v>139</v>
      </c>
      <c r="AO8" s="14" t="s">
        <v>41</v>
      </c>
    </row>
    <row r="9" spans="1:41" x14ac:dyDescent="0.25">
      <c r="A9" s="17">
        <v>14001</v>
      </c>
      <c r="B9" s="18" t="s">
        <v>174</v>
      </c>
      <c r="C9" t="s">
        <v>175</v>
      </c>
      <c r="D9" s="19">
        <v>255</v>
      </c>
      <c r="E9" s="49">
        <v>256.3349</v>
      </c>
      <c r="F9" s="49">
        <f t="shared" ref="F9:F40" si="0">IFERROR(E9/D9,0)</f>
        <v>1.0052349019607842</v>
      </c>
      <c r="G9" s="13">
        <v>1960.0000000000002</v>
      </c>
      <c r="H9" s="21">
        <f t="shared" ref="H9:H40" si="1">D9*F9*G9</f>
        <v>502416.40400000004</v>
      </c>
      <c r="J9" s="19">
        <v>54</v>
      </c>
      <c r="K9" s="49">
        <v>35.677500000000002</v>
      </c>
      <c r="L9" s="49">
        <f t="shared" ref="L9:L40" si="2">IFERROR(K9/J9,0)</f>
        <v>0.66069444444444447</v>
      </c>
      <c r="M9" s="13">
        <v>179.20000000000002</v>
      </c>
      <c r="N9" s="21">
        <f t="shared" ref="N9:N40" si="3">J9*L9*M9</f>
        <v>6393.4080000000013</v>
      </c>
      <c r="P9" s="19">
        <v>14</v>
      </c>
      <c r="Q9" s="49">
        <v>18.826100000000004</v>
      </c>
      <c r="R9" s="49">
        <f t="shared" ref="R9:R40" si="4">IFERROR(Q9/P9,0)</f>
        <v>1.3447214285714288</v>
      </c>
      <c r="S9" s="13">
        <v>89.600000000000009</v>
      </c>
      <c r="T9" s="21">
        <f t="shared" ref="T9:T40" si="5">P9*R9*S9</f>
        <v>1686.8185600000006</v>
      </c>
      <c r="V9" s="19">
        <v>17662</v>
      </c>
      <c r="W9" s="49">
        <v>3189.9497999999999</v>
      </c>
      <c r="X9" s="49">
        <f t="shared" ref="X9:X40" si="6">IFERROR(W9/V9,0)</f>
        <v>0.18061090476729702</v>
      </c>
      <c r="Y9" s="21">
        <v>375</v>
      </c>
      <c r="Z9" s="4">
        <f t="shared" ref="Z9:Z40" si="7">V9*X9*Y9</f>
        <v>1196231.175</v>
      </c>
      <c r="AB9" s="19">
        <v>0</v>
      </c>
      <c r="AC9" s="49">
        <v>0</v>
      </c>
      <c r="AD9" s="49">
        <f t="shared" ref="AD9:AD40" si="8">IFERROR(AC9/AB9,0)</f>
        <v>0</v>
      </c>
      <c r="AE9" s="21">
        <v>240</v>
      </c>
      <c r="AF9" s="4">
        <f t="shared" ref="AF9:AF40" si="9">AB9*AD9*AE9</f>
        <v>0</v>
      </c>
      <c r="AH9" s="19">
        <v>2</v>
      </c>
      <c r="AI9" s="49">
        <v>1.0918000000000001</v>
      </c>
      <c r="AJ9" s="49">
        <f t="shared" ref="AJ9:AJ40" si="10">IFERROR(AI9/AH9,0)</f>
        <v>0.54590000000000005</v>
      </c>
      <c r="AK9" s="21">
        <v>290</v>
      </c>
      <c r="AL9" s="4">
        <f t="shared" ref="AL9:AL40" si="11">AH9*AJ9*AK9</f>
        <v>316.62200000000001</v>
      </c>
      <c r="AN9" s="4">
        <f t="shared" ref="AN9:AN40" si="12">AL9+AF9+Z9+T9+N9+H9</f>
        <v>1707044.4275600002</v>
      </c>
      <c r="AO9" s="13">
        <f t="shared" ref="AO9:AO40" si="13">AN9/3</f>
        <v>569014.80918666674</v>
      </c>
    </row>
    <row r="10" spans="1:41" x14ac:dyDescent="0.25">
      <c r="A10" s="17">
        <v>12010</v>
      </c>
      <c r="B10" s="18" t="s">
        <v>176</v>
      </c>
      <c r="C10" t="s">
        <v>175</v>
      </c>
      <c r="D10" s="19">
        <v>390</v>
      </c>
      <c r="E10" s="49">
        <v>620.10940000000005</v>
      </c>
      <c r="F10" s="49">
        <f t="shared" si="0"/>
        <v>1.5900241025641026</v>
      </c>
      <c r="G10" s="13">
        <v>1960.0000000000002</v>
      </c>
      <c r="H10" s="21">
        <f t="shared" si="1"/>
        <v>1215414.4240000003</v>
      </c>
      <c r="J10" s="19">
        <v>0</v>
      </c>
      <c r="K10" s="49">
        <v>0</v>
      </c>
      <c r="L10" s="49">
        <f t="shared" si="2"/>
        <v>0</v>
      </c>
      <c r="M10" s="13">
        <v>179.20000000000002</v>
      </c>
      <c r="N10" s="21">
        <f t="shared" si="3"/>
        <v>0</v>
      </c>
      <c r="P10" s="19">
        <v>0</v>
      </c>
      <c r="Q10" s="49">
        <v>0</v>
      </c>
      <c r="R10" s="49">
        <f t="shared" si="4"/>
        <v>0</v>
      </c>
      <c r="S10" s="13">
        <v>89.600000000000009</v>
      </c>
      <c r="T10" s="21">
        <f t="shared" si="5"/>
        <v>0</v>
      </c>
      <c r="V10" s="19">
        <v>16926</v>
      </c>
      <c r="W10" s="49">
        <v>5295.5093000000006</v>
      </c>
      <c r="X10" s="49">
        <f t="shared" si="6"/>
        <v>0.3128624187640317</v>
      </c>
      <c r="Y10" s="21">
        <v>375</v>
      </c>
      <c r="Z10" s="4">
        <f t="shared" si="7"/>
        <v>1985815.9875000003</v>
      </c>
      <c r="AB10" s="19">
        <v>0</v>
      </c>
      <c r="AC10" s="49">
        <v>0</v>
      </c>
      <c r="AD10" s="49">
        <f t="shared" si="8"/>
        <v>0</v>
      </c>
      <c r="AE10" s="21">
        <v>240</v>
      </c>
      <c r="AF10" s="4">
        <f t="shared" si="9"/>
        <v>0</v>
      </c>
      <c r="AH10" s="19">
        <v>0</v>
      </c>
      <c r="AI10" s="49">
        <v>0</v>
      </c>
      <c r="AJ10" s="49">
        <f t="shared" si="10"/>
        <v>0</v>
      </c>
      <c r="AK10" s="21">
        <v>290</v>
      </c>
      <c r="AL10" s="4">
        <f t="shared" si="11"/>
        <v>0</v>
      </c>
      <c r="AN10" s="4">
        <f t="shared" si="12"/>
        <v>3201230.4115000004</v>
      </c>
      <c r="AO10" s="13">
        <f t="shared" si="13"/>
        <v>1067076.8038333335</v>
      </c>
    </row>
    <row r="11" spans="1:41" x14ac:dyDescent="0.25">
      <c r="A11" s="17">
        <v>4025</v>
      </c>
      <c r="B11" s="18" t="s">
        <v>177</v>
      </c>
      <c r="C11" t="s">
        <v>175</v>
      </c>
      <c r="D11" s="19">
        <v>494</v>
      </c>
      <c r="E11" s="49">
        <v>882.47360000000003</v>
      </c>
      <c r="F11" s="49">
        <f t="shared" si="0"/>
        <v>1.7863838056680164</v>
      </c>
      <c r="G11" s="13">
        <v>1960.0000000000002</v>
      </c>
      <c r="H11" s="21">
        <f t="shared" si="1"/>
        <v>1729648.2560000003</v>
      </c>
      <c r="J11" s="19">
        <v>87</v>
      </c>
      <c r="K11" s="49">
        <v>62.409799999999969</v>
      </c>
      <c r="L11" s="49">
        <f t="shared" si="2"/>
        <v>0.71735402298850537</v>
      </c>
      <c r="M11" s="13">
        <v>179.20000000000002</v>
      </c>
      <c r="N11" s="21">
        <f t="shared" si="3"/>
        <v>11183.836159999995</v>
      </c>
      <c r="P11" s="19">
        <v>0</v>
      </c>
      <c r="Q11" s="49">
        <v>0</v>
      </c>
      <c r="R11" s="49">
        <f t="shared" si="4"/>
        <v>0</v>
      </c>
      <c r="S11" s="13">
        <v>89.600000000000009</v>
      </c>
      <c r="T11" s="21">
        <f t="shared" si="5"/>
        <v>0</v>
      </c>
      <c r="V11" s="19">
        <v>10054</v>
      </c>
      <c r="W11" s="49">
        <v>3334.8407999999995</v>
      </c>
      <c r="X11" s="49">
        <f t="shared" si="6"/>
        <v>0.33169293813407597</v>
      </c>
      <c r="Y11" s="21">
        <v>375</v>
      </c>
      <c r="Z11" s="4">
        <f t="shared" si="7"/>
        <v>1250565.3</v>
      </c>
      <c r="AB11" s="19">
        <v>99</v>
      </c>
      <c r="AC11" s="49">
        <v>79.261799999999994</v>
      </c>
      <c r="AD11" s="49">
        <f t="shared" si="8"/>
        <v>0.80062424242424235</v>
      </c>
      <c r="AE11" s="21">
        <v>240</v>
      </c>
      <c r="AF11" s="4">
        <f t="shared" si="9"/>
        <v>19022.831999999999</v>
      </c>
      <c r="AH11" s="19">
        <v>0</v>
      </c>
      <c r="AI11" s="49">
        <v>0</v>
      </c>
      <c r="AJ11" s="49">
        <f t="shared" si="10"/>
        <v>0</v>
      </c>
      <c r="AK11" s="21">
        <v>290</v>
      </c>
      <c r="AL11" s="4">
        <f t="shared" si="11"/>
        <v>0</v>
      </c>
      <c r="AN11" s="4">
        <f t="shared" si="12"/>
        <v>3010420.2241600002</v>
      </c>
      <c r="AO11" s="13">
        <f t="shared" si="13"/>
        <v>1003473.4080533334</v>
      </c>
    </row>
    <row r="12" spans="1:41" x14ac:dyDescent="0.25">
      <c r="A12" s="17">
        <v>2134</v>
      </c>
      <c r="B12" s="18" t="s">
        <v>178</v>
      </c>
      <c r="C12" t="s">
        <v>175</v>
      </c>
      <c r="D12" s="19">
        <v>166</v>
      </c>
      <c r="E12" s="49">
        <v>287.78380000000004</v>
      </c>
      <c r="F12" s="49">
        <f t="shared" si="0"/>
        <v>1.7336373493975905</v>
      </c>
      <c r="G12" s="13">
        <v>1960.0000000000002</v>
      </c>
      <c r="H12" s="21">
        <f t="shared" si="1"/>
        <v>564056.24800000014</v>
      </c>
      <c r="J12" s="19">
        <v>0</v>
      </c>
      <c r="K12" s="49">
        <v>0</v>
      </c>
      <c r="L12" s="49">
        <f t="shared" si="2"/>
        <v>0</v>
      </c>
      <c r="M12" s="13">
        <v>179.20000000000002</v>
      </c>
      <c r="N12" s="21">
        <f t="shared" si="3"/>
        <v>0</v>
      </c>
      <c r="P12" s="19">
        <v>0</v>
      </c>
      <c r="Q12" s="49">
        <v>0</v>
      </c>
      <c r="R12" s="49">
        <f t="shared" si="4"/>
        <v>0</v>
      </c>
      <c r="S12" s="13">
        <v>89.600000000000009</v>
      </c>
      <c r="T12" s="21">
        <f t="shared" si="5"/>
        <v>0</v>
      </c>
      <c r="V12" s="19">
        <v>7493</v>
      </c>
      <c r="W12" s="49">
        <v>2322.3935000000001</v>
      </c>
      <c r="X12" s="49">
        <f t="shared" si="6"/>
        <v>0.30994174562925397</v>
      </c>
      <c r="Y12" s="21">
        <v>375</v>
      </c>
      <c r="Z12" s="4">
        <f t="shared" si="7"/>
        <v>870897.5625</v>
      </c>
      <c r="AB12" s="19">
        <v>0</v>
      </c>
      <c r="AC12" s="49">
        <v>0</v>
      </c>
      <c r="AD12" s="49">
        <f t="shared" si="8"/>
        <v>0</v>
      </c>
      <c r="AE12" s="21">
        <v>240</v>
      </c>
      <c r="AF12" s="4">
        <f t="shared" si="9"/>
        <v>0</v>
      </c>
      <c r="AH12" s="19">
        <v>0</v>
      </c>
      <c r="AI12" s="49">
        <v>0</v>
      </c>
      <c r="AJ12" s="49">
        <f t="shared" si="10"/>
        <v>0</v>
      </c>
      <c r="AK12" s="21">
        <v>290</v>
      </c>
      <c r="AL12" s="4">
        <f t="shared" si="11"/>
        <v>0</v>
      </c>
      <c r="AN12" s="4">
        <f t="shared" si="12"/>
        <v>1434953.8105000001</v>
      </c>
      <c r="AO12" s="13">
        <f t="shared" si="13"/>
        <v>478317.9368333334</v>
      </c>
    </row>
    <row r="13" spans="1:41" x14ac:dyDescent="0.25">
      <c r="A13" s="17">
        <v>3073</v>
      </c>
      <c r="B13" s="18" t="s">
        <v>179</v>
      </c>
      <c r="C13" t="s">
        <v>175</v>
      </c>
      <c r="D13" s="19">
        <v>612</v>
      </c>
      <c r="E13" s="49">
        <v>1165.9837</v>
      </c>
      <c r="F13" s="49">
        <f t="shared" si="0"/>
        <v>1.9052021241830066</v>
      </c>
      <c r="G13" s="13">
        <v>1960.0000000000002</v>
      </c>
      <c r="H13" s="21">
        <f t="shared" si="1"/>
        <v>2285328.0520000001</v>
      </c>
      <c r="J13" s="19">
        <v>127</v>
      </c>
      <c r="K13" s="49">
        <v>96.996700000000033</v>
      </c>
      <c r="L13" s="49">
        <f t="shared" si="2"/>
        <v>0.76375354330708689</v>
      </c>
      <c r="M13" s="13">
        <v>179.20000000000002</v>
      </c>
      <c r="N13" s="21">
        <f t="shared" si="3"/>
        <v>17381.808640000007</v>
      </c>
      <c r="P13" s="19">
        <v>10</v>
      </c>
      <c r="Q13" s="49">
        <v>15.094000000000001</v>
      </c>
      <c r="R13" s="49">
        <f t="shared" si="4"/>
        <v>1.5094000000000001</v>
      </c>
      <c r="S13" s="13">
        <v>89.600000000000009</v>
      </c>
      <c r="T13" s="21">
        <f t="shared" si="5"/>
        <v>1352.4224000000002</v>
      </c>
      <c r="V13" s="19">
        <v>16333</v>
      </c>
      <c r="W13" s="49">
        <v>7907.7419999999984</v>
      </c>
      <c r="X13" s="49">
        <f t="shared" si="6"/>
        <v>0.48415735015000294</v>
      </c>
      <c r="Y13" s="21">
        <v>375</v>
      </c>
      <c r="Z13" s="4">
        <f t="shared" si="7"/>
        <v>2965403.2499999995</v>
      </c>
      <c r="AB13" s="19">
        <v>6410</v>
      </c>
      <c r="AC13" s="49">
        <v>1682.9120999999998</v>
      </c>
      <c r="AD13" s="49">
        <f t="shared" si="8"/>
        <v>0.26254478939157561</v>
      </c>
      <c r="AE13" s="21">
        <v>240</v>
      </c>
      <c r="AF13" s="4">
        <f t="shared" si="9"/>
        <v>403898.90399999986</v>
      </c>
      <c r="AH13" s="19">
        <v>1459</v>
      </c>
      <c r="AI13" s="49">
        <v>722.67380000000003</v>
      </c>
      <c r="AJ13" s="49">
        <f t="shared" si="10"/>
        <v>0.49532131596984236</v>
      </c>
      <c r="AK13" s="21">
        <v>290</v>
      </c>
      <c r="AL13" s="4">
        <f t="shared" si="11"/>
        <v>209575.402</v>
      </c>
      <c r="AN13" s="4">
        <f t="shared" si="12"/>
        <v>5882939.83904</v>
      </c>
      <c r="AO13" s="13">
        <f t="shared" si="13"/>
        <v>1960979.9463466667</v>
      </c>
    </row>
    <row r="14" spans="1:41" x14ac:dyDescent="0.25">
      <c r="A14" s="17">
        <v>16017</v>
      </c>
      <c r="B14" s="18" t="s">
        <v>180</v>
      </c>
      <c r="C14" t="s">
        <v>175</v>
      </c>
      <c r="D14" s="19">
        <v>1311</v>
      </c>
      <c r="E14" s="49">
        <v>2668.7061000000003</v>
      </c>
      <c r="F14" s="49">
        <f t="shared" si="0"/>
        <v>2.0356263157894738</v>
      </c>
      <c r="G14" s="13">
        <v>1960.0000000000002</v>
      </c>
      <c r="H14" s="21">
        <f t="shared" si="1"/>
        <v>5230663.9560000012</v>
      </c>
      <c r="J14" s="19">
        <v>67</v>
      </c>
      <c r="K14" s="49">
        <v>47.792899999999989</v>
      </c>
      <c r="L14" s="49">
        <f t="shared" si="2"/>
        <v>0.71332686567164161</v>
      </c>
      <c r="M14" s="13">
        <v>179.20000000000002</v>
      </c>
      <c r="N14" s="21">
        <f t="shared" si="3"/>
        <v>8564.4876799999984</v>
      </c>
      <c r="P14" s="19">
        <v>2</v>
      </c>
      <c r="Q14" s="49">
        <v>4.5306999999999995</v>
      </c>
      <c r="R14" s="49">
        <f t="shared" si="4"/>
        <v>2.2653499999999998</v>
      </c>
      <c r="S14" s="13">
        <v>89.600000000000009</v>
      </c>
      <c r="T14" s="21">
        <f t="shared" si="5"/>
        <v>405.95071999999999</v>
      </c>
      <c r="V14" s="19">
        <v>21980</v>
      </c>
      <c r="W14" s="49">
        <v>8582.9541000000008</v>
      </c>
      <c r="X14" s="49">
        <f t="shared" si="6"/>
        <v>0.39048926751592361</v>
      </c>
      <c r="Y14" s="21">
        <v>375</v>
      </c>
      <c r="Z14" s="4">
        <f t="shared" si="7"/>
        <v>3218607.7875000001</v>
      </c>
      <c r="AB14" s="19">
        <v>143</v>
      </c>
      <c r="AC14" s="49">
        <v>108.60480000000001</v>
      </c>
      <c r="AD14" s="49">
        <f t="shared" si="8"/>
        <v>0.75947412587412599</v>
      </c>
      <c r="AE14" s="21">
        <v>240</v>
      </c>
      <c r="AF14" s="4">
        <f t="shared" si="9"/>
        <v>26065.152000000002</v>
      </c>
      <c r="AH14" s="19">
        <v>1310</v>
      </c>
      <c r="AI14" s="49">
        <v>673.99029999999993</v>
      </c>
      <c r="AJ14" s="49">
        <f t="shared" si="10"/>
        <v>0.51449641221374043</v>
      </c>
      <c r="AK14" s="21">
        <v>290</v>
      </c>
      <c r="AL14" s="4">
        <f t="shared" si="11"/>
        <v>195457.18699999998</v>
      </c>
      <c r="AN14" s="4">
        <f t="shared" si="12"/>
        <v>8679764.5209000017</v>
      </c>
      <c r="AO14" s="13">
        <f t="shared" si="13"/>
        <v>2893254.8403000007</v>
      </c>
    </row>
    <row r="15" spans="1:41" x14ac:dyDescent="0.25">
      <c r="A15" s="17">
        <v>5006</v>
      </c>
      <c r="B15" s="18" t="s">
        <v>181</v>
      </c>
      <c r="C15" t="s">
        <v>175</v>
      </c>
      <c r="D15" s="19">
        <v>650</v>
      </c>
      <c r="E15" s="49">
        <v>721.74889999999982</v>
      </c>
      <c r="F15" s="49">
        <f t="shared" si="0"/>
        <v>1.1103829230769229</v>
      </c>
      <c r="G15" s="13">
        <v>1960.0000000000002</v>
      </c>
      <c r="H15" s="21">
        <f t="shared" si="1"/>
        <v>1414627.8439999998</v>
      </c>
      <c r="J15" s="19">
        <v>0</v>
      </c>
      <c r="K15" s="49">
        <v>0</v>
      </c>
      <c r="L15" s="49">
        <f t="shared" si="2"/>
        <v>0</v>
      </c>
      <c r="M15" s="13">
        <v>179.20000000000002</v>
      </c>
      <c r="N15" s="21">
        <f t="shared" si="3"/>
        <v>0</v>
      </c>
      <c r="P15" s="19">
        <v>0</v>
      </c>
      <c r="Q15" s="49">
        <v>0</v>
      </c>
      <c r="R15" s="49">
        <f t="shared" si="4"/>
        <v>0</v>
      </c>
      <c r="S15" s="13">
        <v>89.600000000000009</v>
      </c>
      <c r="T15" s="21">
        <f t="shared" si="5"/>
        <v>0</v>
      </c>
      <c r="V15" s="19">
        <v>21435</v>
      </c>
      <c r="W15" s="49">
        <v>4932.5838999999987</v>
      </c>
      <c r="X15" s="49">
        <f t="shared" si="6"/>
        <v>0.23011821320270578</v>
      </c>
      <c r="Y15" s="21">
        <v>375</v>
      </c>
      <c r="Z15" s="4">
        <f t="shared" si="7"/>
        <v>1849718.9624999994</v>
      </c>
      <c r="AB15" s="19">
        <v>0</v>
      </c>
      <c r="AC15" s="49">
        <v>0</v>
      </c>
      <c r="AD15" s="49">
        <f t="shared" si="8"/>
        <v>0</v>
      </c>
      <c r="AE15" s="21">
        <v>240</v>
      </c>
      <c r="AF15" s="4">
        <f t="shared" si="9"/>
        <v>0</v>
      </c>
      <c r="AH15" s="19">
        <v>0</v>
      </c>
      <c r="AI15" s="49">
        <v>0</v>
      </c>
      <c r="AJ15" s="49">
        <f t="shared" si="10"/>
        <v>0</v>
      </c>
      <c r="AK15" s="21">
        <v>290</v>
      </c>
      <c r="AL15" s="4">
        <f t="shared" si="11"/>
        <v>0</v>
      </c>
      <c r="AN15" s="4">
        <f t="shared" si="12"/>
        <v>3264346.806499999</v>
      </c>
      <c r="AO15" s="13">
        <f t="shared" si="13"/>
        <v>1088115.6021666664</v>
      </c>
    </row>
    <row r="16" spans="1:41" x14ac:dyDescent="0.25">
      <c r="A16" s="17">
        <v>8016</v>
      </c>
      <c r="B16" s="18" t="s">
        <v>182</v>
      </c>
      <c r="C16" t="s">
        <v>175</v>
      </c>
      <c r="D16" s="19">
        <v>678</v>
      </c>
      <c r="E16" s="49">
        <v>1007.6121000000001</v>
      </c>
      <c r="F16" s="49">
        <f t="shared" si="0"/>
        <v>1.486153539823009</v>
      </c>
      <c r="G16" s="13">
        <v>1960.0000000000002</v>
      </c>
      <c r="H16" s="21">
        <f t="shared" si="1"/>
        <v>1974919.7160000005</v>
      </c>
      <c r="J16" s="19">
        <v>0</v>
      </c>
      <c r="K16" s="49">
        <v>0</v>
      </c>
      <c r="L16" s="49">
        <f t="shared" si="2"/>
        <v>0</v>
      </c>
      <c r="M16" s="13">
        <v>179.20000000000002</v>
      </c>
      <c r="N16" s="21">
        <f t="shared" si="3"/>
        <v>0</v>
      </c>
      <c r="P16" s="19">
        <v>0</v>
      </c>
      <c r="Q16" s="49">
        <v>0</v>
      </c>
      <c r="R16" s="49">
        <f t="shared" si="4"/>
        <v>0</v>
      </c>
      <c r="S16" s="13">
        <v>89.600000000000009</v>
      </c>
      <c r="T16" s="21">
        <f t="shared" si="5"/>
        <v>0</v>
      </c>
      <c r="V16" s="19">
        <v>17145</v>
      </c>
      <c r="W16" s="49">
        <v>5856.0686999999998</v>
      </c>
      <c r="X16" s="49">
        <f t="shared" si="6"/>
        <v>0.34156131233595799</v>
      </c>
      <c r="Y16" s="21">
        <v>375</v>
      </c>
      <c r="Z16" s="4">
        <f t="shared" si="7"/>
        <v>2196025.7624999997</v>
      </c>
      <c r="AB16" s="19">
        <v>0</v>
      </c>
      <c r="AC16" s="49">
        <v>0</v>
      </c>
      <c r="AD16" s="49">
        <f t="shared" si="8"/>
        <v>0</v>
      </c>
      <c r="AE16" s="21">
        <v>240</v>
      </c>
      <c r="AF16" s="4">
        <f t="shared" si="9"/>
        <v>0</v>
      </c>
      <c r="AH16" s="19">
        <v>0</v>
      </c>
      <c r="AI16" s="49">
        <v>0</v>
      </c>
      <c r="AJ16" s="49">
        <f t="shared" si="10"/>
        <v>0</v>
      </c>
      <c r="AK16" s="21">
        <v>290</v>
      </c>
      <c r="AL16" s="4">
        <f t="shared" si="11"/>
        <v>0</v>
      </c>
      <c r="AN16" s="4">
        <f t="shared" si="12"/>
        <v>4170945.4785000002</v>
      </c>
      <c r="AO16" s="13">
        <f t="shared" si="13"/>
        <v>1390315.1595000001</v>
      </c>
    </row>
    <row r="17" spans="1:41" x14ac:dyDescent="0.25">
      <c r="A17" s="17">
        <v>1002</v>
      </c>
      <c r="B17" s="18" t="s">
        <v>183</v>
      </c>
      <c r="C17" t="s">
        <v>175</v>
      </c>
      <c r="D17" s="19">
        <v>314</v>
      </c>
      <c r="E17" s="49">
        <v>328.27139999999997</v>
      </c>
      <c r="F17" s="49">
        <f t="shared" si="0"/>
        <v>1.0454503184713375</v>
      </c>
      <c r="G17" s="13">
        <v>1960.0000000000002</v>
      </c>
      <c r="H17" s="21">
        <f t="shared" si="1"/>
        <v>643411.94400000002</v>
      </c>
      <c r="J17" s="19">
        <v>0</v>
      </c>
      <c r="K17" s="49">
        <v>0</v>
      </c>
      <c r="L17" s="49">
        <f t="shared" si="2"/>
        <v>0</v>
      </c>
      <c r="M17" s="13">
        <v>179.20000000000002</v>
      </c>
      <c r="N17" s="21">
        <f t="shared" si="3"/>
        <v>0</v>
      </c>
      <c r="P17" s="19">
        <v>0</v>
      </c>
      <c r="Q17" s="49">
        <v>0</v>
      </c>
      <c r="R17" s="49">
        <f t="shared" si="4"/>
        <v>0</v>
      </c>
      <c r="S17" s="13">
        <v>89.600000000000009</v>
      </c>
      <c r="T17" s="21">
        <f t="shared" si="5"/>
        <v>0</v>
      </c>
      <c r="V17" s="19">
        <v>13904</v>
      </c>
      <c r="W17" s="49">
        <v>3835.5443000000009</v>
      </c>
      <c r="X17" s="49">
        <f t="shared" si="6"/>
        <v>0.27585905494821639</v>
      </c>
      <c r="Y17" s="21">
        <v>375</v>
      </c>
      <c r="Z17" s="4">
        <f t="shared" si="7"/>
        <v>1438329.1125000003</v>
      </c>
      <c r="AB17" s="19">
        <v>0</v>
      </c>
      <c r="AC17" s="49">
        <v>0</v>
      </c>
      <c r="AD17" s="49">
        <f t="shared" si="8"/>
        <v>0</v>
      </c>
      <c r="AE17" s="21">
        <v>240</v>
      </c>
      <c r="AF17" s="4">
        <f t="shared" si="9"/>
        <v>0</v>
      </c>
      <c r="AH17" s="19">
        <v>0</v>
      </c>
      <c r="AI17" s="49">
        <v>0</v>
      </c>
      <c r="AJ17" s="49">
        <f t="shared" si="10"/>
        <v>0</v>
      </c>
      <c r="AK17" s="21">
        <v>290</v>
      </c>
      <c r="AL17" s="4">
        <f t="shared" si="11"/>
        <v>0</v>
      </c>
      <c r="AN17" s="4">
        <f t="shared" si="12"/>
        <v>2081741.0565000004</v>
      </c>
      <c r="AO17" s="13">
        <f t="shared" si="13"/>
        <v>693913.68550000014</v>
      </c>
    </row>
    <row r="18" spans="1:41" x14ac:dyDescent="0.25">
      <c r="A18" s="17">
        <v>2005</v>
      </c>
      <c r="B18" s="18" t="s">
        <v>184</v>
      </c>
      <c r="C18" t="s">
        <v>175</v>
      </c>
      <c r="D18" s="19">
        <v>368</v>
      </c>
      <c r="E18" s="49">
        <v>470.56329999999997</v>
      </c>
      <c r="F18" s="49">
        <f t="shared" si="0"/>
        <v>1.2787046195652174</v>
      </c>
      <c r="G18" s="13">
        <v>1960.0000000000002</v>
      </c>
      <c r="H18" s="21">
        <f t="shared" si="1"/>
        <v>922304.0680000002</v>
      </c>
      <c r="J18" s="19">
        <v>10</v>
      </c>
      <c r="K18" s="49">
        <v>11.6967</v>
      </c>
      <c r="L18" s="49">
        <f t="shared" si="2"/>
        <v>1.16967</v>
      </c>
      <c r="M18" s="13">
        <v>179.20000000000002</v>
      </c>
      <c r="N18" s="21">
        <f t="shared" si="3"/>
        <v>2096.04864</v>
      </c>
      <c r="P18" s="19">
        <v>0</v>
      </c>
      <c r="Q18" s="49">
        <v>0</v>
      </c>
      <c r="R18" s="49">
        <f t="shared" si="4"/>
        <v>0</v>
      </c>
      <c r="S18" s="13">
        <v>89.600000000000009</v>
      </c>
      <c r="T18" s="21">
        <f t="shared" si="5"/>
        <v>0</v>
      </c>
      <c r="V18" s="19">
        <v>20801</v>
      </c>
      <c r="W18" s="49">
        <v>6754.5628999999981</v>
      </c>
      <c r="X18" s="49">
        <f t="shared" si="6"/>
        <v>0.3247229892793615</v>
      </c>
      <c r="Y18" s="21">
        <v>375</v>
      </c>
      <c r="Z18" s="4">
        <f t="shared" si="7"/>
        <v>2532961.0874999994</v>
      </c>
      <c r="AB18" s="19">
        <v>0</v>
      </c>
      <c r="AC18" s="49">
        <v>0</v>
      </c>
      <c r="AD18" s="49">
        <f t="shared" si="8"/>
        <v>0</v>
      </c>
      <c r="AE18" s="21">
        <v>240</v>
      </c>
      <c r="AF18" s="4">
        <f t="shared" si="9"/>
        <v>0</v>
      </c>
      <c r="AH18" s="19">
        <v>0</v>
      </c>
      <c r="AI18" s="49">
        <v>0</v>
      </c>
      <c r="AJ18" s="49">
        <f t="shared" si="10"/>
        <v>0</v>
      </c>
      <c r="AK18" s="21">
        <v>290</v>
      </c>
      <c r="AL18" s="4">
        <f t="shared" si="11"/>
        <v>0</v>
      </c>
      <c r="AN18" s="4">
        <f t="shared" si="12"/>
        <v>3457361.20414</v>
      </c>
      <c r="AO18" s="13">
        <f t="shared" si="13"/>
        <v>1152453.7347133334</v>
      </c>
    </row>
    <row r="19" spans="1:41" x14ac:dyDescent="0.25">
      <c r="A19" s="17">
        <v>8012</v>
      </c>
      <c r="B19" s="18" t="s">
        <v>185</v>
      </c>
      <c r="C19" t="s">
        <v>175</v>
      </c>
      <c r="D19" s="19">
        <v>417</v>
      </c>
      <c r="E19" s="49">
        <v>554.12759999999992</v>
      </c>
      <c r="F19" s="49">
        <f t="shared" si="0"/>
        <v>1.3288431654676256</v>
      </c>
      <c r="G19" s="13">
        <v>1960.0000000000002</v>
      </c>
      <c r="H19" s="21">
        <f t="shared" si="1"/>
        <v>1086090.0959999999</v>
      </c>
      <c r="J19" s="19">
        <v>37</v>
      </c>
      <c r="K19" s="49">
        <v>21.625999999999998</v>
      </c>
      <c r="L19" s="49">
        <f t="shared" si="2"/>
        <v>0.58448648648648638</v>
      </c>
      <c r="M19" s="13">
        <v>179.20000000000002</v>
      </c>
      <c r="N19" s="21">
        <f t="shared" si="3"/>
        <v>3875.3791999999999</v>
      </c>
      <c r="P19" s="19">
        <v>0</v>
      </c>
      <c r="Q19" s="49">
        <v>0</v>
      </c>
      <c r="R19" s="49">
        <f t="shared" si="4"/>
        <v>0</v>
      </c>
      <c r="S19" s="13">
        <v>89.600000000000009</v>
      </c>
      <c r="T19" s="21">
        <f t="shared" si="5"/>
        <v>0</v>
      </c>
      <c r="V19" s="19">
        <v>14744</v>
      </c>
      <c r="W19" s="49">
        <v>4731.1384000000007</v>
      </c>
      <c r="X19" s="49">
        <f t="shared" si="6"/>
        <v>0.3208856755290288</v>
      </c>
      <c r="Y19" s="21">
        <v>375</v>
      </c>
      <c r="Z19" s="4">
        <f t="shared" si="7"/>
        <v>1774176.9000000004</v>
      </c>
      <c r="AB19" s="19">
        <v>93</v>
      </c>
      <c r="AC19" s="49">
        <v>74.007599999999996</v>
      </c>
      <c r="AD19" s="49">
        <f t="shared" si="8"/>
        <v>0.79578064516129032</v>
      </c>
      <c r="AE19" s="21">
        <v>240</v>
      </c>
      <c r="AF19" s="4">
        <f t="shared" si="9"/>
        <v>17761.824000000001</v>
      </c>
      <c r="AH19" s="19">
        <v>0</v>
      </c>
      <c r="AI19" s="49">
        <v>0</v>
      </c>
      <c r="AJ19" s="49">
        <f t="shared" si="10"/>
        <v>0</v>
      </c>
      <c r="AK19" s="21">
        <v>290</v>
      </c>
      <c r="AL19" s="4">
        <f t="shared" si="11"/>
        <v>0</v>
      </c>
      <c r="AN19" s="4">
        <f t="shared" si="12"/>
        <v>2881904.1992000006</v>
      </c>
      <c r="AO19" s="13">
        <f t="shared" si="13"/>
        <v>960634.73306666687</v>
      </c>
    </row>
    <row r="20" spans="1:41" x14ac:dyDescent="0.25">
      <c r="A20" s="17">
        <v>12009</v>
      </c>
      <c r="B20" s="18" t="s">
        <v>186</v>
      </c>
      <c r="C20" t="s">
        <v>175</v>
      </c>
      <c r="D20" s="19">
        <v>189</v>
      </c>
      <c r="E20" s="49">
        <v>349.08479999999997</v>
      </c>
      <c r="F20" s="49">
        <f t="shared" si="0"/>
        <v>1.8470095238095237</v>
      </c>
      <c r="G20" s="13">
        <v>1960.0000000000002</v>
      </c>
      <c r="H20" s="21">
        <f t="shared" si="1"/>
        <v>684206.20799999998</v>
      </c>
      <c r="J20" s="19">
        <v>0</v>
      </c>
      <c r="K20" s="49">
        <v>0</v>
      </c>
      <c r="L20" s="49">
        <f t="shared" si="2"/>
        <v>0</v>
      </c>
      <c r="M20" s="13">
        <v>179.20000000000002</v>
      </c>
      <c r="N20" s="21">
        <f t="shared" si="3"/>
        <v>0</v>
      </c>
      <c r="P20" s="19">
        <v>1</v>
      </c>
      <c r="Q20" s="49">
        <v>1.5462</v>
      </c>
      <c r="R20" s="49">
        <f t="shared" si="4"/>
        <v>1.5462</v>
      </c>
      <c r="S20" s="13">
        <v>89.600000000000009</v>
      </c>
      <c r="T20" s="21">
        <f t="shared" si="5"/>
        <v>138.53952000000001</v>
      </c>
      <c r="V20" s="19">
        <v>9604</v>
      </c>
      <c r="W20" s="49">
        <v>2483.6183000000001</v>
      </c>
      <c r="X20" s="49">
        <f t="shared" si="6"/>
        <v>0.25860248854643897</v>
      </c>
      <c r="Y20" s="21">
        <v>375</v>
      </c>
      <c r="Z20" s="4">
        <f t="shared" si="7"/>
        <v>931356.86249999981</v>
      </c>
      <c r="AB20" s="19">
        <v>0</v>
      </c>
      <c r="AC20" s="49">
        <v>0</v>
      </c>
      <c r="AD20" s="49">
        <f t="shared" si="8"/>
        <v>0</v>
      </c>
      <c r="AE20" s="21">
        <v>240</v>
      </c>
      <c r="AF20" s="4">
        <f t="shared" si="9"/>
        <v>0</v>
      </c>
      <c r="AH20" s="19">
        <v>0</v>
      </c>
      <c r="AI20" s="49">
        <v>0</v>
      </c>
      <c r="AJ20" s="49">
        <f t="shared" si="10"/>
        <v>0</v>
      </c>
      <c r="AK20" s="21">
        <v>290</v>
      </c>
      <c r="AL20" s="4">
        <f t="shared" si="11"/>
        <v>0</v>
      </c>
      <c r="AN20" s="4">
        <f t="shared" si="12"/>
        <v>1615701.6100199998</v>
      </c>
      <c r="AO20" s="13">
        <f t="shared" si="13"/>
        <v>538567.20333999989</v>
      </c>
    </row>
    <row r="21" spans="1:41" x14ac:dyDescent="0.25">
      <c r="A21" s="17">
        <v>5014</v>
      </c>
      <c r="B21" s="18" t="s">
        <v>187</v>
      </c>
      <c r="C21" t="s">
        <v>175</v>
      </c>
      <c r="D21" s="19">
        <v>732</v>
      </c>
      <c r="E21" s="49">
        <v>1121.7567000000001</v>
      </c>
      <c r="F21" s="49">
        <f t="shared" si="0"/>
        <v>1.5324545081967216</v>
      </c>
      <c r="G21" s="13">
        <v>1960.0000000000002</v>
      </c>
      <c r="H21" s="21">
        <f t="shared" si="1"/>
        <v>2198643.1320000007</v>
      </c>
      <c r="J21" s="19">
        <v>1</v>
      </c>
      <c r="K21" s="49">
        <v>1.6734</v>
      </c>
      <c r="L21" s="49">
        <f t="shared" si="2"/>
        <v>1.6734</v>
      </c>
      <c r="M21" s="13">
        <v>179.20000000000002</v>
      </c>
      <c r="N21" s="21">
        <f t="shared" si="3"/>
        <v>299.87328000000002</v>
      </c>
      <c r="P21" s="19">
        <v>25</v>
      </c>
      <c r="Q21" s="49">
        <v>45.933099999999996</v>
      </c>
      <c r="R21" s="49">
        <f t="shared" si="4"/>
        <v>1.8373239999999997</v>
      </c>
      <c r="S21" s="13">
        <v>89.600000000000009</v>
      </c>
      <c r="T21" s="21">
        <f t="shared" si="5"/>
        <v>4115.6057600000004</v>
      </c>
      <c r="V21" s="19">
        <v>17392</v>
      </c>
      <c r="W21" s="49">
        <v>5347.3785999999973</v>
      </c>
      <c r="X21" s="49">
        <f t="shared" si="6"/>
        <v>0.30746197102115902</v>
      </c>
      <c r="Y21" s="21">
        <v>375</v>
      </c>
      <c r="Z21" s="4">
        <f t="shared" si="7"/>
        <v>2005266.9749999989</v>
      </c>
      <c r="AB21" s="19">
        <v>0</v>
      </c>
      <c r="AC21" s="49">
        <v>0</v>
      </c>
      <c r="AD21" s="49">
        <f t="shared" si="8"/>
        <v>0</v>
      </c>
      <c r="AE21" s="21">
        <v>240</v>
      </c>
      <c r="AF21" s="4">
        <f t="shared" si="9"/>
        <v>0</v>
      </c>
      <c r="AH21" s="19">
        <v>0</v>
      </c>
      <c r="AI21" s="49">
        <v>0</v>
      </c>
      <c r="AJ21" s="49">
        <f t="shared" si="10"/>
        <v>0</v>
      </c>
      <c r="AK21" s="21">
        <v>290</v>
      </c>
      <c r="AL21" s="4">
        <f t="shared" si="11"/>
        <v>0</v>
      </c>
      <c r="AN21" s="4">
        <f t="shared" si="12"/>
        <v>4208325.5860399995</v>
      </c>
      <c r="AO21" s="13">
        <f t="shared" si="13"/>
        <v>1402775.1953466665</v>
      </c>
    </row>
    <row r="22" spans="1:41" x14ac:dyDescent="0.25">
      <c r="A22" s="17">
        <v>8088</v>
      </c>
      <c r="B22" s="18" t="s">
        <v>188</v>
      </c>
      <c r="C22" t="s">
        <v>175</v>
      </c>
      <c r="D22" s="19">
        <v>989</v>
      </c>
      <c r="E22" s="49">
        <v>1142.0233000000001</v>
      </c>
      <c r="F22" s="49">
        <f t="shared" si="0"/>
        <v>1.1547252780586452</v>
      </c>
      <c r="G22" s="13">
        <v>1960.0000000000002</v>
      </c>
      <c r="H22" s="21">
        <f t="shared" si="1"/>
        <v>2238365.6680000005</v>
      </c>
      <c r="J22" s="19">
        <v>0</v>
      </c>
      <c r="K22" s="49">
        <v>0</v>
      </c>
      <c r="L22" s="49">
        <f t="shared" si="2"/>
        <v>0</v>
      </c>
      <c r="M22" s="13">
        <v>179.20000000000002</v>
      </c>
      <c r="N22" s="21">
        <f t="shared" si="3"/>
        <v>0</v>
      </c>
      <c r="P22" s="19">
        <v>0</v>
      </c>
      <c r="Q22" s="49">
        <v>0</v>
      </c>
      <c r="R22" s="49">
        <f t="shared" si="4"/>
        <v>0</v>
      </c>
      <c r="S22" s="13">
        <v>89.600000000000009</v>
      </c>
      <c r="T22" s="21">
        <f t="shared" si="5"/>
        <v>0</v>
      </c>
      <c r="V22" s="19">
        <v>24896</v>
      </c>
      <c r="W22" s="49">
        <v>7220.4525999999996</v>
      </c>
      <c r="X22" s="49">
        <f t="shared" si="6"/>
        <v>0.29002460636246785</v>
      </c>
      <c r="Y22" s="21">
        <v>375</v>
      </c>
      <c r="Z22" s="4">
        <f t="shared" si="7"/>
        <v>2707669.7249999996</v>
      </c>
      <c r="AB22" s="19">
        <v>0</v>
      </c>
      <c r="AC22" s="49">
        <v>0</v>
      </c>
      <c r="AD22" s="49">
        <f t="shared" si="8"/>
        <v>0</v>
      </c>
      <c r="AE22" s="21">
        <v>240</v>
      </c>
      <c r="AF22" s="4">
        <f t="shared" si="9"/>
        <v>0</v>
      </c>
      <c r="AH22" s="19">
        <v>0</v>
      </c>
      <c r="AI22" s="49">
        <v>0</v>
      </c>
      <c r="AJ22" s="49">
        <f t="shared" si="10"/>
        <v>0</v>
      </c>
      <c r="AK22" s="21">
        <v>290</v>
      </c>
      <c r="AL22" s="4">
        <f t="shared" si="11"/>
        <v>0</v>
      </c>
      <c r="AN22" s="4">
        <f t="shared" si="12"/>
        <v>4946035.3930000002</v>
      </c>
      <c r="AO22" s="13">
        <f t="shared" si="13"/>
        <v>1648678.4643333333</v>
      </c>
    </row>
    <row r="23" spans="1:41" x14ac:dyDescent="0.25">
      <c r="A23" s="17">
        <v>13047</v>
      </c>
      <c r="B23" s="18" t="s">
        <v>189</v>
      </c>
      <c r="C23" t="s">
        <v>175</v>
      </c>
      <c r="D23" s="19">
        <v>313</v>
      </c>
      <c r="E23" s="49">
        <v>301.20400000000001</v>
      </c>
      <c r="F23" s="49">
        <f t="shared" si="0"/>
        <v>0.96231309904153362</v>
      </c>
      <c r="G23" s="13">
        <v>1960.0000000000002</v>
      </c>
      <c r="H23" s="21">
        <f t="shared" si="1"/>
        <v>590359.84000000008</v>
      </c>
      <c r="J23" s="19">
        <v>0</v>
      </c>
      <c r="K23" s="49">
        <v>0</v>
      </c>
      <c r="L23" s="49">
        <f t="shared" si="2"/>
        <v>0</v>
      </c>
      <c r="M23" s="13">
        <v>179.20000000000002</v>
      </c>
      <c r="N23" s="21">
        <f t="shared" si="3"/>
        <v>0</v>
      </c>
      <c r="P23" s="19">
        <v>6</v>
      </c>
      <c r="Q23" s="49">
        <v>8.9527999999999999</v>
      </c>
      <c r="R23" s="49">
        <f t="shared" si="4"/>
        <v>1.4921333333333333</v>
      </c>
      <c r="S23" s="13">
        <v>89.600000000000009</v>
      </c>
      <c r="T23" s="21">
        <f t="shared" si="5"/>
        <v>802.17088000000001</v>
      </c>
      <c r="V23" s="19">
        <v>14840</v>
      </c>
      <c r="W23" s="49">
        <v>4646.5300000000007</v>
      </c>
      <c r="X23" s="49">
        <f t="shared" si="6"/>
        <v>0.31310849056603779</v>
      </c>
      <c r="Y23" s="21">
        <v>375</v>
      </c>
      <c r="Z23" s="4">
        <f t="shared" si="7"/>
        <v>1742448.7500000002</v>
      </c>
      <c r="AB23" s="19">
        <v>0</v>
      </c>
      <c r="AC23" s="49">
        <v>0</v>
      </c>
      <c r="AD23" s="49">
        <f t="shared" si="8"/>
        <v>0</v>
      </c>
      <c r="AE23" s="21">
        <v>240</v>
      </c>
      <c r="AF23" s="4">
        <f t="shared" si="9"/>
        <v>0</v>
      </c>
      <c r="AH23" s="19">
        <v>0</v>
      </c>
      <c r="AI23" s="49">
        <v>0</v>
      </c>
      <c r="AJ23" s="49">
        <f t="shared" si="10"/>
        <v>0</v>
      </c>
      <c r="AK23" s="21">
        <v>290</v>
      </c>
      <c r="AL23" s="4">
        <f t="shared" si="11"/>
        <v>0</v>
      </c>
      <c r="AN23" s="4">
        <f t="shared" si="12"/>
        <v>2333610.7608800004</v>
      </c>
      <c r="AO23" s="13">
        <f t="shared" si="13"/>
        <v>777870.25362666685</v>
      </c>
    </row>
    <row r="24" spans="1:41" x14ac:dyDescent="0.25">
      <c r="A24" s="17">
        <v>17001</v>
      </c>
      <c r="B24" s="18" t="s">
        <v>190</v>
      </c>
      <c r="C24" t="s">
        <v>175</v>
      </c>
      <c r="D24" s="19">
        <v>327</v>
      </c>
      <c r="E24" s="49">
        <v>467.62520000000006</v>
      </c>
      <c r="F24" s="49">
        <f t="shared" si="0"/>
        <v>1.4300464831804283</v>
      </c>
      <c r="G24" s="13">
        <v>1960.0000000000002</v>
      </c>
      <c r="H24" s="21">
        <f t="shared" si="1"/>
        <v>916545.39200000023</v>
      </c>
      <c r="J24" s="19">
        <v>326</v>
      </c>
      <c r="K24" s="49">
        <v>214.26610000000056</v>
      </c>
      <c r="L24" s="49">
        <f t="shared" si="2"/>
        <v>0.65725797546012443</v>
      </c>
      <c r="M24" s="13">
        <v>179.20000000000002</v>
      </c>
      <c r="N24" s="21">
        <f t="shared" si="3"/>
        <v>38396.485120000107</v>
      </c>
      <c r="P24" s="19">
        <v>3</v>
      </c>
      <c r="Q24" s="49">
        <v>3.5209999999999999</v>
      </c>
      <c r="R24" s="49">
        <f t="shared" si="4"/>
        <v>1.1736666666666666</v>
      </c>
      <c r="S24" s="13">
        <v>89.600000000000009</v>
      </c>
      <c r="T24" s="21">
        <f t="shared" si="5"/>
        <v>315.48160000000001</v>
      </c>
      <c r="V24" s="19">
        <v>20048</v>
      </c>
      <c r="W24" s="49">
        <v>4883.3686000000016</v>
      </c>
      <c r="X24" s="49">
        <f t="shared" si="6"/>
        <v>0.24358382881085403</v>
      </c>
      <c r="Y24" s="21">
        <v>375</v>
      </c>
      <c r="Z24" s="4">
        <f t="shared" si="7"/>
        <v>1831263.2250000006</v>
      </c>
      <c r="AB24" s="19">
        <v>0</v>
      </c>
      <c r="AC24" s="49">
        <v>0</v>
      </c>
      <c r="AD24" s="49">
        <f t="shared" si="8"/>
        <v>0</v>
      </c>
      <c r="AE24" s="21">
        <v>240</v>
      </c>
      <c r="AF24" s="4">
        <f t="shared" si="9"/>
        <v>0</v>
      </c>
      <c r="AH24" s="19">
        <v>0</v>
      </c>
      <c r="AI24" s="49">
        <v>0</v>
      </c>
      <c r="AJ24" s="49">
        <f t="shared" si="10"/>
        <v>0</v>
      </c>
      <c r="AK24" s="21">
        <v>290</v>
      </c>
      <c r="AL24" s="4">
        <f t="shared" si="11"/>
        <v>0</v>
      </c>
      <c r="AN24" s="4">
        <f t="shared" si="12"/>
        <v>2786520.5837200009</v>
      </c>
      <c r="AO24" s="13">
        <f t="shared" si="13"/>
        <v>928840.1945733336</v>
      </c>
    </row>
    <row r="25" spans="1:41" x14ac:dyDescent="0.25">
      <c r="A25" s="17">
        <v>13020</v>
      </c>
      <c r="B25" s="18" t="s">
        <v>191</v>
      </c>
      <c r="C25" t="s">
        <v>175</v>
      </c>
      <c r="D25" s="19">
        <v>539</v>
      </c>
      <c r="E25" s="49">
        <v>680.6536000000001</v>
      </c>
      <c r="F25" s="49">
        <f t="shared" si="0"/>
        <v>1.2628081632653063</v>
      </c>
      <c r="G25" s="13">
        <v>1960.0000000000002</v>
      </c>
      <c r="H25" s="21">
        <f t="shared" si="1"/>
        <v>1334081.0560000003</v>
      </c>
      <c r="J25" s="19">
        <v>86</v>
      </c>
      <c r="K25" s="49">
        <v>57.899899999999988</v>
      </c>
      <c r="L25" s="49">
        <f t="shared" si="2"/>
        <v>0.6732546511627906</v>
      </c>
      <c r="M25" s="13">
        <v>179.20000000000002</v>
      </c>
      <c r="N25" s="21">
        <f t="shared" si="3"/>
        <v>10375.662079999998</v>
      </c>
      <c r="P25" s="19">
        <v>2</v>
      </c>
      <c r="Q25" s="49">
        <v>3.0924</v>
      </c>
      <c r="R25" s="49">
        <f t="shared" si="4"/>
        <v>1.5462</v>
      </c>
      <c r="S25" s="13">
        <v>89.600000000000009</v>
      </c>
      <c r="T25" s="21">
        <f t="shared" si="5"/>
        <v>277.07904000000002</v>
      </c>
      <c r="V25" s="19">
        <v>22840</v>
      </c>
      <c r="W25" s="49">
        <v>8655.8059000000012</v>
      </c>
      <c r="X25" s="49">
        <f t="shared" si="6"/>
        <v>0.37897573992994749</v>
      </c>
      <c r="Y25" s="21">
        <v>375</v>
      </c>
      <c r="Z25" s="4">
        <f t="shared" si="7"/>
        <v>3245927.2125000004</v>
      </c>
      <c r="AB25" s="19">
        <v>161</v>
      </c>
      <c r="AC25" s="49">
        <v>49.207299999999996</v>
      </c>
      <c r="AD25" s="49">
        <f t="shared" si="8"/>
        <v>0.30563540372670805</v>
      </c>
      <c r="AE25" s="21">
        <v>240</v>
      </c>
      <c r="AF25" s="4">
        <f t="shared" si="9"/>
        <v>11809.751999999999</v>
      </c>
      <c r="AH25" s="19">
        <v>0</v>
      </c>
      <c r="AI25" s="49">
        <v>0</v>
      </c>
      <c r="AJ25" s="49">
        <f t="shared" si="10"/>
        <v>0</v>
      </c>
      <c r="AK25" s="21">
        <v>290</v>
      </c>
      <c r="AL25" s="4">
        <f t="shared" si="11"/>
        <v>0</v>
      </c>
      <c r="AN25" s="4">
        <f t="shared" si="12"/>
        <v>4602470.7616200009</v>
      </c>
      <c r="AO25" s="13">
        <f t="shared" si="13"/>
        <v>1534156.9205400003</v>
      </c>
    </row>
    <row r="26" spans="1:41" x14ac:dyDescent="0.25">
      <c r="A26" s="17">
        <v>19010</v>
      </c>
      <c r="B26" s="18" t="s">
        <v>192</v>
      </c>
      <c r="C26" t="s">
        <v>175</v>
      </c>
      <c r="D26" s="19">
        <v>143</v>
      </c>
      <c r="E26" s="49">
        <v>145.37099999999998</v>
      </c>
      <c r="F26" s="49">
        <f t="shared" si="0"/>
        <v>1.0165804195804193</v>
      </c>
      <c r="G26" s="13">
        <v>1960.0000000000002</v>
      </c>
      <c r="H26" s="21">
        <f t="shared" si="1"/>
        <v>284927.15999999992</v>
      </c>
      <c r="J26" s="19">
        <v>0</v>
      </c>
      <c r="K26" s="49">
        <v>0</v>
      </c>
      <c r="L26" s="49">
        <f t="shared" si="2"/>
        <v>0</v>
      </c>
      <c r="M26" s="13">
        <v>179.20000000000002</v>
      </c>
      <c r="N26" s="21">
        <f t="shared" si="3"/>
        <v>0</v>
      </c>
      <c r="P26" s="19">
        <v>0</v>
      </c>
      <c r="Q26" s="49">
        <v>0</v>
      </c>
      <c r="R26" s="49">
        <f t="shared" si="4"/>
        <v>0</v>
      </c>
      <c r="S26" s="13">
        <v>89.600000000000009</v>
      </c>
      <c r="T26" s="21">
        <f t="shared" si="5"/>
        <v>0</v>
      </c>
      <c r="V26" s="19">
        <v>17052</v>
      </c>
      <c r="W26" s="49">
        <v>2676.8696000000004</v>
      </c>
      <c r="X26" s="49">
        <f t="shared" si="6"/>
        <v>0.15698273516303077</v>
      </c>
      <c r="Y26" s="21">
        <v>375</v>
      </c>
      <c r="Z26" s="4">
        <f t="shared" si="7"/>
        <v>1003826.1000000002</v>
      </c>
      <c r="AB26" s="19">
        <v>0</v>
      </c>
      <c r="AC26" s="49">
        <v>0</v>
      </c>
      <c r="AD26" s="49">
        <f t="shared" si="8"/>
        <v>0</v>
      </c>
      <c r="AE26" s="21">
        <v>240</v>
      </c>
      <c r="AF26" s="4">
        <f t="shared" si="9"/>
        <v>0</v>
      </c>
      <c r="AH26" s="19">
        <v>0</v>
      </c>
      <c r="AI26" s="49">
        <v>0</v>
      </c>
      <c r="AJ26" s="49">
        <f t="shared" si="10"/>
        <v>0</v>
      </c>
      <c r="AK26" s="21">
        <v>290</v>
      </c>
      <c r="AL26" s="4">
        <f t="shared" si="11"/>
        <v>0</v>
      </c>
      <c r="AN26" s="4">
        <f t="shared" si="12"/>
        <v>1288753.2600000002</v>
      </c>
      <c r="AO26" s="13">
        <f t="shared" si="13"/>
        <v>429584.4200000001</v>
      </c>
    </row>
    <row r="27" spans="1:41" x14ac:dyDescent="0.25">
      <c r="A27" s="17">
        <v>13297</v>
      </c>
      <c r="B27" s="18" t="s">
        <v>193</v>
      </c>
      <c r="C27" t="s">
        <v>175</v>
      </c>
      <c r="D27" s="19">
        <v>18</v>
      </c>
      <c r="E27" s="49">
        <v>36.386400000000002</v>
      </c>
      <c r="F27" s="49">
        <f t="shared" si="0"/>
        <v>2.021466666666667</v>
      </c>
      <c r="G27" s="13">
        <v>1960.0000000000002</v>
      </c>
      <c r="H27" s="21">
        <f t="shared" si="1"/>
        <v>71317.344000000026</v>
      </c>
      <c r="J27" s="19">
        <v>0</v>
      </c>
      <c r="K27" s="49">
        <v>0</v>
      </c>
      <c r="L27" s="49">
        <f t="shared" si="2"/>
        <v>0</v>
      </c>
      <c r="M27" s="13">
        <v>179.20000000000002</v>
      </c>
      <c r="N27" s="21">
        <f t="shared" si="3"/>
        <v>0</v>
      </c>
      <c r="P27" s="19">
        <v>0</v>
      </c>
      <c r="Q27" s="49">
        <v>0</v>
      </c>
      <c r="R27" s="49">
        <f t="shared" si="4"/>
        <v>0</v>
      </c>
      <c r="S27" s="13">
        <v>89.600000000000009</v>
      </c>
      <c r="T27" s="21">
        <f t="shared" si="5"/>
        <v>0</v>
      </c>
      <c r="V27" s="19">
        <v>5414</v>
      </c>
      <c r="W27" s="49">
        <v>1353.2172999999998</v>
      </c>
      <c r="X27" s="49">
        <f t="shared" si="6"/>
        <v>0.2499477835241965</v>
      </c>
      <c r="Y27" s="21">
        <v>375</v>
      </c>
      <c r="Z27" s="4">
        <f t="shared" si="7"/>
        <v>507456.48749999993</v>
      </c>
      <c r="AB27" s="19">
        <v>0</v>
      </c>
      <c r="AC27" s="49">
        <v>0</v>
      </c>
      <c r="AD27" s="49">
        <f t="shared" si="8"/>
        <v>0</v>
      </c>
      <c r="AE27" s="21">
        <v>240</v>
      </c>
      <c r="AF27" s="4">
        <f t="shared" si="9"/>
        <v>0</v>
      </c>
      <c r="AH27" s="19">
        <v>0</v>
      </c>
      <c r="AI27" s="49">
        <v>0</v>
      </c>
      <c r="AJ27" s="49">
        <f t="shared" si="10"/>
        <v>0</v>
      </c>
      <c r="AK27" s="21">
        <v>290</v>
      </c>
      <c r="AL27" s="4">
        <f t="shared" si="11"/>
        <v>0</v>
      </c>
      <c r="AN27" s="4">
        <f t="shared" si="12"/>
        <v>578773.83149999997</v>
      </c>
      <c r="AO27" s="13">
        <f t="shared" si="13"/>
        <v>192924.61049999998</v>
      </c>
    </row>
    <row r="28" spans="1:41" x14ac:dyDescent="0.25">
      <c r="A28" s="17">
        <v>4004</v>
      </c>
      <c r="B28" s="18" t="s">
        <v>194</v>
      </c>
      <c r="C28" t="s">
        <v>175</v>
      </c>
      <c r="D28" s="19">
        <v>296</v>
      </c>
      <c r="E28" s="49">
        <v>479.6782</v>
      </c>
      <c r="F28" s="49">
        <f t="shared" si="0"/>
        <v>1.6205344594594595</v>
      </c>
      <c r="G28" s="13">
        <v>1960.0000000000002</v>
      </c>
      <c r="H28" s="21">
        <f t="shared" si="1"/>
        <v>940169.27200000011</v>
      </c>
      <c r="J28" s="19">
        <v>0</v>
      </c>
      <c r="K28" s="49">
        <v>0</v>
      </c>
      <c r="L28" s="49">
        <f t="shared" si="2"/>
        <v>0</v>
      </c>
      <c r="M28" s="13">
        <v>179.20000000000002</v>
      </c>
      <c r="N28" s="21">
        <f t="shared" si="3"/>
        <v>0</v>
      </c>
      <c r="P28" s="19">
        <v>0</v>
      </c>
      <c r="Q28" s="49">
        <v>0</v>
      </c>
      <c r="R28" s="49">
        <f t="shared" si="4"/>
        <v>0</v>
      </c>
      <c r="S28" s="13">
        <v>89.600000000000009</v>
      </c>
      <c r="T28" s="21">
        <f t="shared" si="5"/>
        <v>0</v>
      </c>
      <c r="V28" s="19">
        <v>28057</v>
      </c>
      <c r="W28" s="49">
        <v>8292.623999999998</v>
      </c>
      <c r="X28" s="49">
        <f t="shared" si="6"/>
        <v>0.29556346009908391</v>
      </c>
      <c r="Y28" s="21">
        <v>375</v>
      </c>
      <c r="Z28" s="4">
        <f t="shared" si="7"/>
        <v>3109733.9999999991</v>
      </c>
      <c r="AB28" s="19">
        <v>0</v>
      </c>
      <c r="AC28" s="49">
        <v>0</v>
      </c>
      <c r="AD28" s="49">
        <f t="shared" si="8"/>
        <v>0</v>
      </c>
      <c r="AE28" s="21">
        <v>240</v>
      </c>
      <c r="AF28" s="4">
        <f t="shared" si="9"/>
        <v>0</v>
      </c>
      <c r="AH28" s="19">
        <v>0</v>
      </c>
      <c r="AI28" s="49">
        <v>0</v>
      </c>
      <c r="AJ28" s="49">
        <f t="shared" si="10"/>
        <v>0</v>
      </c>
      <c r="AK28" s="21">
        <v>290</v>
      </c>
      <c r="AL28" s="4">
        <f t="shared" si="11"/>
        <v>0</v>
      </c>
      <c r="AN28" s="4">
        <f t="shared" si="12"/>
        <v>4049903.2719999989</v>
      </c>
      <c r="AO28" s="13">
        <f t="shared" si="13"/>
        <v>1349967.7573333329</v>
      </c>
    </row>
    <row r="29" spans="1:41" x14ac:dyDescent="0.25">
      <c r="A29" s="17">
        <v>14002</v>
      </c>
      <c r="B29" s="18" t="s">
        <v>195</v>
      </c>
      <c r="C29" t="s">
        <v>175</v>
      </c>
      <c r="D29" s="19">
        <v>481</v>
      </c>
      <c r="E29" s="49">
        <v>807.31939999999997</v>
      </c>
      <c r="F29" s="49">
        <f t="shared" si="0"/>
        <v>1.678418711018711</v>
      </c>
      <c r="G29" s="13">
        <v>1960.0000000000002</v>
      </c>
      <c r="H29" s="21">
        <f t="shared" si="1"/>
        <v>1582346.0240000002</v>
      </c>
      <c r="J29" s="19">
        <v>0</v>
      </c>
      <c r="K29" s="49">
        <v>0</v>
      </c>
      <c r="L29" s="49">
        <f t="shared" si="2"/>
        <v>0</v>
      </c>
      <c r="M29" s="13">
        <v>179.20000000000002</v>
      </c>
      <c r="N29" s="21">
        <f t="shared" si="3"/>
        <v>0</v>
      </c>
      <c r="P29" s="19">
        <v>0</v>
      </c>
      <c r="Q29" s="49">
        <v>0</v>
      </c>
      <c r="R29" s="49">
        <f t="shared" si="4"/>
        <v>0</v>
      </c>
      <c r="S29" s="13">
        <v>89.600000000000009</v>
      </c>
      <c r="T29" s="21">
        <f t="shared" si="5"/>
        <v>0</v>
      </c>
      <c r="V29" s="19">
        <v>32419</v>
      </c>
      <c r="W29" s="49">
        <v>7911.8058999999994</v>
      </c>
      <c r="X29" s="49">
        <f t="shared" si="6"/>
        <v>0.24404842530614762</v>
      </c>
      <c r="Y29" s="21">
        <v>375</v>
      </c>
      <c r="Z29" s="4">
        <f t="shared" si="7"/>
        <v>2966927.2124999999</v>
      </c>
      <c r="AB29" s="19">
        <v>0</v>
      </c>
      <c r="AC29" s="49">
        <v>0</v>
      </c>
      <c r="AD29" s="49">
        <f t="shared" si="8"/>
        <v>0</v>
      </c>
      <c r="AE29" s="21">
        <v>240</v>
      </c>
      <c r="AF29" s="4">
        <f t="shared" si="9"/>
        <v>0</v>
      </c>
      <c r="AH29" s="19">
        <v>0</v>
      </c>
      <c r="AI29" s="49">
        <v>0</v>
      </c>
      <c r="AJ29" s="49">
        <f t="shared" si="10"/>
        <v>0</v>
      </c>
      <c r="AK29" s="21">
        <v>290</v>
      </c>
      <c r="AL29" s="4">
        <f t="shared" si="11"/>
        <v>0</v>
      </c>
      <c r="AN29" s="4">
        <f t="shared" si="12"/>
        <v>4549273.2365000006</v>
      </c>
      <c r="AO29" s="13">
        <f t="shared" si="13"/>
        <v>1516424.4121666669</v>
      </c>
    </row>
    <row r="30" spans="1:41" x14ac:dyDescent="0.25">
      <c r="A30" s="17">
        <v>5008</v>
      </c>
      <c r="B30" s="18" t="s">
        <v>196</v>
      </c>
      <c r="C30" t="s">
        <v>175</v>
      </c>
      <c r="D30" s="19">
        <v>644</v>
      </c>
      <c r="E30" s="49">
        <v>760.46090000000004</v>
      </c>
      <c r="F30" s="49">
        <f t="shared" si="0"/>
        <v>1.1808399068322981</v>
      </c>
      <c r="G30" s="13">
        <v>1960.0000000000002</v>
      </c>
      <c r="H30" s="21">
        <f t="shared" si="1"/>
        <v>1490503.3640000003</v>
      </c>
      <c r="J30" s="19">
        <v>0</v>
      </c>
      <c r="K30" s="49">
        <v>0</v>
      </c>
      <c r="L30" s="49">
        <f t="shared" si="2"/>
        <v>0</v>
      </c>
      <c r="M30" s="13">
        <v>179.20000000000002</v>
      </c>
      <c r="N30" s="21">
        <f t="shared" si="3"/>
        <v>0</v>
      </c>
      <c r="P30" s="19">
        <v>0</v>
      </c>
      <c r="Q30" s="49">
        <v>0</v>
      </c>
      <c r="R30" s="49">
        <f t="shared" si="4"/>
        <v>0</v>
      </c>
      <c r="S30" s="13">
        <v>89.600000000000009</v>
      </c>
      <c r="T30" s="21">
        <f t="shared" si="5"/>
        <v>0</v>
      </c>
      <c r="V30" s="19">
        <v>39073</v>
      </c>
      <c r="W30" s="49">
        <v>7261.2879000000021</v>
      </c>
      <c r="X30" s="49">
        <f t="shared" si="6"/>
        <v>0.18583901671230779</v>
      </c>
      <c r="Y30" s="21">
        <v>375</v>
      </c>
      <c r="Z30" s="4">
        <f t="shared" si="7"/>
        <v>2722982.9625000008</v>
      </c>
      <c r="AB30" s="19">
        <v>0</v>
      </c>
      <c r="AC30" s="49">
        <v>0</v>
      </c>
      <c r="AD30" s="49">
        <f t="shared" si="8"/>
        <v>0</v>
      </c>
      <c r="AE30" s="21">
        <v>240</v>
      </c>
      <c r="AF30" s="4">
        <f t="shared" si="9"/>
        <v>0</v>
      </c>
      <c r="AH30" s="19">
        <v>0</v>
      </c>
      <c r="AI30" s="49">
        <v>0</v>
      </c>
      <c r="AJ30" s="49">
        <f t="shared" si="10"/>
        <v>0</v>
      </c>
      <c r="AK30" s="21">
        <v>290</v>
      </c>
      <c r="AL30" s="4">
        <f t="shared" si="11"/>
        <v>0</v>
      </c>
      <c r="AN30" s="4">
        <f t="shared" si="12"/>
        <v>4213486.3265000014</v>
      </c>
      <c r="AO30" s="13">
        <f t="shared" si="13"/>
        <v>1404495.4421666672</v>
      </c>
    </row>
    <row r="31" spans="1:41" x14ac:dyDescent="0.25">
      <c r="A31" s="17">
        <v>7001</v>
      </c>
      <c r="B31" s="18" t="s">
        <v>197</v>
      </c>
      <c r="C31" t="s">
        <v>175</v>
      </c>
      <c r="D31" s="19">
        <v>23</v>
      </c>
      <c r="E31" s="49">
        <v>43.661799999999999</v>
      </c>
      <c r="F31" s="49">
        <f t="shared" si="0"/>
        <v>1.8983391304347825</v>
      </c>
      <c r="G31" s="13">
        <v>1960.0000000000002</v>
      </c>
      <c r="H31" s="21">
        <f t="shared" si="1"/>
        <v>85577.128000000012</v>
      </c>
      <c r="J31" s="19">
        <v>1</v>
      </c>
      <c r="K31" s="49">
        <v>1.3966000000000001</v>
      </c>
      <c r="L31" s="49">
        <f t="shared" si="2"/>
        <v>1.3966000000000001</v>
      </c>
      <c r="M31" s="13">
        <v>179.20000000000002</v>
      </c>
      <c r="N31" s="21">
        <f t="shared" si="3"/>
        <v>250.27072000000004</v>
      </c>
      <c r="P31" s="19">
        <v>0</v>
      </c>
      <c r="Q31" s="49">
        <v>0</v>
      </c>
      <c r="R31" s="49">
        <f t="shared" si="4"/>
        <v>0</v>
      </c>
      <c r="S31" s="13">
        <v>89.600000000000009</v>
      </c>
      <c r="T31" s="21">
        <f t="shared" si="5"/>
        <v>0</v>
      </c>
      <c r="V31" s="19">
        <v>6662</v>
      </c>
      <c r="W31" s="49">
        <v>996.94909999999993</v>
      </c>
      <c r="X31" s="49">
        <f t="shared" si="6"/>
        <v>0.14964711798258781</v>
      </c>
      <c r="Y31" s="21">
        <v>375</v>
      </c>
      <c r="Z31" s="4">
        <f t="shared" si="7"/>
        <v>373855.91250000003</v>
      </c>
      <c r="AB31" s="19">
        <v>0</v>
      </c>
      <c r="AC31" s="49">
        <v>0</v>
      </c>
      <c r="AD31" s="49">
        <f t="shared" si="8"/>
        <v>0</v>
      </c>
      <c r="AE31" s="21">
        <v>240</v>
      </c>
      <c r="AF31" s="4">
        <f t="shared" si="9"/>
        <v>0</v>
      </c>
      <c r="AH31" s="19">
        <v>0</v>
      </c>
      <c r="AI31" s="49">
        <v>0</v>
      </c>
      <c r="AJ31" s="49">
        <f t="shared" si="10"/>
        <v>0</v>
      </c>
      <c r="AK31" s="21">
        <v>290</v>
      </c>
      <c r="AL31" s="4">
        <f t="shared" si="11"/>
        <v>0</v>
      </c>
      <c r="AN31" s="4">
        <f t="shared" si="12"/>
        <v>459683.31122000003</v>
      </c>
      <c r="AO31" s="13">
        <f t="shared" si="13"/>
        <v>153227.77040666668</v>
      </c>
    </row>
    <row r="32" spans="1:41" x14ac:dyDescent="0.25">
      <c r="A32" s="17">
        <v>19034</v>
      </c>
      <c r="B32" s="18" t="s">
        <v>198</v>
      </c>
      <c r="C32" t="s">
        <v>175</v>
      </c>
      <c r="D32" s="19">
        <v>186</v>
      </c>
      <c r="E32" s="49">
        <v>169.03470000000002</v>
      </c>
      <c r="F32" s="49">
        <f t="shared" si="0"/>
        <v>0.90878870967741943</v>
      </c>
      <c r="G32" s="13">
        <v>1960.0000000000002</v>
      </c>
      <c r="H32" s="21">
        <f t="shared" si="1"/>
        <v>331308.01200000005</v>
      </c>
      <c r="J32" s="19">
        <v>0</v>
      </c>
      <c r="K32" s="49">
        <v>0</v>
      </c>
      <c r="L32" s="49">
        <f t="shared" si="2"/>
        <v>0</v>
      </c>
      <c r="M32" s="13">
        <v>179.20000000000002</v>
      </c>
      <c r="N32" s="21">
        <f t="shared" si="3"/>
        <v>0</v>
      </c>
      <c r="P32" s="19">
        <v>0</v>
      </c>
      <c r="Q32" s="49">
        <v>0</v>
      </c>
      <c r="R32" s="49">
        <f t="shared" si="4"/>
        <v>0</v>
      </c>
      <c r="S32" s="13">
        <v>89.600000000000009</v>
      </c>
      <c r="T32" s="21">
        <f t="shared" si="5"/>
        <v>0</v>
      </c>
      <c r="V32" s="19">
        <v>14859</v>
      </c>
      <c r="W32" s="49">
        <v>3671.2495000000008</v>
      </c>
      <c r="X32" s="49">
        <f t="shared" si="6"/>
        <v>0.24707244767480993</v>
      </c>
      <c r="Y32" s="21">
        <v>375</v>
      </c>
      <c r="Z32" s="4">
        <f t="shared" si="7"/>
        <v>1376718.5625000002</v>
      </c>
      <c r="AB32" s="19">
        <v>0</v>
      </c>
      <c r="AC32" s="49">
        <v>0</v>
      </c>
      <c r="AD32" s="49">
        <f t="shared" si="8"/>
        <v>0</v>
      </c>
      <c r="AE32" s="21">
        <v>240</v>
      </c>
      <c r="AF32" s="4">
        <f t="shared" si="9"/>
        <v>0</v>
      </c>
      <c r="AH32" s="19">
        <v>0</v>
      </c>
      <c r="AI32" s="49">
        <v>0</v>
      </c>
      <c r="AJ32" s="49">
        <f t="shared" si="10"/>
        <v>0</v>
      </c>
      <c r="AK32" s="21">
        <v>290</v>
      </c>
      <c r="AL32" s="4">
        <f t="shared" si="11"/>
        <v>0</v>
      </c>
      <c r="AN32" s="4">
        <f t="shared" si="12"/>
        <v>1708026.5745000003</v>
      </c>
      <c r="AO32" s="13">
        <f t="shared" si="13"/>
        <v>569342.19150000007</v>
      </c>
    </row>
    <row r="33" spans="1:41" x14ac:dyDescent="0.25">
      <c r="A33" s="17">
        <v>13014</v>
      </c>
      <c r="B33" s="18" t="s">
        <v>199</v>
      </c>
      <c r="C33" t="s">
        <v>175</v>
      </c>
      <c r="D33" s="19">
        <v>513</v>
      </c>
      <c r="E33" s="49">
        <v>642.77700000000004</v>
      </c>
      <c r="F33" s="49">
        <f t="shared" si="0"/>
        <v>1.2529766081871345</v>
      </c>
      <c r="G33" s="13">
        <v>1960.0000000000002</v>
      </c>
      <c r="H33" s="21">
        <f t="shared" si="1"/>
        <v>1259842.9200000002</v>
      </c>
      <c r="J33" s="19">
        <v>0</v>
      </c>
      <c r="K33" s="49">
        <v>0</v>
      </c>
      <c r="L33" s="49">
        <f t="shared" si="2"/>
        <v>0</v>
      </c>
      <c r="M33" s="13">
        <v>179.20000000000002</v>
      </c>
      <c r="N33" s="21">
        <f t="shared" si="3"/>
        <v>0</v>
      </c>
      <c r="P33" s="19">
        <v>2</v>
      </c>
      <c r="Q33" s="49">
        <v>2.7283999999999997</v>
      </c>
      <c r="R33" s="49">
        <f t="shared" si="4"/>
        <v>1.3641999999999999</v>
      </c>
      <c r="S33" s="13">
        <v>89.600000000000009</v>
      </c>
      <c r="T33" s="21">
        <f t="shared" si="5"/>
        <v>244.46464</v>
      </c>
      <c r="V33" s="19">
        <v>15150</v>
      </c>
      <c r="W33" s="49">
        <v>3579.4539</v>
      </c>
      <c r="X33" s="49">
        <f t="shared" si="6"/>
        <v>0.23626758415841584</v>
      </c>
      <c r="Y33" s="21">
        <v>375</v>
      </c>
      <c r="Z33" s="4">
        <f t="shared" si="7"/>
        <v>1342295.2124999999</v>
      </c>
      <c r="AB33" s="19">
        <v>0</v>
      </c>
      <c r="AC33" s="49">
        <v>0</v>
      </c>
      <c r="AD33" s="49">
        <f t="shared" si="8"/>
        <v>0</v>
      </c>
      <c r="AE33" s="21">
        <v>240</v>
      </c>
      <c r="AF33" s="4">
        <f t="shared" si="9"/>
        <v>0</v>
      </c>
      <c r="AH33" s="19">
        <v>0</v>
      </c>
      <c r="AI33" s="49">
        <v>0</v>
      </c>
      <c r="AJ33" s="49">
        <f t="shared" si="10"/>
        <v>0</v>
      </c>
      <c r="AK33" s="21">
        <v>290</v>
      </c>
      <c r="AL33" s="4">
        <f t="shared" si="11"/>
        <v>0</v>
      </c>
      <c r="AN33" s="4">
        <f t="shared" si="12"/>
        <v>2602382.5971400002</v>
      </c>
      <c r="AO33" s="13">
        <f t="shared" si="13"/>
        <v>867460.86571333336</v>
      </c>
    </row>
    <row r="34" spans="1:41" x14ac:dyDescent="0.25">
      <c r="A34" s="17">
        <v>13026</v>
      </c>
      <c r="B34" s="18" t="s">
        <v>200</v>
      </c>
      <c r="C34" t="s">
        <v>175</v>
      </c>
      <c r="D34" s="19">
        <v>195</v>
      </c>
      <c r="E34" s="49">
        <v>381.11720000000003</v>
      </c>
      <c r="F34" s="49">
        <f t="shared" si="0"/>
        <v>1.9544471794871796</v>
      </c>
      <c r="G34" s="13">
        <v>1960.0000000000002</v>
      </c>
      <c r="H34" s="21">
        <f t="shared" si="1"/>
        <v>746989.71200000017</v>
      </c>
      <c r="J34" s="19">
        <v>0</v>
      </c>
      <c r="K34" s="49">
        <v>0</v>
      </c>
      <c r="L34" s="49">
        <f t="shared" si="2"/>
        <v>0</v>
      </c>
      <c r="M34" s="13">
        <v>179.20000000000002</v>
      </c>
      <c r="N34" s="21">
        <f t="shared" si="3"/>
        <v>0</v>
      </c>
      <c r="P34" s="19">
        <v>7</v>
      </c>
      <c r="Q34" s="49">
        <v>9.8978999999999999</v>
      </c>
      <c r="R34" s="49">
        <f t="shared" si="4"/>
        <v>1.4139857142857142</v>
      </c>
      <c r="S34" s="13">
        <v>89.600000000000009</v>
      </c>
      <c r="T34" s="21">
        <f t="shared" si="5"/>
        <v>886.85184000000004</v>
      </c>
      <c r="V34" s="19">
        <v>10970</v>
      </c>
      <c r="W34" s="49">
        <v>3099.6390000000006</v>
      </c>
      <c r="X34" s="49">
        <f t="shared" si="6"/>
        <v>0.28255597082953515</v>
      </c>
      <c r="Y34" s="21">
        <v>375</v>
      </c>
      <c r="Z34" s="4">
        <f t="shared" si="7"/>
        <v>1162364.6250000002</v>
      </c>
      <c r="AB34" s="19">
        <v>0</v>
      </c>
      <c r="AC34" s="49">
        <v>0</v>
      </c>
      <c r="AD34" s="49">
        <f t="shared" si="8"/>
        <v>0</v>
      </c>
      <c r="AE34" s="21">
        <v>240</v>
      </c>
      <c r="AF34" s="4">
        <f t="shared" si="9"/>
        <v>0</v>
      </c>
      <c r="AH34" s="19">
        <v>0</v>
      </c>
      <c r="AI34" s="49">
        <v>0</v>
      </c>
      <c r="AJ34" s="49">
        <f t="shared" si="10"/>
        <v>0</v>
      </c>
      <c r="AK34" s="21">
        <v>290</v>
      </c>
      <c r="AL34" s="4">
        <f t="shared" si="11"/>
        <v>0</v>
      </c>
      <c r="AN34" s="4">
        <f t="shared" si="12"/>
        <v>1910241.1888400004</v>
      </c>
      <c r="AO34" s="13">
        <f t="shared" si="13"/>
        <v>636747.06294666685</v>
      </c>
    </row>
    <row r="35" spans="1:41" x14ac:dyDescent="0.25">
      <c r="A35" s="17">
        <v>3002</v>
      </c>
      <c r="B35" s="18" t="s">
        <v>201</v>
      </c>
      <c r="C35" t="s">
        <v>175</v>
      </c>
      <c r="D35" s="19">
        <v>74</v>
      </c>
      <c r="E35" s="49">
        <v>69.666800000000009</v>
      </c>
      <c r="F35" s="49">
        <f t="shared" si="0"/>
        <v>0.94144324324324336</v>
      </c>
      <c r="G35" s="13">
        <v>1960.0000000000002</v>
      </c>
      <c r="H35" s="21">
        <f t="shared" si="1"/>
        <v>136546.92800000004</v>
      </c>
      <c r="J35" s="19">
        <v>0</v>
      </c>
      <c r="K35" s="49">
        <v>0</v>
      </c>
      <c r="L35" s="49">
        <f t="shared" si="2"/>
        <v>0</v>
      </c>
      <c r="M35" s="13">
        <v>179.20000000000002</v>
      </c>
      <c r="N35" s="21">
        <f t="shared" si="3"/>
        <v>0</v>
      </c>
      <c r="P35" s="19">
        <v>0</v>
      </c>
      <c r="Q35" s="49">
        <v>0</v>
      </c>
      <c r="R35" s="49">
        <f t="shared" si="4"/>
        <v>0</v>
      </c>
      <c r="S35" s="13">
        <v>89.600000000000009</v>
      </c>
      <c r="T35" s="21">
        <f t="shared" si="5"/>
        <v>0</v>
      </c>
      <c r="V35" s="19">
        <v>15246</v>
      </c>
      <c r="W35" s="49">
        <v>2159.1288</v>
      </c>
      <c r="X35" s="49">
        <f t="shared" si="6"/>
        <v>0.14161936245572609</v>
      </c>
      <c r="Y35" s="21">
        <v>375</v>
      </c>
      <c r="Z35" s="4">
        <f t="shared" si="7"/>
        <v>809673.29999999993</v>
      </c>
      <c r="AB35" s="19">
        <v>0</v>
      </c>
      <c r="AC35" s="49">
        <v>0</v>
      </c>
      <c r="AD35" s="49">
        <f t="shared" si="8"/>
        <v>0</v>
      </c>
      <c r="AE35" s="21">
        <v>240</v>
      </c>
      <c r="AF35" s="4">
        <f t="shared" si="9"/>
        <v>0</v>
      </c>
      <c r="AH35" s="19">
        <v>0</v>
      </c>
      <c r="AI35" s="49">
        <v>0</v>
      </c>
      <c r="AJ35" s="49">
        <f t="shared" si="10"/>
        <v>0</v>
      </c>
      <c r="AK35" s="21">
        <v>290</v>
      </c>
      <c r="AL35" s="4">
        <f t="shared" si="11"/>
        <v>0</v>
      </c>
      <c r="AN35" s="4">
        <f t="shared" si="12"/>
        <v>946220.228</v>
      </c>
      <c r="AO35" s="13">
        <f t="shared" si="13"/>
        <v>315406.74266666669</v>
      </c>
    </row>
    <row r="36" spans="1:41" x14ac:dyDescent="0.25">
      <c r="A36" s="17">
        <v>8008</v>
      </c>
      <c r="B36" s="18" t="s">
        <v>202</v>
      </c>
      <c r="C36" t="s">
        <v>175</v>
      </c>
      <c r="D36" s="19">
        <v>195</v>
      </c>
      <c r="E36" s="49">
        <v>307.51949999999999</v>
      </c>
      <c r="F36" s="49">
        <f t="shared" si="0"/>
        <v>1.5770230769230769</v>
      </c>
      <c r="G36" s="13">
        <v>1960.0000000000002</v>
      </c>
      <c r="H36" s="21">
        <f t="shared" si="1"/>
        <v>602738.22000000009</v>
      </c>
      <c r="J36" s="19">
        <v>0</v>
      </c>
      <c r="K36" s="49">
        <v>0</v>
      </c>
      <c r="L36" s="49">
        <f t="shared" si="2"/>
        <v>0</v>
      </c>
      <c r="M36" s="13">
        <v>179.20000000000002</v>
      </c>
      <c r="N36" s="21">
        <f t="shared" si="3"/>
        <v>0</v>
      </c>
      <c r="P36" s="19">
        <v>11</v>
      </c>
      <c r="Q36" s="49">
        <v>16.427099999999999</v>
      </c>
      <c r="R36" s="49">
        <f t="shared" si="4"/>
        <v>1.4933727272727273</v>
      </c>
      <c r="S36" s="13">
        <v>89.600000000000009</v>
      </c>
      <c r="T36" s="21">
        <f t="shared" si="5"/>
        <v>1471.86816</v>
      </c>
      <c r="V36" s="19">
        <v>30857</v>
      </c>
      <c r="W36" s="49">
        <v>6324.3599999999988</v>
      </c>
      <c r="X36" s="49">
        <f t="shared" si="6"/>
        <v>0.20495705998638877</v>
      </c>
      <c r="Y36" s="21">
        <v>375</v>
      </c>
      <c r="Z36" s="4">
        <f t="shared" si="7"/>
        <v>2371634.9999999995</v>
      </c>
      <c r="AB36" s="19">
        <v>0</v>
      </c>
      <c r="AC36" s="49">
        <v>0</v>
      </c>
      <c r="AD36" s="49">
        <f t="shared" si="8"/>
        <v>0</v>
      </c>
      <c r="AE36" s="21">
        <v>240</v>
      </c>
      <c r="AF36" s="4">
        <f t="shared" si="9"/>
        <v>0</v>
      </c>
      <c r="AH36" s="19">
        <v>0</v>
      </c>
      <c r="AI36" s="49">
        <v>0</v>
      </c>
      <c r="AJ36" s="49">
        <f t="shared" si="10"/>
        <v>0</v>
      </c>
      <c r="AK36" s="21">
        <v>290</v>
      </c>
      <c r="AL36" s="4">
        <f t="shared" si="11"/>
        <v>0</v>
      </c>
      <c r="AN36" s="4">
        <f t="shared" si="12"/>
        <v>2975845.0881599998</v>
      </c>
      <c r="AO36" s="13">
        <f t="shared" si="13"/>
        <v>991948.36271999998</v>
      </c>
    </row>
    <row r="37" spans="1:41" x14ac:dyDescent="0.25">
      <c r="A37" s="17">
        <v>19004</v>
      </c>
      <c r="B37" s="18" t="s">
        <v>233</v>
      </c>
      <c r="C37" t="s">
        <v>175</v>
      </c>
      <c r="D37" s="19">
        <v>7</v>
      </c>
      <c r="E37" s="49">
        <v>3.7556000000000003</v>
      </c>
      <c r="F37" s="49">
        <f t="shared" si="0"/>
        <v>0.53651428571428572</v>
      </c>
      <c r="G37" s="13">
        <v>1960.0000000000002</v>
      </c>
      <c r="H37" s="21">
        <f t="shared" si="1"/>
        <v>7360.9760000000015</v>
      </c>
      <c r="J37" s="19">
        <v>0</v>
      </c>
      <c r="K37" s="49">
        <v>0</v>
      </c>
      <c r="L37" s="49">
        <f t="shared" si="2"/>
        <v>0</v>
      </c>
      <c r="M37" s="13">
        <v>179.20000000000002</v>
      </c>
      <c r="N37" s="21">
        <f t="shared" si="3"/>
        <v>0</v>
      </c>
      <c r="P37" s="19">
        <v>0</v>
      </c>
      <c r="Q37" s="49">
        <v>0</v>
      </c>
      <c r="R37" s="49">
        <f t="shared" si="4"/>
        <v>0</v>
      </c>
      <c r="S37" s="13">
        <v>89.600000000000009</v>
      </c>
      <c r="T37" s="21">
        <f t="shared" si="5"/>
        <v>0</v>
      </c>
      <c r="V37" s="19">
        <v>2294</v>
      </c>
      <c r="W37" s="49">
        <v>332.47029999999995</v>
      </c>
      <c r="X37" s="49">
        <f t="shared" si="6"/>
        <v>0.14493038360941585</v>
      </c>
      <c r="Y37" s="21">
        <v>375</v>
      </c>
      <c r="Z37" s="4">
        <f t="shared" si="7"/>
        <v>124676.36249999999</v>
      </c>
      <c r="AB37" s="19">
        <v>0</v>
      </c>
      <c r="AC37" s="49">
        <v>0</v>
      </c>
      <c r="AD37" s="49">
        <f t="shared" si="8"/>
        <v>0</v>
      </c>
      <c r="AE37" s="21">
        <v>240</v>
      </c>
      <c r="AF37" s="4">
        <f t="shared" si="9"/>
        <v>0</v>
      </c>
      <c r="AH37" s="19">
        <v>0</v>
      </c>
      <c r="AI37" s="49">
        <v>0</v>
      </c>
      <c r="AJ37" s="49">
        <f t="shared" si="10"/>
        <v>0</v>
      </c>
      <c r="AK37" s="21">
        <v>290</v>
      </c>
      <c r="AL37" s="4">
        <f t="shared" si="11"/>
        <v>0</v>
      </c>
      <c r="AN37" s="4">
        <f t="shared" si="12"/>
        <v>132037.33849999998</v>
      </c>
      <c r="AO37" s="13">
        <f t="shared" si="13"/>
        <v>44012.446166666661</v>
      </c>
    </row>
    <row r="38" spans="1:41" x14ac:dyDescent="0.25">
      <c r="A38" s="17">
        <v>5003</v>
      </c>
      <c r="B38" s="18" t="s">
        <v>203</v>
      </c>
      <c r="C38" t="s">
        <v>175</v>
      </c>
      <c r="D38" s="19">
        <v>149</v>
      </c>
      <c r="E38" s="49">
        <v>106.84070000000001</v>
      </c>
      <c r="F38" s="49">
        <f t="shared" si="0"/>
        <v>0.71705167785234902</v>
      </c>
      <c r="G38" s="13">
        <v>1960.0000000000002</v>
      </c>
      <c r="H38" s="21">
        <f t="shared" si="1"/>
        <v>209407.77200000003</v>
      </c>
      <c r="J38" s="19">
        <v>0</v>
      </c>
      <c r="K38" s="49">
        <v>0</v>
      </c>
      <c r="L38" s="49">
        <f t="shared" si="2"/>
        <v>0</v>
      </c>
      <c r="M38" s="13">
        <v>179.20000000000002</v>
      </c>
      <c r="N38" s="21">
        <f t="shared" si="3"/>
        <v>0</v>
      </c>
      <c r="P38" s="19">
        <v>0</v>
      </c>
      <c r="Q38" s="49">
        <v>0</v>
      </c>
      <c r="R38" s="49">
        <f t="shared" si="4"/>
        <v>0</v>
      </c>
      <c r="S38" s="13">
        <v>89.600000000000009</v>
      </c>
      <c r="T38" s="21">
        <f t="shared" si="5"/>
        <v>0</v>
      </c>
      <c r="V38" s="19">
        <v>9175</v>
      </c>
      <c r="W38" s="49">
        <v>2245.4704999999999</v>
      </c>
      <c r="X38" s="49">
        <f t="shared" si="6"/>
        <v>0.24473792915531334</v>
      </c>
      <c r="Y38" s="21">
        <v>375</v>
      </c>
      <c r="Z38" s="4">
        <f t="shared" si="7"/>
        <v>842051.4375</v>
      </c>
      <c r="AB38" s="19">
        <v>0</v>
      </c>
      <c r="AC38" s="49">
        <v>0</v>
      </c>
      <c r="AD38" s="49">
        <f t="shared" si="8"/>
        <v>0</v>
      </c>
      <c r="AE38" s="21">
        <v>240</v>
      </c>
      <c r="AF38" s="4">
        <f t="shared" si="9"/>
        <v>0</v>
      </c>
      <c r="AH38" s="19">
        <v>0</v>
      </c>
      <c r="AI38" s="49">
        <v>0</v>
      </c>
      <c r="AJ38" s="49">
        <f t="shared" si="10"/>
        <v>0</v>
      </c>
      <c r="AK38" s="21">
        <v>290</v>
      </c>
      <c r="AL38" s="4">
        <f t="shared" si="11"/>
        <v>0</v>
      </c>
      <c r="AN38" s="4">
        <f t="shared" si="12"/>
        <v>1051459.2095000001</v>
      </c>
      <c r="AO38" s="13">
        <f t="shared" si="13"/>
        <v>350486.40316666669</v>
      </c>
    </row>
    <row r="39" spans="1:41" x14ac:dyDescent="0.25">
      <c r="A39" s="17">
        <v>2002</v>
      </c>
      <c r="B39" s="18" t="s">
        <v>204</v>
      </c>
      <c r="C39" t="s">
        <v>175</v>
      </c>
      <c r="D39" s="19">
        <v>284</v>
      </c>
      <c r="E39" s="49">
        <v>354.11349999999999</v>
      </c>
      <c r="F39" s="49">
        <f t="shared" si="0"/>
        <v>1.2468785211267606</v>
      </c>
      <c r="G39" s="13">
        <v>1960.0000000000002</v>
      </c>
      <c r="H39" s="21">
        <f t="shared" si="1"/>
        <v>694062.46000000008</v>
      </c>
      <c r="J39" s="19">
        <v>0</v>
      </c>
      <c r="K39" s="49">
        <v>0</v>
      </c>
      <c r="L39" s="49">
        <f t="shared" si="2"/>
        <v>0</v>
      </c>
      <c r="M39" s="13">
        <v>179.20000000000002</v>
      </c>
      <c r="N39" s="21">
        <f t="shared" si="3"/>
        <v>0</v>
      </c>
      <c r="P39" s="19">
        <v>0</v>
      </c>
      <c r="Q39" s="49">
        <v>0</v>
      </c>
      <c r="R39" s="49">
        <f t="shared" si="4"/>
        <v>0</v>
      </c>
      <c r="S39" s="13">
        <v>89.600000000000009</v>
      </c>
      <c r="T39" s="21">
        <f t="shared" si="5"/>
        <v>0</v>
      </c>
      <c r="V39" s="19">
        <v>9718</v>
      </c>
      <c r="W39" s="49">
        <v>2823.7069000000001</v>
      </c>
      <c r="X39" s="49">
        <f t="shared" si="6"/>
        <v>0.29056461206009471</v>
      </c>
      <c r="Y39" s="21">
        <v>375</v>
      </c>
      <c r="Z39" s="4">
        <f t="shared" si="7"/>
        <v>1058890.0875000001</v>
      </c>
      <c r="AB39" s="19">
        <v>0</v>
      </c>
      <c r="AC39" s="49">
        <v>0</v>
      </c>
      <c r="AD39" s="49">
        <f t="shared" si="8"/>
        <v>0</v>
      </c>
      <c r="AE39" s="21">
        <v>240</v>
      </c>
      <c r="AF39" s="4">
        <f t="shared" si="9"/>
        <v>0</v>
      </c>
      <c r="AH39" s="19">
        <v>336</v>
      </c>
      <c r="AI39" s="49">
        <v>183.50010000000003</v>
      </c>
      <c r="AJ39" s="49">
        <f t="shared" si="10"/>
        <v>0.54613125000000007</v>
      </c>
      <c r="AK39" s="21">
        <v>290</v>
      </c>
      <c r="AL39" s="4">
        <f t="shared" si="11"/>
        <v>53215.02900000001</v>
      </c>
      <c r="AN39" s="4">
        <f t="shared" si="12"/>
        <v>1806167.5765000004</v>
      </c>
      <c r="AO39" s="13">
        <f t="shared" si="13"/>
        <v>602055.85883333348</v>
      </c>
    </row>
    <row r="40" spans="1:41" x14ac:dyDescent="0.25">
      <c r="A40" s="17">
        <v>2010</v>
      </c>
      <c r="B40" s="18" t="s">
        <v>62</v>
      </c>
      <c r="C40" t="s">
        <v>175</v>
      </c>
      <c r="D40" s="19">
        <v>45</v>
      </c>
      <c r="E40" s="49">
        <v>26.504000000000001</v>
      </c>
      <c r="F40" s="49">
        <f t="shared" si="0"/>
        <v>0.58897777777777782</v>
      </c>
      <c r="G40" s="13">
        <v>1960.0000000000002</v>
      </c>
      <c r="H40" s="21">
        <f t="shared" si="1"/>
        <v>51947.840000000011</v>
      </c>
      <c r="J40" s="19">
        <v>0</v>
      </c>
      <c r="K40" s="49">
        <v>0</v>
      </c>
      <c r="L40" s="49">
        <f t="shared" si="2"/>
        <v>0</v>
      </c>
      <c r="M40" s="13">
        <v>179.20000000000002</v>
      </c>
      <c r="N40" s="21">
        <f t="shared" si="3"/>
        <v>0</v>
      </c>
      <c r="P40" s="19">
        <v>0</v>
      </c>
      <c r="Q40" s="49">
        <v>0</v>
      </c>
      <c r="R40" s="49">
        <f t="shared" si="4"/>
        <v>0</v>
      </c>
      <c r="S40" s="13">
        <v>89.600000000000009</v>
      </c>
      <c r="T40" s="21">
        <f t="shared" si="5"/>
        <v>0</v>
      </c>
      <c r="V40" s="19">
        <v>3036</v>
      </c>
      <c r="W40" s="49">
        <v>565.93379999999991</v>
      </c>
      <c r="X40" s="49">
        <f t="shared" si="6"/>
        <v>0.18640770750988139</v>
      </c>
      <c r="Y40" s="21">
        <v>375</v>
      </c>
      <c r="Z40" s="4">
        <f t="shared" si="7"/>
        <v>212225.17499999996</v>
      </c>
      <c r="AB40" s="19">
        <v>0</v>
      </c>
      <c r="AC40" s="49">
        <v>0</v>
      </c>
      <c r="AD40" s="49">
        <f t="shared" si="8"/>
        <v>0</v>
      </c>
      <c r="AE40" s="21">
        <v>240</v>
      </c>
      <c r="AF40" s="4">
        <f t="shared" si="9"/>
        <v>0</v>
      </c>
      <c r="AH40" s="19">
        <v>0</v>
      </c>
      <c r="AI40" s="49">
        <v>0</v>
      </c>
      <c r="AJ40" s="49">
        <f t="shared" si="10"/>
        <v>0</v>
      </c>
      <c r="AK40" s="21">
        <v>290</v>
      </c>
      <c r="AL40" s="4">
        <f t="shared" si="11"/>
        <v>0</v>
      </c>
      <c r="AN40" s="4">
        <f t="shared" si="12"/>
        <v>264173.01499999996</v>
      </c>
      <c r="AO40" s="13">
        <f t="shared" si="13"/>
        <v>88057.671666666647</v>
      </c>
    </row>
    <row r="41" spans="1:41" x14ac:dyDescent="0.25">
      <c r="A41" s="17">
        <v>16033</v>
      </c>
      <c r="B41" s="18" t="s">
        <v>205</v>
      </c>
      <c r="C41" t="s">
        <v>175</v>
      </c>
      <c r="D41" s="19">
        <v>89</v>
      </c>
      <c r="E41" s="49">
        <v>78.045299999999997</v>
      </c>
      <c r="F41" s="49">
        <f t="shared" ref="F41:F72" si="14">IFERROR(E41/D41,0)</f>
        <v>0.87691348314606743</v>
      </c>
      <c r="G41" s="13">
        <v>1960.0000000000002</v>
      </c>
      <c r="H41" s="21">
        <f t="shared" ref="H41:H72" si="15">D41*F41*G41</f>
        <v>152968.788</v>
      </c>
      <c r="J41" s="19">
        <v>0</v>
      </c>
      <c r="K41" s="49">
        <v>0</v>
      </c>
      <c r="L41" s="49">
        <f t="shared" ref="L41:L72" si="16">IFERROR(K41/J41,0)</f>
        <v>0</v>
      </c>
      <c r="M41" s="13">
        <v>179.20000000000002</v>
      </c>
      <c r="N41" s="21">
        <f t="shared" ref="N41:N72" si="17">J41*L41*M41</f>
        <v>0</v>
      </c>
      <c r="P41" s="19">
        <v>0</v>
      </c>
      <c r="Q41" s="49">
        <v>0</v>
      </c>
      <c r="R41" s="49">
        <f t="shared" ref="R41:R72" si="18">IFERROR(Q41/P41,0)</f>
        <v>0</v>
      </c>
      <c r="S41" s="13">
        <v>89.600000000000009</v>
      </c>
      <c r="T41" s="21">
        <f t="shared" ref="T41:T72" si="19">P41*R41*S41</f>
        <v>0</v>
      </c>
      <c r="V41" s="19">
        <v>7301</v>
      </c>
      <c r="W41" s="49">
        <v>1516.8541</v>
      </c>
      <c r="X41" s="49">
        <f t="shared" ref="X41:X72" si="20">IFERROR(W41/V41,0)</f>
        <v>0.20775977263388576</v>
      </c>
      <c r="Y41" s="21">
        <v>375</v>
      </c>
      <c r="Z41" s="4">
        <f t="shared" ref="Z41:Z72" si="21">V41*X41*Y41</f>
        <v>568820.28749999998</v>
      </c>
      <c r="AB41" s="19">
        <v>0</v>
      </c>
      <c r="AC41" s="49">
        <v>0</v>
      </c>
      <c r="AD41" s="49">
        <f t="shared" ref="AD41:AD72" si="22">IFERROR(AC41/AB41,0)</f>
        <v>0</v>
      </c>
      <c r="AE41" s="21">
        <v>240</v>
      </c>
      <c r="AF41" s="4">
        <f t="shared" ref="AF41:AF72" si="23">AB41*AD41*AE41</f>
        <v>0</v>
      </c>
      <c r="AH41" s="19">
        <v>0</v>
      </c>
      <c r="AI41" s="49">
        <v>0</v>
      </c>
      <c r="AJ41" s="49">
        <f t="shared" ref="AJ41:AJ72" si="24">IFERROR(AI41/AH41,0)</f>
        <v>0</v>
      </c>
      <c r="AK41" s="21">
        <v>290</v>
      </c>
      <c r="AL41" s="4">
        <f t="shared" ref="AL41:AL72" si="25">AH41*AJ41*AK41</f>
        <v>0</v>
      </c>
      <c r="AN41" s="4">
        <f t="shared" ref="AN41:AN73" si="26">AL41+AF41+Z41+T41+N41+H41</f>
        <v>721789.07550000004</v>
      </c>
      <c r="AO41" s="13">
        <f t="shared" ref="AO41:AO72" si="27">AN41/3</f>
        <v>240596.3585</v>
      </c>
    </row>
    <row r="42" spans="1:41" x14ac:dyDescent="0.25">
      <c r="A42" s="17">
        <v>23001</v>
      </c>
      <c r="B42" s="18" t="s">
        <v>234</v>
      </c>
      <c r="C42" t="s">
        <v>175</v>
      </c>
      <c r="D42" s="19">
        <v>11</v>
      </c>
      <c r="E42" s="49">
        <v>17.0626</v>
      </c>
      <c r="F42" s="49">
        <f t="shared" si="14"/>
        <v>1.5511454545454546</v>
      </c>
      <c r="G42" s="13">
        <v>1960.0000000000002</v>
      </c>
      <c r="H42" s="21">
        <f t="shared" si="15"/>
        <v>33442.696000000004</v>
      </c>
      <c r="J42" s="19">
        <v>0</v>
      </c>
      <c r="K42" s="49">
        <v>0</v>
      </c>
      <c r="L42" s="49">
        <f t="shared" si="16"/>
        <v>0</v>
      </c>
      <c r="M42" s="13">
        <v>179.20000000000002</v>
      </c>
      <c r="N42" s="21">
        <f t="shared" si="17"/>
        <v>0</v>
      </c>
      <c r="P42" s="19">
        <v>0</v>
      </c>
      <c r="Q42" s="49">
        <v>0</v>
      </c>
      <c r="R42" s="49">
        <f t="shared" si="18"/>
        <v>0</v>
      </c>
      <c r="S42" s="13">
        <v>89.600000000000009</v>
      </c>
      <c r="T42" s="21">
        <f t="shared" si="19"/>
        <v>0</v>
      </c>
      <c r="V42" s="19">
        <v>3518</v>
      </c>
      <c r="W42" s="49">
        <v>683.80050000000006</v>
      </c>
      <c r="X42" s="49">
        <f t="shared" si="20"/>
        <v>0.19437194428652646</v>
      </c>
      <c r="Y42" s="21">
        <v>375</v>
      </c>
      <c r="Z42" s="4">
        <f t="shared" si="21"/>
        <v>256425.18750000003</v>
      </c>
      <c r="AB42" s="19">
        <v>0</v>
      </c>
      <c r="AC42" s="49">
        <v>0</v>
      </c>
      <c r="AD42" s="49">
        <f t="shared" si="22"/>
        <v>0</v>
      </c>
      <c r="AE42" s="21">
        <v>240</v>
      </c>
      <c r="AF42" s="4">
        <f t="shared" si="23"/>
        <v>0</v>
      </c>
      <c r="AH42" s="19">
        <v>0</v>
      </c>
      <c r="AI42" s="49">
        <v>0</v>
      </c>
      <c r="AJ42" s="49">
        <f t="shared" si="24"/>
        <v>0</v>
      </c>
      <c r="AK42" s="21">
        <v>290</v>
      </c>
      <c r="AL42" s="4">
        <f t="shared" si="25"/>
        <v>0</v>
      </c>
      <c r="AN42" s="4">
        <f t="shared" si="26"/>
        <v>289867.88350000005</v>
      </c>
      <c r="AO42" s="13">
        <f t="shared" si="27"/>
        <v>96622.627833333347</v>
      </c>
    </row>
    <row r="43" spans="1:41" x14ac:dyDescent="0.25">
      <c r="A43" s="17">
        <v>10005</v>
      </c>
      <c r="B43" s="18" t="s">
        <v>206</v>
      </c>
      <c r="C43" t="s">
        <v>175</v>
      </c>
      <c r="D43" s="19">
        <v>8</v>
      </c>
      <c r="E43" s="49">
        <v>10.536299999999999</v>
      </c>
      <c r="F43" s="49">
        <f t="shared" si="14"/>
        <v>1.3170374999999999</v>
      </c>
      <c r="G43" s="13">
        <v>1960.0000000000002</v>
      </c>
      <c r="H43" s="21">
        <f t="shared" si="15"/>
        <v>20651.148000000001</v>
      </c>
      <c r="J43" s="19">
        <v>0</v>
      </c>
      <c r="K43" s="49">
        <v>0</v>
      </c>
      <c r="L43" s="49">
        <f t="shared" si="16"/>
        <v>0</v>
      </c>
      <c r="M43" s="13">
        <v>179.20000000000002</v>
      </c>
      <c r="N43" s="21">
        <f t="shared" si="17"/>
        <v>0</v>
      </c>
      <c r="P43" s="19">
        <v>0</v>
      </c>
      <c r="Q43" s="49">
        <v>0</v>
      </c>
      <c r="R43" s="49">
        <f t="shared" si="18"/>
        <v>0</v>
      </c>
      <c r="S43" s="13">
        <v>89.600000000000009</v>
      </c>
      <c r="T43" s="21">
        <f t="shared" si="19"/>
        <v>0</v>
      </c>
      <c r="V43" s="19">
        <v>3973</v>
      </c>
      <c r="W43" s="49">
        <v>842.41049999999996</v>
      </c>
      <c r="X43" s="49">
        <f t="shared" si="20"/>
        <v>0.2120338535112006</v>
      </c>
      <c r="Y43" s="21">
        <v>375</v>
      </c>
      <c r="Z43" s="4">
        <f t="shared" si="21"/>
        <v>315903.9375</v>
      </c>
      <c r="AB43" s="19">
        <v>0</v>
      </c>
      <c r="AC43" s="49">
        <v>0</v>
      </c>
      <c r="AD43" s="49">
        <f t="shared" si="22"/>
        <v>0</v>
      </c>
      <c r="AE43" s="21">
        <v>240</v>
      </c>
      <c r="AF43" s="4">
        <f t="shared" si="23"/>
        <v>0</v>
      </c>
      <c r="AH43" s="19">
        <v>0</v>
      </c>
      <c r="AI43" s="49">
        <v>0</v>
      </c>
      <c r="AJ43" s="49">
        <f t="shared" si="24"/>
        <v>0</v>
      </c>
      <c r="AK43" s="21">
        <v>290</v>
      </c>
      <c r="AL43" s="4">
        <f t="shared" si="25"/>
        <v>0</v>
      </c>
      <c r="AN43" s="4">
        <f t="shared" si="26"/>
        <v>336555.08549999999</v>
      </c>
      <c r="AO43" s="13">
        <f t="shared" si="27"/>
        <v>112185.0285</v>
      </c>
    </row>
    <row r="44" spans="1:41" x14ac:dyDescent="0.25">
      <c r="A44" s="17">
        <v>4008</v>
      </c>
      <c r="B44" s="18" t="s">
        <v>207</v>
      </c>
      <c r="C44" t="s">
        <v>175</v>
      </c>
      <c r="D44" s="19">
        <v>93</v>
      </c>
      <c r="E44" s="49">
        <v>120.01049999999999</v>
      </c>
      <c r="F44" s="49">
        <f t="shared" si="14"/>
        <v>1.2904354838709677</v>
      </c>
      <c r="G44" s="13">
        <v>1960.0000000000002</v>
      </c>
      <c r="H44" s="21">
        <f t="shared" si="15"/>
        <v>235220.58000000002</v>
      </c>
      <c r="J44" s="19">
        <v>49</v>
      </c>
      <c r="K44" s="49">
        <v>30.590500000000002</v>
      </c>
      <c r="L44" s="49">
        <f t="shared" si="16"/>
        <v>0.62429591836734699</v>
      </c>
      <c r="M44" s="13">
        <v>179.20000000000002</v>
      </c>
      <c r="N44" s="21">
        <f t="shared" si="17"/>
        <v>5481.8176000000012</v>
      </c>
      <c r="P44" s="19">
        <v>0</v>
      </c>
      <c r="Q44" s="49">
        <v>0</v>
      </c>
      <c r="R44" s="49">
        <f t="shared" si="18"/>
        <v>0</v>
      </c>
      <c r="S44" s="13">
        <v>89.600000000000009</v>
      </c>
      <c r="T44" s="21">
        <f t="shared" si="19"/>
        <v>0</v>
      </c>
      <c r="V44" s="19">
        <v>12977</v>
      </c>
      <c r="W44" s="49">
        <v>2827.4678000000004</v>
      </c>
      <c r="X44" s="49">
        <f t="shared" si="20"/>
        <v>0.21788300839947602</v>
      </c>
      <c r="Y44" s="21">
        <v>375</v>
      </c>
      <c r="Z44" s="4">
        <f t="shared" si="21"/>
        <v>1060300.425</v>
      </c>
      <c r="AB44" s="19">
        <v>0</v>
      </c>
      <c r="AC44" s="49">
        <v>0</v>
      </c>
      <c r="AD44" s="49">
        <f t="shared" si="22"/>
        <v>0</v>
      </c>
      <c r="AE44" s="21">
        <v>240</v>
      </c>
      <c r="AF44" s="4">
        <f t="shared" si="23"/>
        <v>0</v>
      </c>
      <c r="AH44" s="19">
        <v>0</v>
      </c>
      <c r="AI44" s="49">
        <v>0</v>
      </c>
      <c r="AJ44" s="49">
        <f t="shared" si="24"/>
        <v>0</v>
      </c>
      <c r="AK44" s="21">
        <v>290</v>
      </c>
      <c r="AL44" s="4">
        <f t="shared" si="25"/>
        <v>0</v>
      </c>
      <c r="AN44" s="4">
        <f t="shared" si="26"/>
        <v>1301002.8226000001</v>
      </c>
      <c r="AO44" s="13">
        <f t="shared" si="27"/>
        <v>433667.60753333336</v>
      </c>
    </row>
    <row r="45" spans="1:41" x14ac:dyDescent="0.25">
      <c r="A45" s="17">
        <v>3072</v>
      </c>
      <c r="B45" s="18" t="s">
        <v>208</v>
      </c>
      <c r="C45" t="s">
        <v>175</v>
      </c>
      <c r="D45" s="19">
        <v>1278</v>
      </c>
      <c r="E45" s="49">
        <v>1846.9475999999997</v>
      </c>
      <c r="F45" s="49">
        <f t="shared" si="14"/>
        <v>1.4451859154929576</v>
      </c>
      <c r="G45" s="13">
        <v>1960.0000000000002</v>
      </c>
      <c r="H45" s="21">
        <f t="shared" si="15"/>
        <v>3620017.2960000001</v>
      </c>
      <c r="J45" s="19">
        <v>0</v>
      </c>
      <c r="K45" s="49">
        <v>0</v>
      </c>
      <c r="L45" s="49">
        <f t="shared" si="16"/>
        <v>0</v>
      </c>
      <c r="M45" s="13">
        <v>179.20000000000002</v>
      </c>
      <c r="N45" s="21">
        <f t="shared" si="17"/>
        <v>0</v>
      </c>
      <c r="P45" s="19">
        <v>0</v>
      </c>
      <c r="Q45" s="49">
        <v>0</v>
      </c>
      <c r="R45" s="49">
        <f t="shared" si="18"/>
        <v>0</v>
      </c>
      <c r="S45" s="13">
        <v>89.600000000000009</v>
      </c>
      <c r="T45" s="21">
        <f t="shared" si="19"/>
        <v>0</v>
      </c>
      <c r="V45" s="19">
        <v>46128</v>
      </c>
      <c r="W45" s="49">
        <v>11031.574000000001</v>
      </c>
      <c r="X45" s="49">
        <f t="shared" si="20"/>
        <v>0.23915136142906696</v>
      </c>
      <c r="Y45" s="21">
        <v>375</v>
      </c>
      <c r="Z45" s="4">
        <f t="shared" si="21"/>
        <v>4136840.25</v>
      </c>
      <c r="AB45" s="19">
        <v>0</v>
      </c>
      <c r="AC45" s="49">
        <v>0</v>
      </c>
      <c r="AD45" s="49">
        <f t="shared" si="22"/>
        <v>0</v>
      </c>
      <c r="AE45" s="21">
        <v>240</v>
      </c>
      <c r="AF45" s="4">
        <f t="shared" si="23"/>
        <v>0</v>
      </c>
      <c r="AH45" s="19">
        <v>0</v>
      </c>
      <c r="AI45" s="49">
        <v>0</v>
      </c>
      <c r="AJ45" s="49">
        <f t="shared" si="24"/>
        <v>0</v>
      </c>
      <c r="AK45" s="21">
        <v>290</v>
      </c>
      <c r="AL45" s="4">
        <f t="shared" si="25"/>
        <v>0</v>
      </c>
      <c r="AN45" s="4">
        <f t="shared" si="26"/>
        <v>7756857.5460000001</v>
      </c>
      <c r="AO45" s="13">
        <f t="shared" si="27"/>
        <v>2585619.182</v>
      </c>
    </row>
    <row r="46" spans="1:41" x14ac:dyDescent="0.25">
      <c r="A46" s="17">
        <v>13021</v>
      </c>
      <c r="B46" s="18" t="s">
        <v>209</v>
      </c>
      <c r="C46" t="s">
        <v>175</v>
      </c>
      <c r="D46" s="19">
        <v>70</v>
      </c>
      <c r="E46" s="49">
        <v>50.5319</v>
      </c>
      <c r="F46" s="49">
        <f t="shared" si="14"/>
        <v>0.72188428571428576</v>
      </c>
      <c r="G46" s="13">
        <v>1960.0000000000002</v>
      </c>
      <c r="H46" s="21">
        <f t="shared" si="15"/>
        <v>99042.524000000005</v>
      </c>
      <c r="J46" s="19">
        <v>0</v>
      </c>
      <c r="K46" s="49">
        <v>0</v>
      </c>
      <c r="L46" s="49">
        <f t="shared" si="16"/>
        <v>0</v>
      </c>
      <c r="M46" s="13">
        <v>179.20000000000002</v>
      </c>
      <c r="N46" s="21">
        <f t="shared" si="17"/>
        <v>0</v>
      </c>
      <c r="P46" s="19">
        <v>0</v>
      </c>
      <c r="Q46" s="49">
        <v>0</v>
      </c>
      <c r="R46" s="49">
        <f t="shared" si="18"/>
        <v>0</v>
      </c>
      <c r="S46" s="13">
        <v>89.600000000000009</v>
      </c>
      <c r="T46" s="21">
        <f t="shared" si="19"/>
        <v>0</v>
      </c>
      <c r="V46" s="19">
        <v>10700</v>
      </c>
      <c r="W46" s="49">
        <v>1806.3431</v>
      </c>
      <c r="X46" s="49">
        <f t="shared" si="20"/>
        <v>0.16881711214953271</v>
      </c>
      <c r="Y46" s="21">
        <v>375</v>
      </c>
      <c r="Z46" s="4">
        <f t="shared" si="21"/>
        <v>677378.66249999998</v>
      </c>
      <c r="AB46" s="19">
        <v>0</v>
      </c>
      <c r="AC46" s="49">
        <v>0</v>
      </c>
      <c r="AD46" s="49">
        <f t="shared" si="22"/>
        <v>0</v>
      </c>
      <c r="AE46" s="21">
        <v>240</v>
      </c>
      <c r="AF46" s="4">
        <f t="shared" si="23"/>
        <v>0</v>
      </c>
      <c r="AH46" s="19">
        <v>0</v>
      </c>
      <c r="AI46" s="49">
        <v>0</v>
      </c>
      <c r="AJ46" s="49">
        <f t="shared" si="24"/>
        <v>0</v>
      </c>
      <c r="AK46" s="21">
        <v>290</v>
      </c>
      <c r="AL46" s="4">
        <f t="shared" si="25"/>
        <v>0</v>
      </c>
      <c r="AN46" s="4">
        <f t="shared" si="26"/>
        <v>776421.18649999995</v>
      </c>
      <c r="AO46" s="13">
        <f t="shared" si="27"/>
        <v>258807.06216666664</v>
      </c>
    </row>
    <row r="47" spans="1:41" x14ac:dyDescent="0.25">
      <c r="A47" s="17">
        <v>2015</v>
      </c>
      <c r="B47" s="18" t="s">
        <v>69</v>
      </c>
      <c r="C47" t="s">
        <v>175</v>
      </c>
      <c r="D47" s="19">
        <v>609</v>
      </c>
      <c r="E47" s="49">
        <v>880.98649999999998</v>
      </c>
      <c r="F47" s="49">
        <f t="shared" si="14"/>
        <v>1.4466116584564861</v>
      </c>
      <c r="G47" s="13">
        <v>1960.0000000000002</v>
      </c>
      <c r="H47" s="21">
        <f t="shared" si="15"/>
        <v>1726733.5400000003</v>
      </c>
      <c r="J47" s="19">
        <v>0</v>
      </c>
      <c r="K47" s="49">
        <v>0</v>
      </c>
      <c r="L47" s="49">
        <f t="shared" si="16"/>
        <v>0</v>
      </c>
      <c r="M47" s="13">
        <v>179.20000000000002</v>
      </c>
      <c r="N47" s="21">
        <f t="shared" si="17"/>
        <v>0</v>
      </c>
      <c r="P47" s="19">
        <v>0</v>
      </c>
      <c r="Q47" s="49">
        <v>0</v>
      </c>
      <c r="R47" s="49">
        <f t="shared" si="18"/>
        <v>0</v>
      </c>
      <c r="S47" s="13">
        <v>89.600000000000009</v>
      </c>
      <c r="T47" s="21">
        <f t="shared" si="19"/>
        <v>0</v>
      </c>
      <c r="V47" s="19">
        <v>26763</v>
      </c>
      <c r="W47" s="49">
        <v>6342.6669000000011</v>
      </c>
      <c r="X47" s="49">
        <f t="shared" si="20"/>
        <v>0.2369938684004036</v>
      </c>
      <c r="Y47" s="21">
        <v>375</v>
      </c>
      <c r="Z47" s="4">
        <f t="shared" si="21"/>
        <v>2378500.0875000004</v>
      </c>
      <c r="AB47" s="19">
        <v>0</v>
      </c>
      <c r="AC47" s="49">
        <v>0</v>
      </c>
      <c r="AD47" s="49">
        <f t="shared" si="22"/>
        <v>0</v>
      </c>
      <c r="AE47" s="21">
        <v>240</v>
      </c>
      <c r="AF47" s="4">
        <f t="shared" si="23"/>
        <v>0</v>
      </c>
      <c r="AH47" s="19">
        <v>0</v>
      </c>
      <c r="AI47" s="49">
        <v>0</v>
      </c>
      <c r="AJ47" s="49">
        <f t="shared" si="24"/>
        <v>0</v>
      </c>
      <c r="AK47" s="21">
        <v>290</v>
      </c>
      <c r="AL47" s="4">
        <f t="shared" si="25"/>
        <v>0</v>
      </c>
      <c r="AN47" s="4">
        <f t="shared" si="26"/>
        <v>4105233.6275000004</v>
      </c>
      <c r="AO47" s="13">
        <f t="shared" si="27"/>
        <v>1368411.2091666667</v>
      </c>
    </row>
    <row r="48" spans="1:41" x14ac:dyDescent="0.25">
      <c r="A48" s="17">
        <v>19006</v>
      </c>
      <c r="B48" s="18" t="s">
        <v>210</v>
      </c>
      <c r="C48" t="s">
        <v>175</v>
      </c>
      <c r="D48" s="19">
        <v>852</v>
      </c>
      <c r="E48" s="49">
        <v>1493.6125999999997</v>
      </c>
      <c r="F48" s="49">
        <f t="shared" si="14"/>
        <v>1.7530664319248823</v>
      </c>
      <c r="G48" s="13">
        <v>1960.0000000000002</v>
      </c>
      <c r="H48" s="21">
        <f t="shared" si="15"/>
        <v>2927480.6959999995</v>
      </c>
      <c r="J48" s="19">
        <v>157</v>
      </c>
      <c r="K48" s="49">
        <v>119.04229999999997</v>
      </c>
      <c r="L48" s="49">
        <f t="shared" si="16"/>
        <v>0.75823121019108264</v>
      </c>
      <c r="M48" s="13">
        <v>179.20000000000002</v>
      </c>
      <c r="N48" s="21">
        <f t="shared" si="17"/>
        <v>21332.380159999997</v>
      </c>
      <c r="P48" s="19">
        <v>15</v>
      </c>
      <c r="Q48" s="49">
        <v>22.2712</v>
      </c>
      <c r="R48" s="49">
        <f t="shared" si="18"/>
        <v>1.4847466666666667</v>
      </c>
      <c r="S48" s="13">
        <v>89.600000000000009</v>
      </c>
      <c r="T48" s="21">
        <f t="shared" si="19"/>
        <v>1995.4995200000003</v>
      </c>
      <c r="V48" s="19">
        <v>57260</v>
      </c>
      <c r="W48" s="49">
        <v>11542.574500000001</v>
      </c>
      <c r="X48" s="49">
        <f t="shared" si="20"/>
        <v>0.20158181103737338</v>
      </c>
      <c r="Y48" s="21">
        <v>375</v>
      </c>
      <c r="Z48" s="4">
        <f t="shared" si="21"/>
        <v>4328465.4375</v>
      </c>
      <c r="AB48" s="19">
        <v>9</v>
      </c>
      <c r="AC48" s="49">
        <v>7.9464000000000006</v>
      </c>
      <c r="AD48" s="49">
        <f t="shared" si="22"/>
        <v>0.88293333333333335</v>
      </c>
      <c r="AE48" s="21">
        <v>240</v>
      </c>
      <c r="AF48" s="4">
        <f t="shared" si="23"/>
        <v>1907.1360000000002</v>
      </c>
      <c r="AH48" s="19">
        <v>0</v>
      </c>
      <c r="AI48" s="49">
        <v>0</v>
      </c>
      <c r="AJ48" s="49">
        <f t="shared" si="24"/>
        <v>0</v>
      </c>
      <c r="AK48" s="21">
        <v>290</v>
      </c>
      <c r="AL48" s="4">
        <f t="shared" si="25"/>
        <v>0</v>
      </c>
      <c r="AN48" s="4">
        <f t="shared" si="26"/>
        <v>7281181.1491799997</v>
      </c>
      <c r="AO48" s="13">
        <f t="shared" si="27"/>
        <v>2427060.3830599999</v>
      </c>
    </row>
    <row r="49" spans="1:41" x14ac:dyDescent="0.25">
      <c r="A49" s="17">
        <v>24001</v>
      </c>
      <c r="B49" s="18" t="s">
        <v>211</v>
      </c>
      <c r="C49" t="s">
        <v>175</v>
      </c>
      <c r="D49" s="19">
        <v>0</v>
      </c>
      <c r="E49" s="49">
        <v>0</v>
      </c>
      <c r="F49" s="49">
        <f t="shared" si="14"/>
        <v>0</v>
      </c>
      <c r="G49" s="13">
        <v>1960.0000000000002</v>
      </c>
      <c r="H49" s="21">
        <f t="shared" si="15"/>
        <v>0</v>
      </c>
      <c r="J49" s="19">
        <v>0</v>
      </c>
      <c r="K49" s="49">
        <v>0</v>
      </c>
      <c r="L49" s="49">
        <f t="shared" si="16"/>
        <v>0</v>
      </c>
      <c r="M49" s="13">
        <v>179.20000000000002</v>
      </c>
      <c r="N49" s="21">
        <f t="shared" si="17"/>
        <v>0</v>
      </c>
      <c r="P49" s="19">
        <v>0</v>
      </c>
      <c r="Q49" s="49">
        <v>0</v>
      </c>
      <c r="R49" s="49">
        <f t="shared" si="18"/>
        <v>0</v>
      </c>
      <c r="S49" s="13">
        <v>89.600000000000009</v>
      </c>
      <c r="T49" s="21">
        <f t="shared" si="19"/>
        <v>0</v>
      </c>
      <c r="V49" s="19">
        <v>20</v>
      </c>
      <c r="W49" s="49">
        <v>4.4097</v>
      </c>
      <c r="X49" s="49">
        <f t="shared" si="20"/>
        <v>0.22048499999999999</v>
      </c>
      <c r="Y49" s="21">
        <v>375</v>
      </c>
      <c r="Z49" s="4">
        <f t="shared" si="21"/>
        <v>1653.6375</v>
      </c>
      <c r="AB49" s="19">
        <v>0</v>
      </c>
      <c r="AC49" s="49">
        <v>0</v>
      </c>
      <c r="AD49" s="49">
        <f t="shared" si="22"/>
        <v>0</v>
      </c>
      <c r="AE49" s="21">
        <v>240</v>
      </c>
      <c r="AF49" s="4">
        <f t="shared" si="23"/>
        <v>0</v>
      </c>
      <c r="AH49" s="19">
        <v>0</v>
      </c>
      <c r="AI49" s="49">
        <v>0</v>
      </c>
      <c r="AJ49" s="49">
        <f t="shared" si="24"/>
        <v>0</v>
      </c>
      <c r="AK49" s="21">
        <v>290</v>
      </c>
      <c r="AL49" s="4">
        <f t="shared" si="25"/>
        <v>0</v>
      </c>
      <c r="AN49" s="4">
        <f t="shared" si="26"/>
        <v>1653.6375</v>
      </c>
      <c r="AO49" s="13">
        <f t="shared" si="27"/>
        <v>551.21249999999998</v>
      </c>
    </row>
    <row r="50" spans="1:41" x14ac:dyDescent="0.25">
      <c r="A50" s="17">
        <v>13011</v>
      </c>
      <c r="B50" s="18" t="s">
        <v>212</v>
      </c>
      <c r="C50" t="s">
        <v>175</v>
      </c>
      <c r="D50" s="19">
        <v>125</v>
      </c>
      <c r="E50" s="49">
        <v>155.0736</v>
      </c>
      <c r="F50" s="49">
        <f t="shared" si="14"/>
        <v>1.2405888</v>
      </c>
      <c r="G50" s="13">
        <v>1960.0000000000002</v>
      </c>
      <c r="H50" s="21">
        <f t="shared" si="15"/>
        <v>303944.25600000005</v>
      </c>
      <c r="J50" s="19">
        <v>0</v>
      </c>
      <c r="K50" s="49">
        <v>0</v>
      </c>
      <c r="L50" s="49">
        <f t="shared" si="16"/>
        <v>0</v>
      </c>
      <c r="M50" s="13">
        <v>179.20000000000002</v>
      </c>
      <c r="N50" s="21">
        <f t="shared" si="17"/>
        <v>0</v>
      </c>
      <c r="P50" s="19">
        <v>0</v>
      </c>
      <c r="Q50" s="49">
        <v>0</v>
      </c>
      <c r="R50" s="49">
        <f t="shared" si="18"/>
        <v>0</v>
      </c>
      <c r="S50" s="13">
        <v>89.600000000000009</v>
      </c>
      <c r="T50" s="21">
        <f t="shared" si="19"/>
        <v>0</v>
      </c>
      <c r="V50" s="19">
        <v>15546</v>
      </c>
      <c r="W50" s="49">
        <v>2366.7689</v>
      </c>
      <c r="X50" s="49">
        <f t="shared" si="20"/>
        <v>0.15224294995497234</v>
      </c>
      <c r="Y50" s="21">
        <v>375</v>
      </c>
      <c r="Z50" s="4">
        <f t="shared" si="21"/>
        <v>887538.33750000002</v>
      </c>
      <c r="AB50" s="19">
        <v>0</v>
      </c>
      <c r="AC50" s="49">
        <v>0</v>
      </c>
      <c r="AD50" s="49">
        <f t="shared" si="22"/>
        <v>0</v>
      </c>
      <c r="AE50" s="21">
        <v>240</v>
      </c>
      <c r="AF50" s="4">
        <f t="shared" si="23"/>
        <v>0</v>
      </c>
      <c r="AH50" s="19">
        <v>0</v>
      </c>
      <c r="AI50" s="49">
        <v>0</v>
      </c>
      <c r="AJ50" s="49">
        <f t="shared" si="24"/>
        <v>0</v>
      </c>
      <c r="AK50" s="21">
        <v>290</v>
      </c>
      <c r="AL50" s="4">
        <f t="shared" si="25"/>
        <v>0</v>
      </c>
      <c r="AN50" s="4">
        <f t="shared" si="26"/>
        <v>1191482.5935</v>
      </c>
      <c r="AO50" s="13">
        <f t="shared" si="27"/>
        <v>397160.86449999997</v>
      </c>
    </row>
    <row r="51" spans="1:41" x14ac:dyDescent="0.25">
      <c r="A51" s="17">
        <v>5011</v>
      </c>
      <c r="B51" s="18" t="s">
        <v>213</v>
      </c>
      <c r="C51" t="s">
        <v>175</v>
      </c>
      <c r="D51" s="19">
        <v>946</v>
      </c>
      <c r="E51" s="49">
        <v>1746.4252999999999</v>
      </c>
      <c r="F51" s="49">
        <f t="shared" si="14"/>
        <v>1.8461155391120505</v>
      </c>
      <c r="G51" s="13">
        <v>1960.0000000000002</v>
      </c>
      <c r="H51" s="21">
        <f t="shared" si="15"/>
        <v>3422993.588</v>
      </c>
      <c r="J51" s="19">
        <v>22</v>
      </c>
      <c r="K51" s="49">
        <v>14.947699999999999</v>
      </c>
      <c r="L51" s="49">
        <f t="shared" si="16"/>
        <v>0.67944090909090904</v>
      </c>
      <c r="M51" s="13">
        <v>179.20000000000002</v>
      </c>
      <c r="N51" s="21">
        <f t="shared" si="17"/>
        <v>2678.6278400000001</v>
      </c>
      <c r="P51" s="19">
        <v>6</v>
      </c>
      <c r="Q51" s="49">
        <v>6.8887999999999998</v>
      </c>
      <c r="R51" s="49">
        <f t="shared" si="18"/>
        <v>1.1481333333333332</v>
      </c>
      <c r="S51" s="13">
        <v>89.600000000000009</v>
      </c>
      <c r="T51" s="21">
        <f t="shared" si="19"/>
        <v>617.23648000000003</v>
      </c>
      <c r="V51" s="19">
        <v>44048</v>
      </c>
      <c r="W51" s="49">
        <v>16836.044199999993</v>
      </c>
      <c r="X51" s="49">
        <f t="shared" si="20"/>
        <v>0.38222040047221195</v>
      </c>
      <c r="Y51" s="21">
        <v>375</v>
      </c>
      <c r="Z51" s="4">
        <f t="shared" si="21"/>
        <v>6313516.5749999974</v>
      </c>
      <c r="AB51" s="19">
        <v>143</v>
      </c>
      <c r="AC51" s="49">
        <v>58.2791</v>
      </c>
      <c r="AD51" s="49">
        <f t="shared" si="22"/>
        <v>0.40754615384615384</v>
      </c>
      <c r="AE51" s="21">
        <v>240</v>
      </c>
      <c r="AF51" s="4">
        <f t="shared" si="23"/>
        <v>13986.984</v>
      </c>
      <c r="AH51" s="19">
        <v>360</v>
      </c>
      <c r="AI51" s="49">
        <v>191.74770000000001</v>
      </c>
      <c r="AJ51" s="49">
        <f t="shared" si="24"/>
        <v>0.53263250000000006</v>
      </c>
      <c r="AK51" s="21">
        <v>290</v>
      </c>
      <c r="AL51" s="4">
        <f t="shared" si="25"/>
        <v>55606.833000000006</v>
      </c>
      <c r="AN51" s="4">
        <f t="shared" si="26"/>
        <v>9809399.8443199974</v>
      </c>
      <c r="AO51" s="13">
        <f t="shared" si="27"/>
        <v>3269799.9481066656</v>
      </c>
    </row>
    <row r="52" spans="1:41" x14ac:dyDescent="0.25">
      <c r="A52" s="17">
        <v>1011</v>
      </c>
      <c r="B52" s="18" t="s">
        <v>214</v>
      </c>
      <c r="C52" t="s">
        <v>175</v>
      </c>
      <c r="D52" s="19">
        <v>487</v>
      </c>
      <c r="E52" s="49">
        <v>643.91420000000005</v>
      </c>
      <c r="F52" s="49">
        <f t="shared" si="14"/>
        <v>1.322205749486653</v>
      </c>
      <c r="G52" s="13">
        <v>1960.0000000000002</v>
      </c>
      <c r="H52" s="21">
        <f t="shared" si="15"/>
        <v>1262071.8320000002</v>
      </c>
      <c r="J52" s="19">
        <v>193</v>
      </c>
      <c r="K52" s="49">
        <v>124.84630000000011</v>
      </c>
      <c r="L52" s="49">
        <f t="shared" si="16"/>
        <v>0.64687202072538919</v>
      </c>
      <c r="M52" s="13">
        <v>179.20000000000002</v>
      </c>
      <c r="N52" s="21">
        <f t="shared" si="17"/>
        <v>22372.456960000021</v>
      </c>
      <c r="P52" s="19">
        <v>4</v>
      </c>
      <c r="Q52" s="49">
        <v>9.6542999999999992</v>
      </c>
      <c r="R52" s="49">
        <f t="shared" si="18"/>
        <v>2.4135749999999998</v>
      </c>
      <c r="S52" s="13">
        <v>89.600000000000009</v>
      </c>
      <c r="T52" s="21">
        <f t="shared" si="19"/>
        <v>865.02528000000007</v>
      </c>
      <c r="V52" s="19">
        <v>28092</v>
      </c>
      <c r="W52" s="49">
        <v>4924.3297000000002</v>
      </c>
      <c r="X52" s="49">
        <f t="shared" si="20"/>
        <v>0.17529295528976221</v>
      </c>
      <c r="Y52" s="21">
        <v>375</v>
      </c>
      <c r="Z52" s="4">
        <f t="shared" si="21"/>
        <v>1846623.6375000002</v>
      </c>
      <c r="AB52" s="19">
        <v>458</v>
      </c>
      <c r="AC52" s="49">
        <v>441.02609999999993</v>
      </c>
      <c r="AD52" s="49">
        <f t="shared" si="22"/>
        <v>0.9629390829694322</v>
      </c>
      <c r="AE52" s="21">
        <v>240</v>
      </c>
      <c r="AF52" s="4">
        <f t="shared" si="23"/>
        <v>105846.26399999998</v>
      </c>
      <c r="AH52" s="19">
        <v>0</v>
      </c>
      <c r="AI52" s="49">
        <v>0</v>
      </c>
      <c r="AJ52" s="49">
        <f t="shared" si="24"/>
        <v>0</v>
      </c>
      <c r="AK52" s="21">
        <v>290</v>
      </c>
      <c r="AL52" s="4">
        <f t="shared" si="25"/>
        <v>0</v>
      </c>
      <c r="AN52" s="4">
        <f t="shared" si="26"/>
        <v>3237779.2157400004</v>
      </c>
      <c r="AO52" s="13">
        <f t="shared" si="27"/>
        <v>1079259.7385800001</v>
      </c>
    </row>
    <row r="53" spans="1:41" x14ac:dyDescent="0.25">
      <c r="A53" s="17">
        <v>23008</v>
      </c>
      <c r="B53" s="18" t="s">
        <v>215</v>
      </c>
      <c r="C53" t="s">
        <v>175</v>
      </c>
      <c r="D53" s="19">
        <v>644</v>
      </c>
      <c r="E53" s="49">
        <v>1071.0820000000001</v>
      </c>
      <c r="F53" s="49">
        <f t="shared" si="14"/>
        <v>1.6631708074534164</v>
      </c>
      <c r="G53" s="13">
        <v>1960.0000000000002</v>
      </c>
      <c r="H53" s="21">
        <f t="shared" si="15"/>
        <v>2099320.7200000007</v>
      </c>
      <c r="J53" s="19">
        <v>61</v>
      </c>
      <c r="K53" s="49">
        <v>45.773400000000009</v>
      </c>
      <c r="L53" s="49">
        <f t="shared" si="16"/>
        <v>0.75038360655737724</v>
      </c>
      <c r="M53" s="13">
        <v>179.20000000000002</v>
      </c>
      <c r="N53" s="21">
        <f t="shared" si="17"/>
        <v>8202.5932800000028</v>
      </c>
      <c r="P53" s="19">
        <v>0</v>
      </c>
      <c r="Q53" s="49">
        <v>0</v>
      </c>
      <c r="R53" s="49">
        <f t="shared" si="18"/>
        <v>0</v>
      </c>
      <c r="S53" s="13">
        <v>89.600000000000009</v>
      </c>
      <c r="T53" s="21">
        <f t="shared" si="19"/>
        <v>0</v>
      </c>
      <c r="V53" s="19">
        <v>148613</v>
      </c>
      <c r="W53" s="49">
        <v>15942.501000000002</v>
      </c>
      <c r="X53" s="49">
        <f t="shared" si="20"/>
        <v>0.10727527874412066</v>
      </c>
      <c r="Y53" s="21">
        <v>375</v>
      </c>
      <c r="Z53" s="4">
        <f t="shared" si="21"/>
        <v>5978437.8750000019</v>
      </c>
      <c r="AB53" s="19">
        <v>1406</v>
      </c>
      <c r="AC53" s="49">
        <v>1144.0161999999998</v>
      </c>
      <c r="AD53" s="49">
        <f t="shared" si="22"/>
        <v>0.8136672830725461</v>
      </c>
      <c r="AE53" s="21">
        <v>240</v>
      </c>
      <c r="AF53" s="4">
        <f t="shared" si="23"/>
        <v>274563.88799999998</v>
      </c>
      <c r="AH53" s="19">
        <v>0</v>
      </c>
      <c r="AI53" s="49">
        <v>0</v>
      </c>
      <c r="AJ53" s="49">
        <f t="shared" si="24"/>
        <v>0</v>
      </c>
      <c r="AK53" s="21">
        <v>290</v>
      </c>
      <c r="AL53" s="4">
        <f t="shared" si="25"/>
        <v>0</v>
      </c>
      <c r="AN53" s="4">
        <f t="shared" si="26"/>
        <v>8360525.0762800025</v>
      </c>
      <c r="AO53" s="13">
        <f t="shared" si="27"/>
        <v>2786841.6920933342</v>
      </c>
    </row>
    <row r="54" spans="1:41" x14ac:dyDescent="0.25">
      <c r="A54" s="17">
        <v>7005</v>
      </c>
      <c r="B54" s="18" t="s">
        <v>216</v>
      </c>
      <c r="C54" t="s">
        <v>175</v>
      </c>
      <c r="D54" s="19">
        <v>210</v>
      </c>
      <c r="E54" s="49">
        <v>319.56309999999996</v>
      </c>
      <c r="F54" s="49">
        <f t="shared" si="14"/>
        <v>1.5217290476190475</v>
      </c>
      <c r="G54" s="13">
        <v>1960.0000000000002</v>
      </c>
      <c r="H54" s="21">
        <f t="shared" si="15"/>
        <v>626343.67599999998</v>
      </c>
      <c r="J54" s="19">
        <v>0</v>
      </c>
      <c r="K54" s="49">
        <v>0</v>
      </c>
      <c r="L54" s="49">
        <f t="shared" si="16"/>
        <v>0</v>
      </c>
      <c r="M54" s="13">
        <v>179.20000000000002</v>
      </c>
      <c r="N54" s="21">
        <f t="shared" si="17"/>
        <v>0</v>
      </c>
      <c r="P54" s="19">
        <v>0</v>
      </c>
      <c r="Q54" s="49">
        <v>0</v>
      </c>
      <c r="R54" s="49">
        <f t="shared" si="18"/>
        <v>0</v>
      </c>
      <c r="S54" s="13">
        <v>89.600000000000009</v>
      </c>
      <c r="T54" s="21">
        <f t="shared" si="19"/>
        <v>0</v>
      </c>
      <c r="V54" s="19">
        <v>15486</v>
      </c>
      <c r="W54" s="49">
        <v>6282.5372000000007</v>
      </c>
      <c r="X54" s="49">
        <f t="shared" si="20"/>
        <v>0.40569141159757205</v>
      </c>
      <c r="Y54" s="21">
        <v>375</v>
      </c>
      <c r="Z54" s="4">
        <f t="shared" si="21"/>
        <v>2355951.4500000002</v>
      </c>
      <c r="AB54" s="19">
        <v>0</v>
      </c>
      <c r="AC54" s="49">
        <v>0</v>
      </c>
      <c r="AD54" s="49">
        <f t="shared" si="22"/>
        <v>0</v>
      </c>
      <c r="AE54" s="21">
        <v>240</v>
      </c>
      <c r="AF54" s="4">
        <f t="shared" si="23"/>
        <v>0</v>
      </c>
      <c r="AH54" s="19">
        <v>0</v>
      </c>
      <c r="AI54" s="49">
        <v>0</v>
      </c>
      <c r="AJ54" s="49">
        <f t="shared" si="24"/>
        <v>0</v>
      </c>
      <c r="AK54" s="21">
        <v>290</v>
      </c>
      <c r="AL54" s="4">
        <f t="shared" si="25"/>
        <v>0</v>
      </c>
      <c r="AN54" s="4">
        <f t="shared" si="26"/>
        <v>2982295.1260000002</v>
      </c>
      <c r="AO54" s="13">
        <f t="shared" si="27"/>
        <v>994098.37533333339</v>
      </c>
    </row>
    <row r="55" spans="1:41" x14ac:dyDescent="0.25">
      <c r="A55" s="17">
        <v>4006</v>
      </c>
      <c r="B55" s="18" t="s">
        <v>217</v>
      </c>
      <c r="C55" t="s">
        <v>175</v>
      </c>
      <c r="D55" s="19">
        <v>240</v>
      </c>
      <c r="E55" s="49">
        <v>330.81330000000003</v>
      </c>
      <c r="F55" s="49">
        <f t="shared" si="14"/>
        <v>1.3783887500000001</v>
      </c>
      <c r="G55" s="13">
        <v>1960.0000000000002</v>
      </c>
      <c r="H55" s="21">
        <f t="shared" si="15"/>
        <v>648394.06800000009</v>
      </c>
      <c r="J55" s="19">
        <v>0</v>
      </c>
      <c r="K55" s="49">
        <v>0</v>
      </c>
      <c r="L55" s="49">
        <f t="shared" si="16"/>
        <v>0</v>
      </c>
      <c r="M55" s="13">
        <v>179.20000000000002</v>
      </c>
      <c r="N55" s="21">
        <f t="shared" si="17"/>
        <v>0</v>
      </c>
      <c r="P55" s="19">
        <v>0</v>
      </c>
      <c r="Q55" s="49">
        <v>0</v>
      </c>
      <c r="R55" s="49">
        <f t="shared" si="18"/>
        <v>0</v>
      </c>
      <c r="S55" s="13">
        <v>89.600000000000009</v>
      </c>
      <c r="T55" s="21">
        <f t="shared" si="19"/>
        <v>0</v>
      </c>
      <c r="V55" s="19">
        <v>18935</v>
      </c>
      <c r="W55" s="49">
        <v>5719.470699999998</v>
      </c>
      <c r="X55" s="49">
        <f t="shared" si="20"/>
        <v>0.30205813044626345</v>
      </c>
      <c r="Y55" s="21">
        <v>375</v>
      </c>
      <c r="Z55" s="4">
        <f t="shared" si="21"/>
        <v>2144801.5124999993</v>
      </c>
      <c r="AB55" s="19">
        <v>0</v>
      </c>
      <c r="AC55" s="49">
        <v>0</v>
      </c>
      <c r="AD55" s="49">
        <f t="shared" si="22"/>
        <v>0</v>
      </c>
      <c r="AE55" s="21">
        <v>240</v>
      </c>
      <c r="AF55" s="4">
        <f t="shared" si="23"/>
        <v>0</v>
      </c>
      <c r="AH55" s="19">
        <v>0</v>
      </c>
      <c r="AI55" s="49">
        <v>0</v>
      </c>
      <c r="AJ55" s="49">
        <f t="shared" si="24"/>
        <v>0</v>
      </c>
      <c r="AK55" s="21">
        <v>290</v>
      </c>
      <c r="AL55" s="4">
        <f t="shared" si="25"/>
        <v>0</v>
      </c>
      <c r="AN55" s="4">
        <f t="shared" si="26"/>
        <v>2793195.5804999992</v>
      </c>
      <c r="AO55" s="13">
        <f t="shared" si="27"/>
        <v>931065.1934999997</v>
      </c>
    </row>
    <row r="56" spans="1:41" x14ac:dyDescent="0.25">
      <c r="A56" s="17">
        <v>12002</v>
      </c>
      <c r="B56" s="18" t="s">
        <v>218</v>
      </c>
      <c r="C56" t="s">
        <v>175</v>
      </c>
      <c r="D56" s="19">
        <v>336</v>
      </c>
      <c r="E56" s="49">
        <v>448.68169999999998</v>
      </c>
      <c r="F56" s="49">
        <f t="shared" si="14"/>
        <v>1.3353622023809524</v>
      </c>
      <c r="G56" s="13">
        <v>1960.0000000000002</v>
      </c>
      <c r="H56" s="21">
        <f t="shared" si="15"/>
        <v>879416.1320000001</v>
      </c>
      <c r="J56" s="19">
        <v>0</v>
      </c>
      <c r="K56" s="49">
        <v>0</v>
      </c>
      <c r="L56" s="49">
        <f t="shared" si="16"/>
        <v>0</v>
      </c>
      <c r="M56" s="13">
        <v>179.20000000000002</v>
      </c>
      <c r="N56" s="21">
        <f t="shared" si="17"/>
        <v>0</v>
      </c>
      <c r="P56" s="19">
        <v>0</v>
      </c>
      <c r="Q56" s="49">
        <v>0</v>
      </c>
      <c r="R56" s="49">
        <f t="shared" si="18"/>
        <v>0</v>
      </c>
      <c r="S56" s="13">
        <v>89.600000000000009</v>
      </c>
      <c r="T56" s="21">
        <f t="shared" si="19"/>
        <v>0</v>
      </c>
      <c r="V56" s="19">
        <v>23775</v>
      </c>
      <c r="W56" s="49">
        <v>7952.9414999999999</v>
      </c>
      <c r="X56" s="49">
        <f t="shared" si="20"/>
        <v>0.33450858044164039</v>
      </c>
      <c r="Y56" s="21">
        <v>375</v>
      </c>
      <c r="Z56" s="4">
        <f t="shared" si="21"/>
        <v>2982353.0625</v>
      </c>
      <c r="AB56" s="19">
        <v>0</v>
      </c>
      <c r="AC56" s="49">
        <v>0</v>
      </c>
      <c r="AD56" s="49">
        <f t="shared" si="22"/>
        <v>0</v>
      </c>
      <c r="AE56" s="21">
        <v>240</v>
      </c>
      <c r="AF56" s="4">
        <f t="shared" si="23"/>
        <v>0</v>
      </c>
      <c r="AH56" s="19">
        <v>0</v>
      </c>
      <c r="AI56" s="49">
        <v>0</v>
      </c>
      <c r="AJ56" s="49">
        <f t="shared" si="24"/>
        <v>0</v>
      </c>
      <c r="AK56" s="21">
        <v>290</v>
      </c>
      <c r="AL56" s="4">
        <f t="shared" si="25"/>
        <v>0</v>
      </c>
      <c r="AN56" s="4">
        <f t="shared" si="26"/>
        <v>3861769.1945000002</v>
      </c>
      <c r="AO56" s="13">
        <f t="shared" si="27"/>
        <v>1287256.3981666667</v>
      </c>
    </row>
    <row r="57" spans="1:41" x14ac:dyDescent="0.25">
      <c r="A57" s="17">
        <v>21001</v>
      </c>
      <c r="B57" s="18" t="s">
        <v>219</v>
      </c>
      <c r="C57" t="s">
        <v>175</v>
      </c>
      <c r="D57" s="19">
        <v>123</v>
      </c>
      <c r="E57" s="49">
        <v>168.9025</v>
      </c>
      <c r="F57" s="49">
        <f t="shared" si="14"/>
        <v>1.3731910569105692</v>
      </c>
      <c r="G57" s="13">
        <v>1960.0000000000002</v>
      </c>
      <c r="H57" s="21">
        <f t="shared" si="15"/>
        <v>331048.90000000002</v>
      </c>
      <c r="J57" s="19">
        <v>53</v>
      </c>
      <c r="K57" s="49">
        <v>32.686800000000019</v>
      </c>
      <c r="L57" s="49">
        <f t="shared" si="16"/>
        <v>0.6167320754716985</v>
      </c>
      <c r="M57" s="13">
        <v>179.20000000000002</v>
      </c>
      <c r="N57" s="21">
        <f t="shared" si="17"/>
        <v>5857.4745600000042</v>
      </c>
      <c r="P57" s="19">
        <v>10</v>
      </c>
      <c r="Q57" s="49">
        <v>11.647400000000003</v>
      </c>
      <c r="R57" s="49">
        <f t="shared" si="18"/>
        <v>1.1647400000000003</v>
      </c>
      <c r="S57" s="13">
        <v>89.600000000000009</v>
      </c>
      <c r="T57" s="21">
        <f t="shared" si="19"/>
        <v>1043.6070400000003</v>
      </c>
      <c r="V57" s="19">
        <v>5790</v>
      </c>
      <c r="W57" s="49">
        <v>1467.5246000000002</v>
      </c>
      <c r="X57" s="49">
        <f t="shared" si="20"/>
        <v>0.2534584801381693</v>
      </c>
      <c r="Y57" s="21">
        <v>375</v>
      </c>
      <c r="Z57" s="4">
        <f t="shared" si="21"/>
        <v>550321.72500000009</v>
      </c>
      <c r="AB57" s="19">
        <v>0</v>
      </c>
      <c r="AC57" s="49">
        <v>0</v>
      </c>
      <c r="AD57" s="49">
        <f t="shared" si="22"/>
        <v>0</v>
      </c>
      <c r="AE57" s="21">
        <v>240</v>
      </c>
      <c r="AF57" s="4">
        <f t="shared" si="23"/>
        <v>0</v>
      </c>
      <c r="AH57" s="19">
        <v>0</v>
      </c>
      <c r="AI57" s="49">
        <v>0</v>
      </c>
      <c r="AJ57" s="49">
        <f t="shared" si="24"/>
        <v>0</v>
      </c>
      <c r="AK57" s="21">
        <v>290</v>
      </c>
      <c r="AL57" s="4">
        <f t="shared" si="25"/>
        <v>0</v>
      </c>
      <c r="AN57" s="4">
        <f t="shared" si="26"/>
        <v>888271.70660000015</v>
      </c>
      <c r="AO57" s="13">
        <f t="shared" si="27"/>
        <v>296090.5688666667</v>
      </c>
    </row>
    <row r="58" spans="1:41" x14ac:dyDescent="0.25">
      <c r="A58" s="17">
        <v>18007</v>
      </c>
      <c r="B58" s="18" t="s">
        <v>220</v>
      </c>
      <c r="C58" t="s">
        <v>175</v>
      </c>
      <c r="D58" s="19">
        <v>303</v>
      </c>
      <c r="E58" s="49">
        <v>646.83349999999996</v>
      </c>
      <c r="F58" s="49">
        <f t="shared" si="14"/>
        <v>2.1347640264026402</v>
      </c>
      <c r="G58" s="13">
        <v>1960.0000000000002</v>
      </c>
      <c r="H58" s="21">
        <f t="shared" si="15"/>
        <v>1267793.6600000001</v>
      </c>
      <c r="J58" s="19">
        <v>0</v>
      </c>
      <c r="K58" s="49">
        <v>0</v>
      </c>
      <c r="L58" s="49">
        <f t="shared" si="16"/>
        <v>0</v>
      </c>
      <c r="M58" s="13">
        <v>179.20000000000002</v>
      </c>
      <c r="N58" s="21">
        <f t="shared" si="17"/>
        <v>0</v>
      </c>
      <c r="P58" s="19">
        <v>0</v>
      </c>
      <c r="Q58" s="49">
        <v>0</v>
      </c>
      <c r="R58" s="49">
        <f t="shared" si="18"/>
        <v>0</v>
      </c>
      <c r="S58" s="13">
        <v>89.600000000000009</v>
      </c>
      <c r="T58" s="21">
        <f t="shared" si="19"/>
        <v>0</v>
      </c>
      <c r="V58" s="19">
        <v>27656</v>
      </c>
      <c r="W58" s="49">
        <v>5688.8299000000006</v>
      </c>
      <c r="X58" s="49">
        <f t="shared" si="20"/>
        <v>0.20569966372577381</v>
      </c>
      <c r="Y58" s="21">
        <v>375</v>
      </c>
      <c r="Z58" s="4">
        <f t="shared" si="21"/>
        <v>2133311.2125000004</v>
      </c>
      <c r="AB58" s="19">
        <v>0</v>
      </c>
      <c r="AC58" s="49">
        <v>0</v>
      </c>
      <c r="AD58" s="49">
        <f t="shared" si="22"/>
        <v>0</v>
      </c>
      <c r="AE58" s="21">
        <v>240</v>
      </c>
      <c r="AF58" s="4">
        <f t="shared" si="23"/>
        <v>0</v>
      </c>
      <c r="AH58" s="19">
        <v>0</v>
      </c>
      <c r="AI58" s="49">
        <v>0</v>
      </c>
      <c r="AJ58" s="49">
        <f t="shared" si="24"/>
        <v>0</v>
      </c>
      <c r="AK58" s="21">
        <v>290</v>
      </c>
      <c r="AL58" s="4">
        <f t="shared" si="25"/>
        <v>0</v>
      </c>
      <c r="AN58" s="4">
        <f t="shared" si="26"/>
        <v>3401104.8725000005</v>
      </c>
      <c r="AO58" s="13">
        <f t="shared" si="27"/>
        <v>1133701.6241666668</v>
      </c>
    </row>
    <row r="59" spans="1:41" x14ac:dyDescent="0.25">
      <c r="A59" s="17">
        <v>2008</v>
      </c>
      <c r="B59" s="18" t="s">
        <v>221</v>
      </c>
      <c r="C59" t="s">
        <v>175</v>
      </c>
      <c r="D59" s="19">
        <v>154</v>
      </c>
      <c r="E59" s="49">
        <v>239.22219999999999</v>
      </c>
      <c r="F59" s="49">
        <f t="shared" si="14"/>
        <v>1.553390909090909</v>
      </c>
      <c r="G59" s="13">
        <v>1960.0000000000002</v>
      </c>
      <c r="H59" s="21">
        <f t="shared" si="15"/>
        <v>468875.51200000005</v>
      </c>
      <c r="J59" s="19">
        <v>0</v>
      </c>
      <c r="K59" s="49">
        <v>0</v>
      </c>
      <c r="L59" s="49">
        <f t="shared" si="16"/>
        <v>0</v>
      </c>
      <c r="M59" s="13">
        <v>179.20000000000002</v>
      </c>
      <c r="N59" s="21">
        <f t="shared" si="17"/>
        <v>0</v>
      </c>
      <c r="P59" s="19">
        <v>0</v>
      </c>
      <c r="Q59" s="49">
        <v>0</v>
      </c>
      <c r="R59" s="49">
        <f t="shared" si="18"/>
        <v>0</v>
      </c>
      <c r="S59" s="13">
        <v>89.600000000000009</v>
      </c>
      <c r="T59" s="21">
        <f t="shared" si="19"/>
        <v>0</v>
      </c>
      <c r="V59" s="19">
        <v>23535</v>
      </c>
      <c r="W59" s="49">
        <v>4388.3905000000013</v>
      </c>
      <c r="X59" s="49">
        <f t="shared" si="20"/>
        <v>0.18646231145103043</v>
      </c>
      <c r="Y59" s="21">
        <v>375</v>
      </c>
      <c r="Z59" s="4">
        <f t="shared" si="21"/>
        <v>1645646.4375000005</v>
      </c>
      <c r="AB59" s="19">
        <v>0</v>
      </c>
      <c r="AC59" s="49">
        <v>0</v>
      </c>
      <c r="AD59" s="49">
        <f t="shared" si="22"/>
        <v>0</v>
      </c>
      <c r="AE59" s="21">
        <v>240</v>
      </c>
      <c r="AF59" s="4">
        <f t="shared" si="23"/>
        <v>0</v>
      </c>
      <c r="AH59" s="19">
        <v>0</v>
      </c>
      <c r="AI59" s="49">
        <v>0</v>
      </c>
      <c r="AJ59" s="49">
        <f t="shared" si="24"/>
        <v>0</v>
      </c>
      <c r="AK59" s="21">
        <v>290</v>
      </c>
      <c r="AL59" s="4">
        <f t="shared" si="25"/>
        <v>0</v>
      </c>
      <c r="AN59" s="4">
        <f t="shared" si="26"/>
        <v>2114521.9495000006</v>
      </c>
      <c r="AO59" s="13">
        <f t="shared" si="27"/>
        <v>704840.64983333356</v>
      </c>
    </row>
    <row r="60" spans="1:41" x14ac:dyDescent="0.25">
      <c r="A60" s="17">
        <v>16020</v>
      </c>
      <c r="B60" s="18" t="s">
        <v>222</v>
      </c>
      <c r="C60" t="s">
        <v>175</v>
      </c>
      <c r="D60" s="19">
        <v>433</v>
      </c>
      <c r="E60" s="49">
        <v>906.38990000000001</v>
      </c>
      <c r="F60" s="49">
        <f t="shared" si="14"/>
        <v>2.0932792147806003</v>
      </c>
      <c r="G60" s="13">
        <v>1960.0000000000002</v>
      </c>
      <c r="H60" s="21">
        <f t="shared" si="15"/>
        <v>1776524.2039999999</v>
      </c>
      <c r="J60" s="19">
        <v>77</v>
      </c>
      <c r="K60" s="49">
        <v>52.664399999999993</v>
      </c>
      <c r="L60" s="49">
        <f t="shared" si="16"/>
        <v>0.68395324675324665</v>
      </c>
      <c r="M60" s="13">
        <v>179.20000000000002</v>
      </c>
      <c r="N60" s="21">
        <f t="shared" si="17"/>
        <v>9437.4604799999997</v>
      </c>
      <c r="P60" s="19">
        <v>0</v>
      </c>
      <c r="Q60" s="49">
        <v>0</v>
      </c>
      <c r="R60" s="49">
        <f t="shared" si="18"/>
        <v>0</v>
      </c>
      <c r="S60" s="13">
        <v>89.600000000000009</v>
      </c>
      <c r="T60" s="21">
        <f t="shared" si="19"/>
        <v>0</v>
      </c>
      <c r="V60" s="19">
        <v>15303</v>
      </c>
      <c r="W60" s="49">
        <v>4413.5259000000015</v>
      </c>
      <c r="X60" s="49">
        <f t="shared" si="20"/>
        <v>0.28840919427563233</v>
      </c>
      <c r="Y60" s="21">
        <v>375</v>
      </c>
      <c r="Z60" s="4">
        <f t="shared" si="21"/>
        <v>1655072.2125000006</v>
      </c>
      <c r="AB60" s="19">
        <v>0</v>
      </c>
      <c r="AC60" s="49">
        <v>0</v>
      </c>
      <c r="AD60" s="49">
        <f t="shared" si="22"/>
        <v>0</v>
      </c>
      <c r="AE60" s="21">
        <v>240</v>
      </c>
      <c r="AF60" s="4">
        <f t="shared" si="23"/>
        <v>0</v>
      </c>
      <c r="AH60" s="19">
        <v>0</v>
      </c>
      <c r="AI60" s="49">
        <v>0</v>
      </c>
      <c r="AJ60" s="49">
        <f t="shared" si="24"/>
        <v>0</v>
      </c>
      <c r="AK60" s="21">
        <v>290</v>
      </c>
      <c r="AL60" s="4">
        <f t="shared" si="25"/>
        <v>0</v>
      </c>
      <c r="AN60" s="4">
        <f t="shared" si="26"/>
        <v>3441033.8769800002</v>
      </c>
      <c r="AO60" s="13">
        <f t="shared" si="27"/>
        <v>1147011.2923266666</v>
      </c>
    </row>
    <row r="61" spans="1:41" x14ac:dyDescent="0.25">
      <c r="A61" s="17">
        <v>3066</v>
      </c>
      <c r="B61" s="18" t="s">
        <v>223</v>
      </c>
      <c r="C61" t="s">
        <v>175</v>
      </c>
      <c r="D61" s="19">
        <v>660</v>
      </c>
      <c r="E61" s="49">
        <v>882.50479999999993</v>
      </c>
      <c r="F61" s="49">
        <f t="shared" si="14"/>
        <v>1.3371284848484848</v>
      </c>
      <c r="G61" s="13">
        <v>1960.0000000000002</v>
      </c>
      <c r="H61" s="21">
        <f t="shared" si="15"/>
        <v>1729709.4080000001</v>
      </c>
      <c r="J61" s="19">
        <v>0</v>
      </c>
      <c r="K61" s="49">
        <v>0</v>
      </c>
      <c r="L61" s="49">
        <f t="shared" si="16"/>
        <v>0</v>
      </c>
      <c r="M61" s="13">
        <v>179.20000000000002</v>
      </c>
      <c r="N61" s="21">
        <f t="shared" si="17"/>
        <v>0</v>
      </c>
      <c r="P61" s="19">
        <v>11</v>
      </c>
      <c r="Q61" s="49">
        <v>17.671499999999998</v>
      </c>
      <c r="R61" s="49">
        <f t="shared" si="18"/>
        <v>1.6064999999999998</v>
      </c>
      <c r="S61" s="13">
        <v>89.600000000000009</v>
      </c>
      <c r="T61" s="21">
        <f t="shared" si="19"/>
        <v>1583.3663999999999</v>
      </c>
      <c r="V61" s="19">
        <v>15863</v>
      </c>
      <c r="W61" s="49">
        <v>5219.1165000000001</v>
      </c>
      <c r="X61" s="49">
        <f t="shared" si="20"/>
        <v>0.32901194603794998</v>
      </c>
      <c r="Y61" s="21">
        <v>375</v>
      </c>
      <c r="Z61" s="4">
        <f t="shared" si="21"/>
        <v>1957168.6875</v>
      </c>
      <c r="AB61" s="19">
        <v>0</v>
      </c>
      <c r="AC61" s="49">
        <v>0</v>
      </c>
      <c r="AD61" s="49">
        <f t="shared" si="22"/>
        <v>0</v>
      </c>
      <c r="AE61" s="21">
        <v>240</v>
      </c>
      <c r="AF61" s="4">
        <f t="shared" si="23"/>
        <v>0</v>
      </c>
      <c r="AH61" s="19">
        <v>0</v>
      </c>
      <c r="AI61" s="49">
        <v>0</v>
      </c>
      <c r="AJ61" s="49">
        <f t="shared" si="24"/>
        <v>0</v>
      </c>
      <c r="AK61" s="21">
        <v>290</v>
      </c>
      <c r="AL61" s="4">
        <f t="shared" si="25"/>
        <v>0</v>
      </c>
      <c r="AN61" s="4">
        <f t="shared" si="26"/>
        <v>3688461.4619</v>
      </c>
      <c r="AO61" s="13">
        <f t="shared" si="27"/>
        <v>1229487.1539666667</v>
      </c>
    </row>
    <row r="62" spans="1:41" x14ac:dyDescent="0.25">
      <c r="A62" s="17">
        <v>3052</v>
      </c>
      <c r="B62" s="18" t="s">
        <v>224</v>
      </c>
      <c r="C62" t="s">
        <v>175</v>
      </c>
      <c r="D62" s="19">
        <v>452</v>
      </c>
      <c r="E62" s="49">
        <v>571.98490000000004</v>
      </c>
      <c r="F62" s="49">
        <f t="shared" si="14"/>
        <v>1.2654533185840708</v>
      </c>
      <c r="G62" s="13">
        <v>1960.0000000000002</v>
      </c>
      <c r="H62" s="21">
        <f t="shared" si="15"/>
        <v>1121090.4040000001</v>
      </c>
      <c r="J62" s="19">
        <v>216</v>
      </c>
      <c r="K62" s="49">
        <v>155.79570000000021</v>
      </c>
      <c r="L62" s="49">
        <f t="shared" si="16"/>
        <v>0.7212763888888899</v>
      </c>
      <c r="M62" s="13">
        <v>179.20000000000002</v>
      </c>
      <c r="N62" s="21">
        <f t="shared" si="17"/>
        <v>27918.58944000004</v>
      </c>
      <c r="P62" s="19">
        <v>0</v>
      </c>
      <c r="Q62" s="49">
        <v>0</v>
      </c>
      <c r="R62" s="49">
        <f t="shared" si="18"/>
        <v>0</v>
      </c>
      <c r="S62" s="13">
        <v>89.600000000000009</v>
      </c>
      <c r="T62" s="21">
        <f t="shared" si="19"/>
        <v>0</v>
      </c>
      <c r="V62" s="19">
        <v>8901</v>
      </c>
      <c r="W62" s="49">
        <v>2265.1422999999995</v>
      </c>
      <c r="X62" s="49">
        <f t="shared" si="20"/>
        <v>0.25448177732839</v>
      </c>
      <c r="Y62" s="21">
        <v>375</v>
      </c>
      <c r="Z62" s="4">
        <f t="shared" si="21"/>
        <v>849428.36249999981</v>
      </c>
      <c r="AB62" s="19">
        <v>77</v>
      </c>
      <c r="AC62" s="49">
        <v>72.266000000000005</v>
      </c>
      <c r="AD62" s="49">
        <f t="shared" si="22"/>
        <v>0.93851948051948064</v>
      </c>
      <c r="AE62" s="21">
        <v>240</v>
      </c>
      <c r="AF62" s="4">
        <f t="shared" si="23"/>
        <v>17343.84</v>
      </c>
      <c r="AH62" s="19">
        <v>55</v>
      </c>
      <c r="AI62" s="49">
        <v>30.0245</v>
      </c>
      <c r="AJ62" s="49">
        <f t="shared" si="24"/>
        <v>0.54589999999999994</v>
      </c>
      <c r="AK62" s="21">
        <v>290</v>
      </c>
      <c r="AL62" s="4">
        <f t="shared" si="25"/>
        <v>8707.1049999999996</v>
      </c>
      <c r="AN62" s="4">
        <f t="shared" si="26"/>
        <v>2024488.30094</v>
      </c>
      <c r="AO62" s="13">
        <f t="shared" si="27"/>
        <v>674829.4336466667</v>
      </c>
    </row>
    <row r="63" spans="1:41" x14ac:dyDescent="0.25">
      <c r="A63" s="17">
        <v>5007</v>
      </c>
      <c r="B63" s="18" t="s">
        <v>224</v>
      </c>
      <c r="C63" t="s">
        <v>175</v>
      </c>
      <c r="D63" s="19">
        <v>197</v>
      </c>
      <c r="E63" s="49">
        <v>361.02870000000001</v>
      </c>
      <c r="F63" s="49">
        <f t="shared" si="14"/>
        <v>1.832632994923858</v>
      </c>
      <c r="G63" s="13">
        <v>1960.0000000000002</v>
      </c>
      <c r="H63" s="21">
        <f t="shared" si="15"/>
        <v>707616.25200000009</v>
      </c>
      <c r="J63" s="19">
        <v>132</v>
      </c>
      <c r="K63" s="49">
        <v>85.292100000000104</v>
      </c>
      <c r="L63" s="49">
        <f t="shared" si="16"/>
        <v>0.64615227272727349</v>
      </c>
      <c r="M63" s="13">
        <v>179.20000000000002</v>
      </c>
      <c r="N63" s="21">
        <f t="shared" si="17"/>
        <v>15284.34432000002</v>
      </c>
      <c r="P63" s="19">
        <v>0</v>
      </c>
      <c r="Q63" s="49">
        <v>0</v>
      </c>
      <c r="R63" s="49">
        <f t="shared" si="18"/>
        <v>0</v>
      </c>
      <c r="S63" s="13">
        <v>89.600000000000009</v>
      </c>
      <c r="T63" s="21">
        <f t="shared" si="19"/>
        <v>0</v>
      </c>
      <c r="V63" s="19">
        <v>8567</v>
      </c>
      <c r="W63" s="49">
        <v>2677.3654000000006</v>
      </c>
      <c r="X63" s="49">
        <f t="shared" si="20"/>
        <v>0.31252076572896004</v>
      </c>
      <c r="Y63" s="21">
        <v>375</v>
      </c>
      <c r="Z63" s="4">
        <f t="shared" si="21"/>
        <v>1004012.0250000003</v>
      </c>
      <c r="AB63" s="19">
        <v>58</v>
      </c>
      <c r="AC63" s="49">
        <v>44.001599999999996</v>
      </c>
      <c r="AD63" s="49">
        <f t="shared" si="22"/>
        <v>0.75864827586206895</v>
      </c>
      <c r="AE63" s="21">
        <v>240</v>
      </c>
      <c r="AF63" s="4">
        <f t="shared" si="23"/>
        <v>10560.383999999998</v>
      </c>
      <c r="AH63" s="19">
        <v>0</v>
      </c>
      <c r="AI63" s="49">
        <v>0</v>
      </c>
      <c r="AJ63" s="49">
        <f t="shared" si="24"/>
        <v>0</v>
      </c>
      <c r="AK63" s="21">
        <v>290</v>
      </c>
      <c r="AL63" s="4">
        <f t="shared" si="25"/>
        <v>0</v>
      </c>
      <c r="AN63" s="4">
        <f t="shared" si="26"/>
        <v>1737473.0053200005</v>
      </c>
      <c r="AO63" s="13">
        <f t="shared" si="27"/>
        <v>579157.66844000015</v>
      </c>
    </row>
    <row r="64" spans="1:41" x14ac:dyDescent="0.25">
      <c r="A64" s="17">
        <v>10003</v>
      </c>
      <c r="B64" s="18" t="s">
        <v>225</v>
      </c>
      <c r="C64" t="s">
        <v>175</v>
      </c>
      <c r="D64" s="19">
        <v>802</v>
      </c>
      <c r="E64" s="49">
        <v>1243.6641</v>
      </c>
      <c r="F64" s="49">
        <f t="shared" si="14"/>
        <v>1.550703366583541</v>
      </c>
      <c r="G64" s="13">
        <v>1960.0000000000002</v>
      </c>
      <c r="H64" s="21">
        <f t="shared" si="15"/>
        <v>2437581.6360000004</v>
      </c>
      <c r="J64" s="19">
        <v>64</v>
      </c>
      <c r="K64" s="49">
        <v>41.220099999999995</v>
      </c>
      <c r="L64" s="49">
        <f t="shared" si="16"/>
        <v>0.64406406249999992</v>
      </c>
      <c r="M64" s="13">
        <v>179.20000000000002</v>
      </c>
      <c r="N64" s="21">
        <f t="shared" si="17"/>
        <v>7386.64192</v>
      </c>
      <c r="P64" s="19">
        <v>13</v>
      </c>
      <c r="Q64" s="49">
        <v>24.160099999999996</v>
      </c>
      <c r="R64" s="49">
        <f t="shared" si="18"/>
        <v>1.8584692307692305</v>
      </c>
      <c r="S64" s="13">
        <v>89.600000000000009</v>
      </c>
      <c r="T64" s="21">
        <f t="shared" si="19"/>
        <v>2164.74496</v>
      </c>
      <c r="V64" s="19">
        <v>32924</v>
      </c>
      <c r="W64" s="49">
        <v>9223.2163000000019</v>
      </c>
      <c r="X64" s="49">
        <f t="shared" si="20"/>
        <v>0.28013656603085901</v>
      </c>
      <c r="Y64" s="21">
        <v>375</v>
      </c>
      <c r="Z64" s="4">
        <f t="shared" si="21"/>
        <v>3458706.1125000007</v>
      </c>
      <c r="AB64" s="19">
        <v>9</v>
      </c>
      <c r="AC64" s="49">
        <v>3.0564</v>
      </c>
      <c r="AD64" s="49">
        <f t="shared" si="22"/>
        <v>0.33960000000000001</v>
      </c>
      <c r="AE64" s="21">
        <v>240</v>
      </c>
      <c r="AF64" s="4">
        <f t="shared" si="23"/>
        <v>733.53600000000006</v>
      </c>
      <c r="AH64" s="19">
        <v>0</v>
      </c>
      <c r="AI64" s="49">
        <v>0</v>
      </c>
      <c r="AJ64" s="49">
        <f t="shared" si="24"/>
        <v>0</v>
      </c>
      <c r="AK64" s="21">
        <v>290</v>
      </c>
      <c r="AL64" s="4">
        <f t="shared" si="25"/>
        <v>0</v>
      </c>
      <c r="AN64" s="4">
        <f t="shared" si="26"/>
        <v>5906572.6713800002</v>
      </c>
      <c r="AO64" s="13">
        <f t="shared" si="27"/>
        <v>1968857.5571266667</v>
      </c>
    </row>
    <row r="65" spans="1:41" x14ac:dyDescent="0.25">
      <c r="A65" s="17">
        <v>15006</v>
      </c>
      <c r="B65" s="18" t="s">
        <v>235</v>
      </c>
      <c r="C65" t="s">
        <v>175</v>
      </c>
      <c r="D65" s="19">
        <v>50</v>
      </c>
      <c r="E65" s="49">
        <v>42.495599999999989</v>
      </c>
      <c r="F65" s="49">
        <f t="shared" si="14"/>
        <v>0.84991199999999978</v>
      </c>
      <c r="G65" s="13">
        <v>1960.0000000000002</v>
      </c>
      <c r="H65" s="21">
        <f t="shared" si="15"/>
        <v>83291.375999999989</v>
      </c>
      <c r="J65" s="19">
        <v>0</v>
      </c>
      <c r="K65" s="49">
        <v>0</v>
      </c>
      <c r="L65" s="49">
        <f t="shared" si="16"/>
        <v>0</v>
      </c>
      <c r="M65" s="13">
        <v>179.20000000000002</v>
      </c>
      <c r="N65" s="21">
        <f t="shared" si="17"/>
        <v>0</v>
      </c>
      <c r="P65" s="19">
        <v>0</v>
      </c>
      <c r="Q65" s="49">
        <v>0</v>
      </c>
      <c r="R65" s="49">
        <f t="shared" si="18"/>
        <v>0</v>
      </c>
      <c r="S65" s="13">
        <v>89.600000000000009</v>
      </c>
      <c r="T65" s="21">
        <f t="shared" si="19"/>
        <v>0</v>
      </c>
      <c r="V65" s="19">
        <v>7542</v>
      </c>
      <c r="W65" s="49">
        <v>1454.1333999999999</v>
      </c>
      <c r="X65" s="49">
        <f t="shared" si="20"/>
        <v>0.19280474675152479</v>
      </c>
      <c r="Y65" s="21">
        <v>375</v>
      </c>
      <c r="Z65" s="4">
        <f t="shared" si="21"/>
        <v>545300.02500000002</v>
      </c>
      <c r="AB65" s="19">
        <v>0</v>
      </c>
      <c r="AC65" s="49">
        <v>0</v>
      </c>
      <c r="AD65" s="49">
        <f t="shared" si="22"/>
        <v>0</v>
      </c>
      <c r="AE65" s="21">
        <v>240</v>
      </c>
      <c r="AF65" s="4">
        <f t="shared" si="23"/>
        <v>0</v>
      </c>
      <c r="AH65" s="19">
        <v>0</v>
      </c>
      <c r="AI65" s="49">
        <v>0</v>
      </c>
      <c r="AJ65" s="49">
        <f t="shared" si="24"/>
        <v>0</v>
      </c>
      <c r="AK65" s="21">
        <v>290</v>
      </c>
      <c r="AL65" s="4">
        <f t="shared" si="25"/>
        <v>0</v>
      </c>
      <c r="AN65" s="4">
        <f t="shared" si="26"/>
        <v>628591.40100000007</v>
      </c>
      <c r="AO65" s="13">
        <f t="shared" si="27"/>
        <v>209530.46700000003</v>
      </c>
    </row>
    <row r="66" spans="1:41" x14ac:dyDescent="0.25">
      <c r="A66" s="17">
        <v>15007</v>
      </c>
      <c r="B66" s="18" t="s">
        <v>226</v>
      </c>
      <c r="C66" t="s">
        <v>175</v>
      </c>
      <c r="D66" s="19">
        <v>258</v>
      </c>
      <c r="E66" s="49">
        <v>462.73790000000008</v>
      </c>
      <c r="F66" s="49">
        <f t="shared" si="14"/>
        <v>1.7935577519379848</v>
      </c>
      <c r="G66" s="13">
        <v>1960.0000000000002</v>
      </c>
      <c r="H66" s="21">
        <f t="shared" si="15"/>
        <v>906966.28400000022</v>
      </c>
      <c r="J66" s="19">
        <v>0</v>
      </c>
      <c r="K66" s="49">
        <v>0</v>
      </c>
      <c r="L66" s="49">
        <f t="shared" si="16"/>
        <v>0</v>
      </c>
      <c r="M66" s="13">
        <v>179.20000000000002</v>
      </c>
      <c r="N66" s="21">
        <f t="shared" si="17"/>
        <v>0</v>
      </c>
      <c r="P66" s="19">
        <v>0</v>
      </c>
      <c r="Q66" s="49">
        <v>0</v>
      </c>
      <c r="R66" s="49">
        <f t="shared" si="18"/>
        <v>0</v>
      </c>
      <c r="S66" s="13">
        <v>89.600000000000009</v>
      </c>
      <c r="T66" s="21">
        <f t="shared" si="19"/>
        <v>0</v>
      </c>
      <c r="V66" s="19">
        <v>21015</v>
      </c>
      <c r="W66" s="49">
        <v>5184.1771000000008</v>
      </c>
      <c r="X66" s="49">
        <f t="shared" si="20"/>
        <v>0.24668936949797768</v>
      </c>
      <c r="Y66" s="21">
        <v>375</v>
      </c>
      <c r="Z66" s="4">
        <f t="shared" si="21"/>
        <v>1944066.4125000003</v>
      </c>
      <c r="AB66" s="19">
        <v>0</v>
      </c>
      <c r="AC66" s="49">
        <v>0</v>
      </c>
      <c r="AD66" s="49">
        <f t="shared" si="22"/>
        <v>0</v>
      </c>
      <c r="AE66" s="21">
        <v>240</v>
      </c>
      <c r="AF66" s="4">
        <f t="shared" si="23"/>
        <v>0</v>
      </c>
      <c r="AH66" s="19">
        <v>0</v>
      </c>
      <c r="AI66" s="49">
        <v>0</v>
      </c>
      <c r="AJ66" s="49">
        <f t="shared" si="24"/>
        <v>0</v>
      </c>
      <c r="AK66" s="21">
        <v>290</v>
      </c>
      <c r="AL66" s="4">
        <f t="shared" si="25"/>
        <v>0</v>
      </c>
      <c r="AN66" s="4">
        <f t="shared" si="26"/>
        <v>2851032.6965000005</v>
      </c>
      <c r="AO66" s="13">
        <f t="shared" si="27"/>
        <v>950344.23216666689</v>
      </c>
    </row>
    <row r="67" spans="1:41" x14ac:dyDescent="0.25">
      <c r="A67" s="17">
        <v>1007</v>
      </c>
      <c r="B67" s="18" t="s">
        <v>227</v>
      </c>
      <c r="C67" t="s">
        <v>175</v>
      </c>
      <c r="D67" s="19">
        <v>683</v>
      </c>
      <c r="E67" s="49">
        <v>754.90010000000007</v>
      </c>
      <c r="F67" s="49">
        <f t="shared" si="14"/>
        <v>1.1052710102489021</v>
      </c>
      <c r="G67" s="13">
        <v>1960.0000000000002</v>
      </c>
      <c r="H67" s="21">
        <f t="shared" si="15"/>
        <v>1479604.1960000002</v>
      </c>
      <c r="J67" s="19">
        <v>0</v>
      </c>
      <c r="K67" s="49">
        <v>0</v>
      </c>
      <c r="L67" s="49">
        <f t="shared" si="16"/>
        <v>0</v>
      </c>
      <c r="M67" s="13">
        <v>179.20000000000002</v>
      </c>
      <c r="N67" s="21">
        <f t="shared" si="17"/>
        <v>0</v>
      </c>
      <c r="P67" s="19">
        <v>0</v>
      </c>
      <c r="Q67" s="49">
        <v>0</v>
      </c>
      <c r="R67" s="49">
        <f t="shared" si="18"/>
        <v>0</v>
      </c>
      <c r="S67" s="13">
        <v>89.600000000000009</v>
      </c>
      <c r="T67" s="21">
        <f t="shared" si="19"/>
        <v>0</v>
      </c>
      <c r="V67" s="19">
        <v>24610</v>
      </c>
      <c r="W67" s="49">
        <v>8574.3696</v>
      </c>
      <c r="X67" s="49">
        <f t="shared" si="20"/>
        <v>0.34840997968305565</v>
      </c>
      <c r="Y67" s="21">
        <v>375</v>
      </c>
      <c r="Z67" s="4">
        <f t="shared" si="21"/>
        <v>3215388.6</v>
      </c>
      <c r="AB67" s="19">
        <v>0</v>
      </c>
      <c r="AC67" s="49">
        <v>0</v>
      </c>
      <c r="AD67" s="49">
        <f t="shared" si="22"/>
        <v>0</v>
      </c>
      <c r="AE67" s="21">
        <v>240</v>
      </c>
      <c r="AF67" s="4">
        <f t="shared" si="23"/>
        <v>0</v>
      </c>
      <c r="AH67" s="19">
        <v>0</v>
      </c>
      <c r="AI67" s="49">
        <v>0</v>
      </c>
      <c r="AJ67" s="49">
        <f t="shared" si="24"/>
        <v>0</v>
      </c>
      <c r="AK67" s="21">
        <v>290</v>
      </c>
      <c r="AL67" s="4">
        <f t="shared" si="25"/>
        <v>0</v>
      </c>
      <c r="AN67" s="4">
        <f t="shared" si="26"/>
        <v>4694992.7960000001</v>
      </c>
      <c r="AO67" s="13">
        <f t="shared" si="27"/>
        <v>1564997.5986666668</v>
      </c>
    </row>
    <row r="68" spans="1:41" x14ac:dyDescent="0.25">
      <c r="A68" s="17">
        <v>3999</v>
      </c>
      <c r="B68" s="18" t="s">
        <v>228</v>
      </c>
      <c r="C68" t="s">
        <v>175</v>
      </c>
      <c r="D68" s="19">
        <v>21</v>
      </c>
      <c r="E68" s="49">
        <v>70.660800000000009</v>
      </c>
      <c r="F68" s="49">
        <f t="shared" si="14"/>
        <v>3.3648000000000002</v>
      </c>
      <c r="G68" s="13">
        <v>1960.0000000000002</v>
      </c>
      <c r="H68" s="21">
        <f t="shared" si="15"/>
        <v>138495.16800000003</v>
      </c>
      <c r="J68" s="19">
        <v>0</v>
      </c>
      <c r="K68" s="49">
        <v>0</v>
      </c>
      <c r="L68" s="49">
        <f t="shared" si="16"/>
        <v>0</v>
      </c>
      <c r="M68" s="13">
        <v>179.20000000000002</v>
      </c>
      <c r="N68" s="21">
        <f t="shared" si="17"/>
        <v>0</v>
      </c>
      <c r="P68" s="19">
        <v>0</v>
      </c>
      <c r="Q68" s="49">
        <v>0</v>
      </c>
      <c r="R68" s="49">
        <f t="shared" si="18"/>
        <v>0</v>
      </c>
      <c r="S68" s="13">
        <v>89.600000000000009</v>
      </c>
      <c r="T68" s="21">
        <f t="shared" si="19"/>
        <v>0</v>
      </c>
      <c r="V68" s="19">
        <v>2543</v>
      </c>
      <c r="W68" s="49">
        <v>1668.8594000000003</v>
      </c>
      <c r="X68" s="49">
        <f t="shared" si="20"/>
        <v>0.65625615414864347</v>
      </c>
      <c r="Y68" s="21">
        <v>375</v>
      </c>
      <c r="Z68" s="4">
        <f t="shared" si="21"/>
        <v>625822.27500000014</v>
      </c>
      <c r="AB68" s="19">
        <v>0</v>
      </c>
      <c r="AC68" s="49">
        <v>0</v>
      </c>
      <c r="AD68" s="49">
        <f t="shared" si="22"/>
        <v>0</v>
      </c>
      <c r="AE68" s="21">
        <v>240</v>
      </c>
      <c r="AF68" s="4">
        <f t="shared" si="23"/>
        <v>0</v>
      </c>
      <c r="AH68" s="19">
        <v>0</v>
      </c>
      <c r="AI68" s="49">
        <v>0</v>
      </c>
      <c r="AJ68" s="49">
        <f t="shared" si="24"/>
        <v>0</v>
      </c>
      <c r="AK68" s="21">
        <v>290</v>
      </c>
      <c r="AL68" s="4">
        <f t="shared" si="25"/>
        <v>0</v>
      </c>
      <c r="AN68" s="4">
        <f t="shared" si="26"/>
        <v>764317.4430000002</v>
      </c>
      <c r="AO68" s="13">
        <f t="shared" si="27"/>
        <v>254772.48100000006</v>
      </c>
    </row>
    <row r="69" spans="1:41" x14ac:dyDescent="0.25">
      <c r="A69" s="17">
        <v>10004</v>
      </c>
      <c r="B69" s="18" t="s">
        <v>229</v>
      </c>
      <c r="C69" t="s">
        <v>175</v>
      </c>
      <c r="D69" s="19">
        <v>761</v>
      </c>
      <c r="E69" s="49">
        <v>899.98569999999995</v>
      </c>
      <c r="F69" s="49">
        <f t="shared" si="14"/>
        <v>1.1826356110381078</v>
      </c>
      <c r="G69" s="13">
        <v>1960.0000000000002</v>
      </c>
      <c r="H69" s="21">
        <f t="shared" si="15"/>
        <v>1763971.9720000003</v>
      </c>
      <c r="J69" s="19">
        <v>0</v>
      </c>
      <c r="K69" s="49">
        <v>0</v>
      </c>
      <c r="L69" s="49">
        <f t="shared" si="16"/>
        <v>0</v>
      </c>
      <c r="M69" s="13">
        <v>179.20000000000002</v>
      </c>
      <c r="N69" s="21">
        <f t="shared" si="17"/>
        <v>0</v>
      </c>
      <c r="P69" s="19">
        <v>2</v>
      </c>
      <c r="Q69" s="49">
        <v>2.3532000000000002</v>
      </c>
      <c r="R69" s="49">
        <f t="shared" si="18"/>
        <v>1.1766000000000001</v>
      </c>
      <c r="S69" s="13">
        <v>89.600000000000009</v>
      </c>
      <c r="T69" s="21">
        <f t="shared" si="19"/>
        <v>210.84672000000003</v>
      </c>
      <c r="V69" s="19">
        <v>16084</v>
      </c>
      <c r="W69" s="49">
        <v>3957.6890999999996</v>
      </c>
      <c r="X69" s="49">
        <f t="shared" si="20"/>
        <v>0.24606373414573487</v>
      </c>
      <c r="Y69" s="21">
        <v>375</v>
      </c>
      <c r="Z69" s="4">
        <f t="shared" si="21"/>
        <v>1484133.4124999999</v>
      </c>
      <c r="AB69" s="19">
        <v>0</v>
      </c>
      <c r="AC69" s="49">
        <v>0</v>
      </c>
      <c r="AD69" s="49">
        <f t="shared" si="22"/>
        <v>0</v>
      </c>
      <c r="AE69" s="21">
        <v>240</v>
      </c>
      <c r="AF69" s="4">
        <f t="shared" si="23"/>
        <v>0</v>
      </c>
      <c r="AH69" s="19">
        <v>0</v>
      </c>
      <c r="AI69" s="49">
        <v>0</v>
      </c>
      <c r="AJ69" s="49">
        <f t="shared" si="24"/>
        <v>0</v>
      </c>
      <c r="AK69" s="21">
        <v>290</v>
      </c>
      <c r="AL69" s="4">
        <f t="shared" si="25"/>
        <v>0</v>
      </c>
      <c r="AN69" s="4">
        <f t="shared" si="26"/>
        <v>3248316.2312200004</v>
      </c>
      <c r="AO69" s="13">
        <f t="shared" si="27"/>
        <v>1082772.0770733336</v>
      </c>
    </row>
    <row r="70" spans="1:41" x14ac:dyDescent="0.25">
      <c r="A70" s="17">
        <v>19008</v>
      </c>
      <c r="B70" s="18" t="s">
        <v>230</v>
      </c>
      <c r="C70" t="s">
        <v>175</v>
      </c>
      <c r="D70" s="19">
        <v>27</v>
      </c>
      <c r="E70" s="49">
        <v>24.3324</v>
      </c>
      <c r="F70" s="49">
        <f t="shared" si="14"/>
        <v>0.9012</v>
      </c>
      <c r="G70" s="13">
        <v>1960.0000000000002</v>
      </c>
      <c r="H70" s="21">
        <f t="shared" si="15"/>
        <v>47691.504000000008</v>
      </c>
      <c r="J70" s="19">
        <v>0</v>
      </c>
      <c r="K70" s="49">
        <v>0</v>
      </c>
      <c r="L70" s="49">
        <f t="shared" si="16"/>
        <v>0</v>
      </c>
      <c r="M70" s="13">
        <v>179.20000000000002</v>
      </c>
      <c r="N70" s="21">
        <f t="shared" si="17"/>
        <v>0</v>
      </c>
      <c r="P70" s="19">
        <v>0</v>
      </c>
      <c r="Q70" s="49">
        <v>0</v>
      </c>
      <c r="R70" s="49">
        <f t="shared" si="18"/>
        <v>0</v>
      </c>
      <c r="S70" s="13">
        <v>89.600000000000009</v>
      </c>
      <c r="T70" s="21">
        <f t="shared" si="19"/>
        <v>0</v>
      </c>
      <c r="V70" s="19">
        <v>4301</v>
      </c>
      <c r="W70" s="49">
        <v>936.29279999999994</v>
      </c>
      <c r="X70" s="49">
        <f t="shared" si="20"/>
        <v>0.21769188560799813</v>
      </c>
      <c r="Y70" s="21">
        <v>375</v>
      </c>
      <c r="Z70" s="4">
        <f t="shared" si="21"/>
        <v>351109.8</v>
      </c>
      <c r="AB70" s="19">
        <v>0</v>
      </c>
      <c r="AC70" s="49">
        <v>0</v>
      </c>
      <c r="AD70" s="49">
        <f t="shared" si="22"/>
        <v>0</v>
      </c>
      <c r="AE70" s="21">
        <v>240</v>
      </c>
      <c r="AF70" s="4">
        <f t="shared" si="23"/>
        <v>0</v>
      </c>
      <c r="AH70" s="19">
        <v>0</v>
      </c>
      <c r="AI70" s="49">
        <v>0</v>
      </c>
      <c r="AJ70" s="49">
        <f t="shared" si="24"/>
        <v>0</v>
      </c>
      <c r="AK70" s="21">
        <v>290</v>
      </c>
      <c r="AL70" s="4">
        <f t="shared" si="25"/>
        <v>0</v>
      </c>
      <c r="AN70" s="4">
        <f t="shared" si="26"/>
        <v>398801.304</v>
      </c>
      <c r="AO70" s="13">
        <f t="shared" si="27"/>
        <v>132933.76800000001</v>
      </c>
    </row>
    <row r="71" spans="1:41" x14ac:dyDescent="0.25">
      <c r="A71" s="17">
        <v>16004</v>
      </c>
      <c r="B71" s="18" t="s">
        <v>236</v>
      </c>
      <c r="C71" t="s">
        <v>175</v>
      </c>
      <c r="D71" s="19">
        <v>57</v>
      </c>
      <c r="E71" s="49">
        <v>106.342</v>
      </c>
      <c r="F71" s="49">
        <f t="shared" si="14"/>
        <v>1.8656491228070176</v>
      </c>
      <c r="G71" s="13">
        <v>1960.0000000000002</v>
      </c>
      <c r="H71" s="21">
        <f t="shared" si="15"/>
        <v>208430.32000000004</v>
      </c>
      <c r="J71" s="19">
        <v>0</v>
      </c>
      <c r="K71" s="49">
        <v>0</v>
      </c>
      <c r="L71" s="49">
        <f t="shared" si="16"/>
        <v>0</v>
      </c>
      <c r="M71" s="13">
        <v>179.20000000000002</v>
      </c>
      <c r="N71" s="21">
        <f t="shared" si="17"/>
        <v>0</v>
      </c>
      <c r="P71" s="19">
        <v>0</v>
      </c>
      <c r="Q71" s="49">
        <v>0</v>
      </c>
      <c r="R71" s="49">
        <f t="shared" si="18"/>
        <v>0</v>
      </c>
      <c r="S71" s="13">
        <v>89.600000000000009</v>
      </c>
      <c r="T71" s="21">
        <f t="shared" si="19"/>
        <v>0</v>
      </c>
      <c r="V71" s="19">
        <v>10736</v>
      </c>
      <c r="W71" s="49">
        <v>2795.1108999999997</v>
      </c>
      <c r="X71" s="49">
        <f t="shared" si="20"/>
        <v>0.26034937593144558</v>
      </c>
      <c r="Y71" s="21">
        <v>375</v>
      </c>
      <c r="Z71" s="4">
        <f t="shared" si="21"/>
        <v>1048166.5874999999</v>
      </c>
      <c r="AB71" s="19">
        <v>0</v>
      </c>
      <c r="AC71" s="49">
        <v>0</v>
      </c>
      <c r="AD71" s="49">
        <f t="shared" si="22"/>
        <v>0</v>
      </c>
      <c r="AE71" s="21">
        <v>240</v>
      </c>
      <c r="AF71" s="4">
        <f t="shared" si="23"/>
        <v>0</v>
      </c>
      <c r="AH71" s="19">
        <v>0</v>
      </c>
      <c r="AI71" s="49">
        <v>0</v>
      </c>
      <c r="AJ71" s="49">
        <f t="shared" si="24"/>
        <v>0</v>
      </c>
      <c r="AK71" s="21">
        <v>290</v>
      </c>
      <c r="AL71" s="4">
        <f t="shared" si="25"/>
        <v>0</v>
      </c>
      <c r="AN71" s="4">
        <f t="shared" si="26"/>
        <v>1256596.9075</v>
      </c>
      <c r="AO71" s="13">
        <f t="shared" si="27"/>
        <v>418865.6358333333</v>
      </c>
    </row>
    <row r="72" spans="1:41" x14ac:dyDescent="0.25">
      <c r="A72" s="17">
        <v>16005</v>
      </c>
      <c r="B72" s="18" t="s">
        <v>231</v>
      </c>
      <c r="C72" t="s">
        <v>175</v>
      </c>
      <c r="D72" s="19">
        <v>63</v>
      </c>
      <c r="E72" s="49">
        <v>104.41069999999999</v>
      </c>
      <c r="F72" s="49">
        <f t="shared" si="14"/>
        <v>1.6573126984126982</v>
      </c>
      <c r="G72" s="13">
        <v>1960.0000000000002</v>
      </c>
      <c r="H72" s="21">
        <f t="shared" si="15"/>
        <v>204644.97200000001</v>
      </c>
      <c r="J72" s="19">
        <v>2</v>
      </c>
      <c r="K72" s="49">
        <v>1.556</v>
      </c>
      <c r="L72" s="49">
        <f t="shared" si="16"/>
        <v>0.77800000000000002</v>
      </c>
      <c r="M72" s="13">
        <v>179.20000000000002</v>
      </c>
      <c r="N72" s="21">
        <f t="shared" si="17"/>
        <v>278.83520000000004</v>
      </c>
      <c r="P72" s="19">
        <v>0</v>
      </c>
      <c r="Q72" s="49">
        <v>0</v>
      </c>
      <c r="R72" s="49">
        <f t="shared" si="18"/>
        <v>0</v>
      </c>
      <c r="S72" s="13">
        <v>89.600000000000009</v>
      </c>
      <c r="T72" s="21">
        <f t="shared" si="19"/>
        <v>0</v>
      </c>
      <c r="V72" s="19">
        <v>6613</v>
      </c>
      <c r="W72" s="49">
        <v>2357.5826999999999</v>
      </c>
      <c r="X72" s="49">
        <f t="shared" si="20"/>
        <v>0.35650728867382425</v>
      </c>
      <c r="Y72" s="21">
        <v>375</v>
      </c>
      <c r="Z72" s="4">
        <f t="shared" si="21"/>
        <v>884093.51249999995</v>
      </c>
      <c r="AB72" s="19">
        <v>0</v>
      </c>
      <c r="AC72" s="49">
        <v>0</v>
      </c>
      <c r="AD72" s="49">
        <f t="shared" si="22"/>
        <v>0</v>
      </c>
      <c r="AE72" s="21">
        <v>240</v>
      </c>
      <c r="AF72" s="4">
        <f t="shared" si="23"/>
        <v>0</v>
      </c>
      <c r="AH72" s="19">
        <v>0</v>
      </c>
      <c r="AI72" s="49">
        <v>0</v>
      </c>
      <c r="AJ72" s="49">
        <f t="shared" si="24"/>
        <v>0</v>
      </c>
      <c r="AK72" s="21">
        <v>290</v>
      </c>
      <c r="AL72" s="4">
        <f t="shared" si="25"/>
        <v>0</v>
      </c>
      <c r="AN72" s="4">
        <f t="shared" si="26"/>
        <v>1089017.3196999999</v>
      </c>
      <c r="AO72" s="13">
        <f t="shared" si="27"/>
        <v>363005.77323333331</v>
      </c>
    </row>
    <row r="73" spans="1:41" x14ac:dyDescent="0.25">
      <c r="A73" s="17">
        <v>18015</v>
      </c>
      <c r="B73" s="18" t="s">
        <v>232</v>
      </c>
      <c r="C73" t="s">
        <v>175</v>
      </c>
      <c r="D73" s="19">
        <v>402</v>
      </c>
      <c r="E73" s="49">
        <v>506.1884</v>
      </c>
      <c r="F73" s="49">
        <f t="shared" ref="F73" si="28">IFERROR(E73/D73,0)</f>
        <v>1.2591751243781095</v>
      </c>
      <c r="G73" s="13">
        <v>1960.0000000000002</v>
      </c>
      <c r="H73" s="21">
        <f t="shared" ref="H73" si="29">D73*F73*G73</f>
        <v>992129.26400000008</v>
      </c>
      <c r="J73" s="19">
        <v>131</v>
      </c>
      <c r="K73" s="49">
        <v>80.201000000000036</v>
      </c>
      <c r="L73" s="49">
        <f t="shared" ref="L73" si="30">IFERROR(K73/J73,0)</f>
        <v>0.61222137404580179</v>
      </c>
      <c r="M73" s="13">
        <v>179.20000000000002</v>
      </c>
      <c r="N73" s="21">
        <f t="shared" ref="N73" si="31">J73*L73*M73</f>
        <v>14372.019200000008</v>
      </c>
      <c r="P73" s="19">
        <v>6</v>
      </c>
      <c r="Q73" s="49">
        <v>7.7502000000000004</v>
      </c>
      <c r="R73" s="49">
        <f t="shared" ref="R73" si="32">IFERROR(Q73/P73,0)</f>
        <v>1.2917000000000001</v>
      </c>
      <c r="S73" s="13">
        <v>89.600000000000009</v>
      </c>
      <c r="T73" s="21">
        <f t="shared" ref="T73" si="33">P73*R73*S73</f>
        <v>694.41792000000009</v>
      </c>
      <c r="V73" s="19">
        <v>40137</v>
      </c>
      <c r="W73" s="49">
        <v>8117.3440999999975</v>
      </c>
      <c r="X73" s="49">
        <f t="shared" ref="X73" si="34">IFERROR(W73/V73,0)</f>
        <v>0.20224092732391552</v>
      </c>
      <c r="Y73" s="21">
        <v>375</v>
      </c>
      <c r="Z73" s="4">
        <f t="shared" ref="Z73" si="35">V73*X73*Y73</f>
        <v>3044004.0374999992</v>
      </c>
      <c r="AB73" s="19">
        <v>279</v>
      </c>
      <c r="AC73" s="49">
        <v>118.5583</v>
      </c>
      <c r="AD73" s="49">
        <f t="shared" ref="AD73" si="36">IFERROR(AC73/AB73,0)</f>
        <v>0.42494014336917563</v>
      </c>
      <c r="AE73" s="21">
        <v>240</v>
      </c>
      <c r="AF73" s="4">
        <f t="shared" ref="AF73" si="37">AB73*AD73*AE73</f>
        <v>28453.992000000002</v>
      </c>
      <c r="AH73" s="19">
        <v>0</v>
      </c>
      <c r="AI73" s="49">
        <v>0</v>
      </c>
      <c r="AJ73" s="49">
        <f t="shared" ref="AJ73" si="38">IFERROR(AI73/AH73,0)</f>
        <v>0</v>
      </c>
      <c r="AK73" s="21">
        <v>290</v>
      </c>
      <c r="AL73" s="4">
        <f t="shared" ref="AL73" si="39">AH73*AJ73*AK73</f>
        <v>0</v>
      </c>
      <c r="AN73" s="4">
        <f t="shared" si="26"/>
        <v>4079653.7306199991</v>
      </c>
      <c r="AO73" s="13">
        <f t="shared" ref="AO73" si="40">AN73/3</f>
        <v>1359884.576873333</v>
      </c>
    </row>
  </sheetData>
  <sortState xmlns:xlrd2="http://schemas.microsoft.com/office/spreadsheetml/2017/richdata2" ref="A9:AO73">
    <sortCondition ref="B9:B73"/>
  </sortState>
  <mergeCells count="6">
    <mergeCell ref="AH7:AL7"/>
    <mergeCell ref="D7:H7"/>
    <mergeCell ref="J7:N7"/>
    <mergeCell ref="P7:T7"/>
    <mergeCell ref="V7:Z7"/>
    <mergeCell ref="AB7:AF7"/>
  </mergeCells>
  <pageMargins left="0.7" right="0.7" top="0.75" bottom="0.75" header="0" footer="0"/>
  <pageSetup pageOrder="overThenDown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6A85E11E30F4E991D0A89AF3E1058" ma:contentTypeVersion="21" ma:contentTypeDescription="Create a new document." ma:contentTypeScope="" ma:versionID="e9e714bb0801ac8b7362f47fe2f2be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d2c4303766fcadb54f511e1f5a2aa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67F2507-725C-4E08-B548-1F313E1AF521}"/>
</file>

<file path=customXml/itemProps2.xml><?xml version="1.0" encoding="utf-8"?>
<ds:datastoreItem xmlns:ds="http://schemas.openxmlformats.org/officeDocument/2006/customXml" ds:itemID="{107DAA0E-5D00-401A-BE73-24852FD20E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C2ACFD-C939-464A-A159-6FA9D11C8E65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Safety Net Pool</vt:lpstr>
      <vt:lpstr>Critical Access Pool</vt:lpstr>
      <vt:lpstr>Fixed Rate Volume</vt:lpstr>
      <vt:lpstr>Fixed Rate-Acuity High Volume</vt:lpstr>
      <vt:lpstr>Fixed Rate-Acuity Other Acute</vt:lpstr>
      <vt:lpstr>'Critical Access Pool'!Print_Titles</vt:lpstr>
      <vt:lpstr>'Fixed Rate-Acuity High Volume'!Print_Titles</vt:lpstr>
      <vt:lpstr>'Fixed Rate-Acuity Other Acute'!Print_Titles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October Through December 2021 Directed Payment Calculations</dc:title>
  <dc:creator>Jenkins, Dan</dc:creator>
  <cp:lastModifiedBy>Dye, Duane</cp:lastModifiedBy>
  <cp:lastPrinted>2021-09-30T20:02:29Z</cp:lastPrinted>
  <dcterms:created xsi:type="dcterms:W3CDTF">2021-03-29T17:17:52Z</dcterms:created>
  <dcterms:modified xsi:type="dcterms:W3CDTF">2021-09-30T20:48:21Z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0x0101000766A85E11E30F4E991D0A89AF3E1058</vt:lpwstr>
  </property>
  <property fmtid="{D5CDD505-2E9C-101B-9397-08002B2CF9AE}" pid="3" name="TaxKeywordTaxHTField">
    <vt:lpwstr/>
  </property>
  <property fmtid="{D5CDD505-2E9C-101B-9397-08002B2CF9AE}" pid="4" name="TaxKeyword">
    <vt:lpwstr/>
  </property>
  <property fmtid="{D5CDD505-2E9C-101B-9397-08002B2CF9AE}" pid="5" name="TaxCatchAll">
    <vt:lpwstr/>
  </property>
</Properties>
</file>