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8_{C8944439-54F1-46FA-9CD5-5BE8BE06B2BF}" xr6:coauthVersionLast="47" xr6:coauthVersionMax="47" xr10:uidLastSave="{00000000-0000-0000-0000-000000000000}"/>
  <bookViews>
    <workbookView xWindow="-120" yWindow="-120" windowWidth="29040" windowHeight="17640" xr2:uid="{A9FAA28E-FA25-440E-A7D8-0BA2C285C2FD}"/>
  </bookViews>
  <sheets>
    <sheet name="Safety Net Pool" sheetId="1" r:id="rId1"/>
    <sheet name="Critical Access Pool" sheetId="2" r:id="rId2"/>
    <sheet name="Fixed Rate - Volume" sheetId="3" r:id="rId3"/>
    <sheet name="Fixed Rate-Acuity High Medicaid" sheetId="4" r:id="rId4"/>
    <sheet name="Fixed Rate-Acuity Other Acute" sheetId="5" r:id="rId5"/>
  </sheets>
  <definedNames>
    <definedName name="_xlnm.Print_Titles" localSheetId="3">'Fixed Rate-Acuity High Medicaid'!$B:$D,'Fixed Rate-Acuity High Medicaid'!$1:$8</definedName>
    <definedName name="_xlnm.Print_Titles" localSheetId="4">'Fixed Rate-Acuity Other Acute'!$B:$D,'Fixed Rate-Acuity Other Acute'!$1:$8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4" i="5" l="1"/>
  <c r="AK74" i="5"/>
  <c r="AF74" i="5"/>
  <c r="Z74" i="5"/>
  <c r="Y74" i="5"/>
  <c r="T74" i="5"/>
  <c r="S74" i="5"/>
  <c r="N74" i="5"/>
  <c r="M74" i="5"/>
  <c r="H74" i="5"/>
  <c r="AL73" i="5"/>
  <c r="AF73" i="5"/>
  <c r="Z73" i="5"/>
  <c r="T73" i="5"/>
  <c r="S73" i="5"/>
  <c r="U73" i="5" s="1"/>
  <c r="N73" i="5"/>
  <c r="H73" i="5"/>
  <c r="AL72" i="5"/>
  <c r="AK72" i="5"/>
  <c r="AM72" i="5" s="1"/>
  <c r="AF72" i="5"/>
  <c r="Z72" i="5"/>
  <c r="T72" i="5"/>
  <c r="S72" i="5"/>
  <c r="U72" i="5" s="1"/>
  <c r="N72" i="5"/>
  <c r="M72" i="5"/>
  <c r="H72" i="5"/>
  <c r="AL71" i="5"/>
  <c r="AF71" i="5"/>
  <c r="Z71" i="5"/>
  <c r="T71" i="5"/>
  <c r="N71" i="5"/>
  <c r="H71" i="5"/>
  <c r="AL70" i="5"/>
  <c r="AK70" i="5"/>
  <c r="AF70" i="5"/>
  <c r="Z70" i="5"/>
  <c r="T70" i="5"/>
  <c r="N70" i="5"/>
  <c r="H70" i="5"/>
  <c r="AL69" i="5"/>
  <c r="AK69" i="5"/>
  <c r="AM69" i="5" s="1"/>
  <c r="AF69" i="5"/>
  <c r="AE69" i="5"/>
  <c r="Z69" i="5"/>
  <c r="T69" i="5"/>
  <c r="N69" i="5"/>
  <c r="M69" i="5"/>
  <c r="H69" i="5"/>
  <c r="AL68" i="5"/>
  <c r="AF68" i="5"/>
  <c r="AE68" i="5"/>
  <c r="Z68" i="5"/>
  <c r="Y68" i="5"/>
  <c r="T68" i="5"/>
  <c r="N68" i="5"/>
  <c r="H68" i="5"/>
  <c r="AL67" i="5"/>
  <c r="AK67" i="5"/>
  <c r="AM67" i="5" s="1"/>
  <c r="AF67" i="5"/>
  <c r="Z67" i="5"/>
  <c r="T67" i="5"/>
  <c r="S67" i="5"/>
  <c r="N67" i="5"/>
  <c r="M67" i="5"/>
  <c r="H67" i="5"/>
  <c r="AL66" i="5"/>
  <c r="AF66" i="5"/>
  <c r="AE66" i="5"/>
  <c r="Z66" i="5"/>
  <c r="T66" i="5"/>
  <c r="N66" i="5"/>
  <c r="H66" i="5"/>
  <c r="G66" i="5"/>
  <c r="AL65" i="5"/>
  <c r="AK65" i="5"/>
  <c r="AM65" i="5" s="1"/>
  <c r="AF65" i="5"/>
  <c r="AE65" i="5"/>
  <c r="AG65" i="5" s="1"/>
  <c r="Z65" i="5"/>
  <c r="T65" i="5"/>
  <c r="N65" i="5"/>
  <c r="M65" i="5"/>
  <c r="H65" i="5"/>
  <c r="G65" i="5"/>
  <c r="AL64" i="5"/>
  <c r="AF64" i="5"/>
  <c r="Z64" i="5"/>
  <c r="Y64" i="5"/>
  <c r="T64" i="5"/>
  <c r="S64" i="5"/>
  <c r="U64" i="5" s="1"/>
  <c r="N64" i="5"/>
  <c r="H64" i="5"/>
  <c r="AL63" i="5"/>
  <c r="AK63" i="5"/>
  <c r="AF63" i="5"/>
  <c r="Z63" i="5"/>
  <c r="T63" i="5"/>
  <c r="N63" i="5"/>
  <c r="H63" i="5"/>
  <c r="AL62" i="5"/>
  <c r="AF62" i="5"/>
  <c r="Z62" i="5"/>
  <c r="Y62" i="5"/>
  <c r="T62" i="5"/>
  <c r="S62" i="5"/>
  <c r="U62" i="5" s="1"/>
  <c r="N62" i="5"/>
  <c r="H62" i="5"/>
  <c r="AL61" i="5"/>
  <c r="AK61" i="5"/>
  <c r="AF61" i="5"/>
  <c r="AE61" i="5"/>
  <c r="Z61" i="5"/>
  <c r="T61" i="5"/>
  <c r="N61" i="5"/>
  <c r="H61" i="5"/>
  <c r="AL60" i="5"/>
  <c r="AK60" i="5"/>
  <c r="AM60" i="5" s="1"/>
  <c r="AF60" i="5"/>
  <c r="Z60" i="5"/>
  <c r="Y60" i="5"/>
  <c r="T60" i="5"/>
  <c r="N60" i="5"/>
  <c r="H60" i="5"/>
  <c r="AL59" i="5"/>
  <c r="AK59" i="5"/>
  <c r="AM59" i="5" s="1"/>
  <c r="AF59" i="5"/>
  <c r="AE59" i="5"/>
  <c r="Z59" i="5"/>
  <c r="Y59" i="5"/>
  <c r="AA59" i="5" s="1"/>
  <c r="T59" i="5"/>
  <c r="N59" i="5"/>
  <c r="H59" i="5"/>
  <c r="AL58" i="5"/>
  <c r="AK58" i="5"/>
  <c r="AM58" i="5" s="1"/>
  <c r="AF58" i="5"/>
  <c r="AE58" i="5"/>
  <c r="AG58" i="5" s="1"/>
  <c r="Z58" i="5"/>
  <c r="T58" i="5"/>
  <c r="S58" i="5"/>
  <c r="N58" i="5"/>
  <c r="H58" i="5"/>
  <c r="AL57" i="5"/>
  <c r="AF57" i="5"/>
  <c r="Z57" i="5"/>
  <c r="Y57" i="5"/>
  <c r="AA57" i="5" s="1"/>
  <c r="T57" i="5"/>
  <c r="N57" i="5"/>
  <c r="H57" i="5"/>
  <c r="AL56" i="5"/>
  <c r="AK56" i="5"/>
  <c r="AM56" i="5" s="1"/>
  <c r="AF56" i="5"/>
  <c r="Z56" i="5"/>
  <c r="T56" i="5"/>
  <c r="S56" i="5"/>
  <c r="U56" i="5" s="1"/>
  <c r="N56" i="5"/>
  <c r="H56" i="5"/>
  <c r="AL55" i="5"/>
  <c r="AK55" i="5"/>
  <c r="AF55" i="5"/>
  <c r="AE55" i="5"/>
  <c r="Z55" i="5"/>
  <c r="T55" i="5"/>
  <c r="N55" i="5"/>
  <c r="H55" i="5"/>
  <c r="G55" i="5"/>
  <c r="AL54" i="5"/>
  <c r="AF54" i="5"/>
  <c r="Z54" i="5"/>
  <c r="Y54" i="5"/>
  <c r="T54" i="5"/>
  <c r="N54" i="5"/>
  <c r="H54" i="5"/>
  <c r="AL53" i="5"/>
  <c r="AK53" i="5"/>
  <c r="AF53" i="5"/>
  <c r="Z53" i="5"/>
  <c r="T53" i="5"/>
  <c r="N53" i="5"/>
  <c r="M53" i="5"/>
  <c r="H53" i="5"/>
  <c r="AL52" i="5"/>
  <c r="AK52" i="5"/>
  <c r="AF52" i="5"/>
  <c r="Z52" i="5"/>
  <c r="T52" i="5"/>
  <c r="S52" i="5"/>
  <c r="N52" i="5"/>
  <c r="H52" i="5"/>
  <c r="G52" i="5"/>
  <c r="AL51" i="5"/>
  <c r="AK51" i="5"/>
  <c r="AM51" i="5" s="1"/>
  <c r="AF51" i="5"/>
  <c r="AE51" i="5"/>
  <c r="AG51" i="5" s="1"/>
  <c r="Z51" i="5"/>
  <c r="T51" i="5"/>
  <c r="S51" i="5"/>
  <c r="N51" i="5"/>
  <c r="M51" i="5"/>
  <c r="H51" i="5"/>
  <c r="AL50" i="5"/>
  <c r="AK50" i="5"/>
  <c r="AF50" i="5"/>
  <c r="Z50" i="5"/>
  <c r="Y50" i="5"/>
  <c r="AA50" i="5" s="1"/>
  <c r="T50" i="5"/>
  <c r="N50" i="5"/>
  <c r="H50" i="5"/>
  <c r="AL49" i="5"/>
  <c r="AF49" i="5"/>
  <c r="Z49" i="5"/>
  <c r="T49" i="5"/>
  <c r="N49" i="5"/>
  <c r="H49" i="5"/>
  <c r="G49" i="5"/>
  <c r="I49" i="5" s="1"/>
  <c r="AL48" i="5"/>
  <c r="AK48" i="5"/>
  <c r="AM48" i="5" s="1"/>
  <c r="AF48" i="5"/>
  <c r="Z48" i="5"/>
  <c r="T48" i="5"/>
  <c r="N48" i="5"/>
  <c r="M48" i="5"/>
  <c r="O48" i="5" s="1"/>
  <c r="H48" i="5"/>
  <c r="AL47" i="5"/>
  <c r="AF47" i="5"/>
  <c r="Z47" i="5"/>
  <c r="Y47" i="5"/>
  <c r="AA47" i="5" s="1"/>
  <c r="T47" i="5"/>
  <c r="S47" i="5"/>
  <c r="U47" i="5" s="1"/>
  <c r="N47" i="5"/>
  <c r="H47" i="5"/>
  <c r="AL46" i="5"/>
  <c r="AF46" i="5"/>
  <c r="Z46" i="5"/>
  <c r="Y46" i="5"/>
  <c r="AA46" i="5" s="1"/>
  <c r="T46" i="5"/>
  <c r="S46" i="5"/>
  <c r="N46" i="5"/>
  <c r="H46" i="5"/>
  <c r="AL45" i="5"/>
  <c r="AK45" i="5"/>
  <c r="AF45" i="5"/>
  <c r="Z45" i="5"/>
  <c r="Y45" i="5"/>
  <c r="T45" i="5"/>
  <c r="N45" i="5"/>
  <c r="H45" i="5"/>
  <c r="AL44" i="5"/>
  <c r="AF44" i="5"/>
  <c r="Z44" i="5"/>
  <c r="T44" i="5"/>
  <c r="S44" i="5"/>
  <c r="U44" i="5" s="1"/>
  <c r="N44" i="5"/>
  <c r="M44" i="5"/>
  <c r="H44" i="5"/>
  <c r="AL43" i="5"/>
  <c r="AF43" i="5"/>
  <c r="Z43" i="5"/>
  <c r="Y43" i="5"/>
  <c r="AA43" i="5" s="1"/>
  <c r="T43" i="5"/>
  <c r="S43" i="5"/>
  <c r="N43" i="5"/>
  <c r="H43" i="5"/>
  <c r="AL42" i="5"/>
  <c r="AK42" i="5"/>
  <c r="AF42" i="5"/>
  <c r="AE42" i="5"/>
  <c r="AG42" i="5" s="1"/>
  <c r="Z42" i="5"/>
  <c r="Y42" i="5"/>
  <c r="T42" i="5"/>
  <c r="S42" i="5"/>
  <c r="U42" i="5" s="1"/>
  <c r="N42" i="5"/>
  <c r="H42" i="5"/>
  <c r="G42" i="5"/>
  <c r="AL41" i="5"/>
  <c r="AF41" i="5"/>
  <c r="Z41" i="5"/>
  <c r="T41" i="5"/>
  <c r="N41" i="5"/>
  <c r="M41" i="5"/>
  <c r="H41" i="5"/>
  <c r="AL40" i="5"/>
  <c r="AK40" i="5"/>
  <c r="AF40" i="5"/>
  <c r="Z40" i="5"/>
  <c r="T40" i="5"/>
  <c r="S40" i="5"/>
  <c r="N40" i="5"/>
  <c r="H40" i="5"/>
  <c r="AL39" i="5"/>
  <c r="AF39" i="5"/>
  <c r="Z39" i="5"/>
  <c r="T39" i="5"/>
  <c r="S39" i="5"/>
  <c r="N39" i="5"/>
  <c r="H39" i="5"/>
  <c r="AL38" i="5"/>
  <c r="AK38" i="5"/>
  <c r="AM38" i="5" s="1"/>
  <c r="AF38" i="5"/>
  <c r="AE38" i="5"/>
  <c r="Z38" i="5"/>
  <c r="Y38" i="5"/>
  <c r="T38" i="5"/>
  <c r="S38" i="5"/>
  <c r="N38" i="5"/>
  <c r="H38" i="5"/>
  <c r="AL37" i="5"/>
  <c r="AK37" i="5"/>
  <c r="AF37" i="5"/>
  <c r="Z37" i="5"/>
  <c r="T37" i="5"/>
  <c r="N37" i="5"/>
  <c r="M37" i="5"/>
  <c r="H37" i="5"/>
  <c r="AL36" i="5"/>
  <c r="AF36" i="5"/>
  <c r="AE36" i="5"/>
  <c r="AG36" i="5" s="1"/>
  <c r="Z36" i="5"/>
  <c r="T36" i="5"/>
  <c r="S36" i="5"/>
  <c r="N36" i="5"/>
  <c r="H36" i="5"/>
  <c r="AL35" i="5"/>
  <c r="AF35" i="5"/>
  <c r="Z35" i="5"/>
  <c r="Y35" i="5"/>
  <c r="T35" i="5"/>
  <c r="S35" i="5"/>
  <c r="U35" i="5" s="1"/>
  <c r="N35" i="5"/>
  <c r="M35" i="5"/>
  <c r="H35" i="5"/>
  <c r="AL34" i="5"/>
  <c r="AF34" i="5"/>
  <c r="AE34" i="5"/>
  <c r="Z34" i="5"/>
  <c r="T34" i="5"/>
  <c r="S34" i="5"/>
  <c r="N34" i="5"/>
  <c r="H34" i="5"/>
  <c r="AL33" i="5"/>
  <c r="AK33" i="5"/>
  <c r="AF33" i="5"/>
  <c r="Z33" i="5"/>
  <c r="T33" i="5"/>
  <c r="N33" i="5"/>
  <c r="H33" i="5"/>
  <c r="G33" i="5"/>
  <c r="AL32" i="5"/>
  <c r="AF32" i="5"/>
  <c r="Z32" i="5"/>
  <c r="T32" i="5"/>
  <c r="S32" i="5"/>
  <c r="U32" i="5" s="1"/>
  <c r="N32" i="5"/>
  <c r="M32" i="5"/>
  <c r="O32" i="5" s="1"/>
  <c r="H32" i="5"/>
  <c r="G32" i="5"/>
  <c r="I32" i="5" s="1"/>
  <c r="AL31" i="5"/>
  <c r="AF31" i="5"/>
  <c r="Z31" i="5"/>
  <c r="T31" i="5"/>
  <c r="N31" i="5"/>
  <c r="H31" i="5"/>
  <c r="AL30" i="5"/>
  <c r="AK30" i="5"/>
  <c r="AF30" i="5"/>
  <c r="Z30" i="5"/>
  <c r="T30" i="5"/>
  <c r="N30" i="5"/>
  <c r="H30" i="5"/>
  <c r="G30" i="5"/>
  <c r="I30" i="5" s="1"/>
  <c r="AL29" i="5"/>
  <c r="AK29" i="5"/>
  <c r="AF29" i="5"/>
  <c r="Z29" i="5"/>
  <c r="T29" i="5"/>
  <c r="N29" i="5"/>
  <c r="M29" i="5"/>
  <c r="O29" i="5" s="1"/>
  <c r="H29" i="5"/>
  <c r="AL28" i="5"/>
  <c r="AF28" i="5"/>
  <c r="Z28" i="5"/>
  <c r="T28" i="5"/>
  <c r="N28" i="5"/>
  <c r="H28" i="5"/>
  <c r="G28" i="5"/>
  <c r="I28" i="5" s="1"/>
  <c r="AL27" i="5"/>
  <c r="AF27" i="5"/>
  <c r="Z27" i="5"/>
  <c r="T27" i="5"/>
  <c r="N27" i="5"/>
  <c r="M27" i="5"/>
  <c r="O27" i="5" s="1"/>
  <c r="H27" i="5"/>
  <c r="AL26" i="5"/>
  <c r="AF26" i="5"/>
  <c r="Z26" i="5"/>
  <c r="T26" i="5"/>
  <c r="S26" i="5"/>
  <c r="N26" i="5"/>
  <c r="M26" i="5"/>
  <c r="O26" i="5" s="1"/>
  <c r="H26" i="5"/>
  <c r="G26" i="5"/>
  <c r="I26" i="5" s="1"/>
  <c r="AL25" i="5"/>
  <c r="AF25" i="5"/>
  <c r="Z25" i="5"/>
  <c r="T25" i="5"/>
  <c r="N25" i="5"/>
  <c r="H25" i="5"/>
  <c r="AL24" i="5"/>
  <c r="AK24" i="5"/>
  <c r="AF24" i="5"/>
  <c r="Z24" i="5"/>
  <c r="T24" i="5"/>
  <c r="N24" i="5"/>
  <c r="H24" i="5"/>
  <c r="AL23" i="5"/>
  <c r="AF23" i="5"/>
  <c r="Z23" i="5"/>
  <c r="T23" i="5"/>
  <c r="S23" i="5"/>
  <c r="N23" i="5"/>
  <c r="H23" i="5"/>
  <c r="G23" i="5"/>
  <c r="I23" i="5" s="1"/>
  <c r="AL22" i="5"/>
  <c r="AK22" i="5"/>
  <c r="AF22" i="5"/>
  <c r="Z22" i="5"/>
  <c r="T22" i="5"/>
  <c r="N22" i="5"/>
  <c r="M22" i="5"/>
  <c r="H22" i="5"/>
  <c r="AL21" i="5"/>
  <c r="AF21" i="5"/>
  <c r="Z21" i="5"/>
  <c r="T21" i="5"/>
  <c r="S21" i="5"/>
  <c r="N21" i="5"/>
  <c r="H21" i="5"/>
  <c r="G21" i="5"/>
  <c r="AL20" i="5"/>
  <c r="AK20" i="5"/>
  <c r="AF20" i="5"/>
  <c r="Z20" i="5"/>
  <c r="T20" i="5"/>
  <c r="N20" i="5"/>
  <c r="H20" i="5"/>
  <c r="G20" i="5"/>
  <c r="I20" i="5" s="1"/>
  <c r="AL19" i="5"/>
  <c r="AF19" i="5"/>
  <c r="Z19" i="5"/>
  <c r="T19" i="5"/>
  <c r="N19" i="5"/>
  <c r="H19" i="5"/>
  <c r="G19" i="5"/>
  <c r="I19" i="5" s="1"/>
  <c r="AL18" i="5"/>
  <c r="AK18" i="5"/>
  <c r="AF18" i="5"/>
  <c r="Z18" i="5"/>
  <c r="T18" i="5"/>
  <c r="S18" i="5"/>
  <c r="N18" i="5"/>
  <c r="M18" i="5"/>
  <c r="H18" i="5"/>
  <c r="AL17" i="5"/>
  <c r="AF17" i="5"/>
  <c r="AE17" i="5"/>
  <c r="Z17" i="5"/>
  <c r="T17" i="5"/>
  <c r="S17" i="5"/>
  <c r="N17" i="5"/>
  <c r="H17" i="5"/>
  <c r="AL16" i="5"/>
  <c r="AF16" i="5"/>
  <c r="Z16" i="5"/>
  <c r="T16" i="5"/>
  <c r="N16" i="5"/>
  <c r="M16" i="5"/>
  <c r="H16" i="5"/>
  <c r="G16" i="5"/>
  <c r="I16" i="5" s="1"/>
  <c r="AL15" i="5"/>
  <c r="AK15" i="5"/>
  <c r="AF15" i="5"/>
  <c r="Z15" i="5"/>
  <c r="T15" i="5"/>
  <c r="N15" i="5"/>
  <c r="H15" i="5"/>
  <c r="G15" i="5"/>
  <c r="I15" i="5" s="1"/>
  <c r="AL14" i="5"/>
  <c r="AF14" i="5"/>
  <c r="Z14" i="5"/>
  <c r="T14" i="5"/>
  <c r="N14" i="5"/>
  <c r="H14" i="5"/>
  <c r="G14" i="5"/>
  <c r="AL13" i="5"/>
  <c r="AF13" i="5"/>
  <c r="Z13" i="5"/>
  <c r="T13" i="5"/>
  <c r="S13" i="5"/>
  <c r="U13" i="5" s="1"/>
  <c r="N13" i="5"/>
  <c r="H13" i="5"/>
  <c r="G13" i="5"/>
  <c r="I13" i="5" s="1"/>
  <c r="AL12" i="5"/>
  <c r="AK12" i="5"/>
  <c r="AF12" i="5"/>
  <c r="AE12" i="5"/>
  <c r="Z12" i="5"/>
  <c r="T12" i="5"/>
  <c r="N12" i="5"/>
  <c r="M12" i="5"/>
  <c r="H12" i="5"/>
  <c r="AL11" i="5"/>
  <c r="AF11" i="5"/>
  <c r="Z11" i="5"/>
  <c r="T11" i="5"/>
  <c r="S11" i="5"/>
  <c r="N11" i="5"/>
  <c r="H11" i="5"/>
  <c r="G11" i="5"/>
  <c r="AL10" i="5"/>
  <c r="AK10" i="5"/>
  <c r="AM10" i="5" s="1"/>
  <c r="AF10" i="5"/>
  <c r="AE10" i="5"/>
  <c r="AG10" i="5" s="1"/>
  <c r="Z10" i="5"/>
  <c r="T10" i="5"/>
  <c r="N10" i="5"/>
  <c r="H10" i="5"/>
  <c r="G10" i="5"/>
  <c r="I10" i="5" s="1"/>
  <c r="AE9" i="5"/>
  <c r="AL38" i="4"/>
  <c r="AF38" i="4"/>
  <c r="AG38" i="4" s="1"/>
  <c r="T38" i="4"/>
  <c r="N38" i="4"/>
  <c r="AK38" i="4"/>
  <c r="AM38" i="4"/>
  <c r="AE38" i="4"/>
  <c r="Z38" i="4"/>
  <c r="Y38" i="4"/>
  <c r="AA38" i="4"/>
  <c r="S38" i="4"/>
  <c r="U38" i="4"/>
  <c r="M38" i="4"/>
  <c r="H38" i="4"/>
  <c r="G38" i="4"/>
  <c r="I38" i="4"/>
  <c r="AL37" i="4"/>
  <c r="AK37" i="4"/>
  <c r="AF37" i="4"/>
  <c r="AE37" i="4"/>
  <c r="AG37" i="4" s="1"/>
  <c r="Z37" i="4"/>
  <c r="T37" i="4"/>
  <c r="S37" i="4"/>
  <c r="U37" i="4"/>
  <c r="N37" i="4"/>
  <c r="M37" i="4"/>
  <c r="O37" i="4" s="1"/>
  <c r="H37" i="4"/>
  <c r="G37" i="4"/>
  <c r="I37" i="4" s="1"/>
  <c r="AL36" i="4"/>
  <c r="AK36" i="4"/>
  <c r="AM36" i="4" s="1"/>
  <c r="AF36" i="4"/>
  <c r="AE36" i="4"/>
  <c r="AG36" i="4"/>
  <c r="Z36" i="4"/>
  <c r="Y36" i="4"/>
  <c r="AA36" i="4"/>
  <c r="T36" i="4"/>
  <c r="S36" i="4"/>
  <c r="U36" i="4" s="1"/>
  <c r="N36" i="4"/>
  <c r="M36" i="4"/>
  <c r="O36" i="4"/>
  <c r="H36" i="4"/>
  <c r="AL35" i="4"/>
  <c r="AF35" i="4"/>
  <c r="AE35" i="4"/>
  <c r="AG35" i="4" s="1"/>
  <c r="Z35" i="4"/>
  <c r="Y35" i="4"/>
  <c r="AA35" i="4"/>
  <c r="U35" i="4"/>
  <c r="T35" i="4"/>
  <c r="S35" i="4"/>
  <c r="N35" i="4"/>
  <c r="M35" i="4"/>
  <c r="O35" i="4"/>
  <c r="H35" i="4"/>
  <c r="G35" i="4"/>
  <c r="AL34" i="4"/>
  <c r="AK34" i="4"/>
  <c r="AM34" i="4" s="1"/>
  <c r="AF34" i="4"/>
  <c r="AE34" i="4"/>
  <c r="AG34" i="4"/>
  <c r="Z34" i="4"/>
  <c r="T34" i="4"/>
  <c r="S34" i="4"/>
  <c r="U34" i="4" s="1"/>
  <c r="N34" i="4"/>
  <c r="H34" i="4"/>
  <c r="G34" i="4"/>
  <c r="I34" i="4" s="1"/>
  <c r="AL33" i="4"/>
  <c r="AK33" i="4"/>
  <c r="AF33" i="4"/>
  <c r="AE33" i="4"/>
  <c r="AG33" i="4" s="1"/>
  <c r="Z33" i="4"/>
  <c r="Y33" i="4"/>
  <c r="AA33" i="4"/>
  <c r="T33" i="4"/>
  <c r="S33" i="4"/>
  <c r="U33" i="4" s="1"/>
  <c r="N33" i="4"/>
  <c r="M33" i="4"/>
  <c r="O33" i="4" s="1"/>
  <c r="H33" i="4"/>
  <c r="AL32" i="4"/>
  <c r="AF32" i="4"/>
  <c r="Z32" i="4"/>
  <c r="T32" i="4"/>
  <c r="S32" i="4"/>
  <c r="U32" i="4"/>
  <c r="N32" i="4"/>
  <c r="M32" i="4"/>
  <c r="O32" i="4" s="1"/>
  <c r="H32" i="4"/>
  <c r="G32" i="4"/>
  <c r="I32" i="4" s="1"/>
  <c r="AL31" i="4"/>
  <c r="AK31" i="4"/>
  <c r="AM31" i="4" s="1"/>
  <c r="AF31" i="4"/>
  <c r="AE31" i="4"/>
  <c r="AG31" i="4"/>
  <c r="Z31" i="4"/>
  <c r="Y31" i="4"/>
  <c r="AA31" i="4" s="1"/>
  <c r="T31" i="4"/>
  <c r="S31" i="4"/>
  <c r="U31" i="4"/>
  <c r="N31" i="4"/>
  <c r="H31" i="4"/>
  <c r="G31" i="4"/>
  <c r="I31" i="4" s="1"/>
  <c r="AL30" i="4"/>
  <c r="AK30" i="4"/>
  <c r="AM30" i="4" s="1"/>
  <c r="AF30" i="4"/>
  <c r="AE30" i="4"/>
  <c r="AG30" i="4"/>
  <c r="Z30" i="4"/>
  <c r="Y30" i="4"/>
  <c r="AA30" i="4" s="1"/>
  <c r="T30" i="4"/>
  <c r="S30" i="4"/>
  <c r="U30" i="4" s="1"/>
  <c r="N30" i="4"/>
  <c r="M30" i="4"/>
  <c r="O30" i="4"/>
  <c r="H30" i="4"/>
  <c r="G30" i="4"/>
  <c r="I30" i="4" s="1"/>
  <c r="AL29" i="4"/>
  <c r="AK29" i="4"/>
  <c r="AM29" i="4" s="1"/>
  <c r="AF29" i="4"/>
  <c r="AE29" i="4"/>
  <c r="AG29" i="4" s="1"/>
  <c r="Z29" i="4"/>
  <c r="T29" i="4"/>
  <c r="S29" i="4"/>
  <c r="U29" i="4" s="1"/>
  <c r="N29" i="4"/>
  <c r="M29" i="4"/>
  <c r="O29" i="4" s="1"/>
  <c r="H29" i="4"/>
  <c r="G29" i="4"/>
  <c r="I29" i="4" s="1"/>
  <c r="AL28" i="4"/>
  <c r="AK28" i="4"/>
  <c r="AM28" i="4" s="1"/>
  <c r="AF28" i="4"/>
  <c r="AE28" i="4"/>
  <c r="AG28" i="4"/>
  <c r="Z28" i="4"/>
  <c r="Y28" i="4"/>
  <c r="AA28" i="4"/>
  <c r="T28" i="4"/>
  <c r="S28" i="4"/>
  <c r="U28" i="4" s="1"/>
  <c r="N28" i="4"/>
  <c r="M28" i="4"/>
  <c r="O28" i="4"/>
  <c r="H28" i="4"/>
  <c r="G28" i="4"/>
  <c r="I28" i="4" s="1"/>
  <c r="AL27" i="4"/>
  <c r="AK27" i="4"/>
  <c r="AM27" i="4" s="1"/>
  <c r="AF27" i="4"/>
  <c r="AE27" i="4"/>
  <c r="AG27" i="4" s="1"/>
  <c r="Z27" i="4"/>
  <c r="Y27" i="4"/>
  <c r="AA27" i="4"/>
  <c r="T27" i="4"/>
  <c r="S27" i="4"/>
  <c r="U27" i="4" s="1"/>
  <c r="N27" i="4"/>
  <c r="M27" i="4"/>
  <c r="O27" i="4"/>
  <c r="H27" i="4"/>
  <c r="G27" i="4"/>
  <c r="I27" i="4"/>
  <c r="AL26" i="4"/>
  <c r="AK26" i="4"/>
  <c r="AM26" i="4" s="1"/>
  <c r="AF26" i="4"/>
  <c r="AE26" i="4"/>
  <c r="AG26" i="4" s="1"/>
  <c r="Z26" i="4"/>
  <c r="Y26" i="4"/>
  <c r="AA26" i="4"/>
  <c r="T26" i="4"/>
  <c r="S26" i="4"/>
  <c r="U26" i="4" s="1"/>
  <c r="N26" i="4"/>
  <c r="M26" i="4"/>
  <c r="O26" i="4"/>
  <c r="H26" i="4"/>
  <c r="G26" i="4"/>
  <c r="I26" i="4"/>
  <c r="AL25" i="4"/>
  <c r="AK25" i="4"/>
  <c r="AF25" i="4"/>
  <c r="AE25" i="4"/>
  <c r="AG25" i="4" s="1"/>
  <c r="Z25" i="4"/>
  <c r="Y25" i="4"/>
  <c r="AA25" i="4" s="1"/>
  <c r="T25" i="4"/>
  <c r="S25" i="4"/>
  <c r="U25" i="4" s="1"/>
  <c r="N25" i="4"/>
  <c r="M25" i="4"/>
  <c r="O25" i="4" s="1"/>
  <c r="H25" i="4"/>
  <c r="G25" i="4"/>
  <c r="I25" i="4"/>
  <c r="AL24" i="4"/>
  <c r="AK24" i="4"/>
  <c r="AM24" i="4"/>
  <c r="AF24" i="4"/>
  <c r="AE24" i="4"/>
  <c r="AG24" i="4" s="1"/>
  <c r="Z24" i="4"/>
  <c r="Y24" i="4"/>
  <c r="AA24" i="4"/>
  <c r="T24" i="4"/>
  <c r="S24" i="4"/>
  <c r="U24" i="4"/>
  <c r="N24" i="4"/>
  <c r="M24" i="4"/>
  <c r="O24" i="4" s="1"/>
  <c r="H24" i="4"/>
  <c r="G24" i="4"/>
  <c r="I24" i="4"/>
  <c r="AL23" i="4"/>
  <c r="AK23" i="4"/>
  <c r="AM23" i="4"/>
  <c r="AF23" i="4"/>
  <c r="Z23" i="4"/>
  <c r="Y23" i="4"/>
  <c r="AA23" i="4" s="1"/>
  <c r="T23" i="4"/>
  <c r="S23" i="4"/>
  <c r="U23" i="4" s="1"/>
  <c r="N23" i="4"/>
  <c r="M23" i="4"/>
  <c r="O23" i="4" s="1"/>
  <c r="H23" i="4"/>
  <c r="G23" i="4"/>
  <c r="I23" i="4" s="1"/>
  <c r="AL22" i="4"/>
  <c r="AK22" i="4"/>
  <c r="AM22" i="4" s="1"/>
  <c r="AF22" i="4"/>
  <c r="AE22" i="4"/>
  <c r="AG22" i="4"/>
  <c r="Z22" i="4"/>
  <c r="Y22" i="4"/>
  <c r="AA22" i="4" s="1"/>
  <c r="T22" i="4"/>
  <c r="S22" i="4"/>
  <c r="U22" i="4" s="1"/>
  <c r="N22" i="4"/>
  <c r="M22" i="4"/>
  <c r="O22" i="4" s="1"/>
  <c r="H22" i="4"/>
  <c r="G22" i="4"/>
  <c r="I22" i="4" s="1"/>
  <c r="AL21" i="4"/>
  <c r="AK21" i="4"/>
  <c r="AM21" i="4" s="1"/>
  <c r="AF21" i="4"/>
  <c r="AE21" i="4"/>
  <c r="AG21" i="4" s="1"/>
  <c r="Z21" i="4"/>
  <c r="Y21" i="4"/>
  <c r="AA21" i="4" s="1"/>
  <c r="T21" i="4"/>
  <c r="S21" i="4"/>
  <c r="U21" i="4" s="1"/>
  <c r="N21" i="4"/>
  <c r="M21" i="4"/>
  <c r="O21" i="4"/>
  <c r="H21" i="4"/>
  <c r="G21" i="4"/>
  <c r="I21" i="4" s="1"/>
  <c r="AL20" i="4"/>
  <c r="AK20" i="4"/>
  <c r="AM20" i="4" s="1"/>
  <c r="AF20" i="4"/>
  <c r="AE20" i="4"/>
  <c r="AG20" i="4"/>
  <c r="Z20" i="4"/>
  <c r="T20" i="4"/>
  <c r="S20" i="4"/>
  <c r="U20" i="4" s="1"/>
  <c r="N20" i="4"/>
  <c r="M20" i="4"/>
  <c r="H20" i="4"/>
  <c r="G20" i="4"/>
  <c r="I20" i="4" s="1"/>
  <c r="AL19" i="4"/>
  <c r="AK19" i="4"/>
  <c r="AM19" i="4" s="1"/>
  <c r="AF19" i="4"/>
  <c r="AE19" i="4"/>
  <c r="AG19" i="4" s="1"/>
  <c r="Z19" i="4"/>
  <c r="Y19" i="4"/>
  <c r="AA19" i="4"/>
  <c r="T19" i="4"/>
  <c r="S19" i="4"/>
  <c r="U19" i="4" s="1"/>
  <c r="N19" i="4"/>
  <c r="M19" i="4"/>
  <c r="O19" i="4"/>
  <c r="H19" i="4"/>
  <c r="AL18" i="4"/>
  <c r="AF18" i="4"/>
  <c r="AE18" i="4"/>
  <c r="AG18" i="4" s="1"/>
  <c r="Z18" i="4"/>
  <c r="Y18" i="4"/>
  <c r="AA18" i="4"/>
  <c r="T18" i="4"/>
  <c r="S18" i="4"/>
  <c r="U18" i="4" s="1"/>
  <c r="N18" i="4"/>
  <c r="M18" i="4"/>
  <c r="O18" i="4" s="1"/>
  <c r="H18" i="4"/>
  <c r="G18" i="4"/>
  <c r="I18" i="4"/>
  <c r="AL17" i="4"/>
  <c r="AK17" i="4"/>
  <c r="AM17" i="4"/>
  <c r="AF17" i="4"/>
  <c r="AE17" i="4"/>
  <c r="AG17" i="4" s="1"/>
  <c r="Z17" i="4"/>
  <c r="Y17" i="4"/>
  <c r="AA17" i="4"/>
  <c r="T17" i="4"/>
  <c r="N17" i="4"/>
  <c r="M17" i="4"/>
  <c r="O17" i="4" s="1"/>
  <c r="H17" i="4"/>
  <c r="G17" i="4"/>
  <c r="I17" i="4"/>
  <c r="AL16" i="4"/>
  <c r="AK16" i="4"/>
  <c r="AG16" i="4"/>
  <c r="AF16" i="4"/>
  <c r="AE16" i="4"/>
  <c r="Z16" i="4"/>
  <c r="Y16" i="4"/>
  <c r="AA16" i="4" s="1"/>
  <c r="T16" i="4"/>
  <c r="S16" i="4"/>
  <c r="U16" i="4" s="1"/>
  <c r="N16" i="4"/>
  <c r="M16" i="4"/>
  <c r="O16" i="4" s="1"/>
  <c r="H16" i="4"/>
  <c r="G16" i="4"/>
  <c r="I16" i="4" s="1"/>
  <c r="AL15" i="4"/>
  <c r="AK15" i="4"/>
  <c r="AM15" i="4" s="1"/>
  <c r="AF15" i="4"/>
  <c r="Z15" i="4"/>
  <c r="Y15" i="4"/>
  <c r="AA15" i="4" s="1"/>
  <c r="T15" i="4"/>
  <c r="S15" i="4"/>
  <c r="U15" i="4"/>
  <c r="N15" i="4"/>
  <c r="M15" i="4"/>
  <c r="O15" i="4" s="1"/>
  <c r="H15" i="4"/>
  <c r="G15" i="4"/>
  <c r="I15" i="4" s="1"/>
  <c r="AL14" i="4"/>
  <c r="AK14" i="4"/>
  <c r="AM14" i="4" s="1"/>
  <c r="AF14" i="4"/>
  <c r="AE14" i="4"/>
  <c r="AG14" i="4"/>
  <c r="Z14" i="4"/>
  <c r="Y14" i="4"/>
  <c r="AA14" i="4" s="1"/>
  <c r="T14" i="4"/>
  <c r="S14" i="4"/>
  <c r="U14" i="4" s="1"/>
  <c r="N14" i="4"/>
  <c r="M14" i="4"/>
  <c r="O14" i="4" s="1"/>
  <c r="H14" i="4"/>
  <c r="G14" i="4"/>
  <c r="I14" i="4" s="1"/>
  <c r="AL13" i="4"/>
  <c r="AK13" i="4"/>
  <c r="AM13" i="4" s="1"/>
  <c r="AF13" i="4"/>
  <c r="AE13" i="4"/>
  <c r="AG13" i="4"/>
  <c r="Z13" i="4"/>
  <c r="Y13" i="4"/>
  <c r="AA13" i="4" s="1"/>
  <c r="T13" i="4"/>
  <c r="S13" i="4"/>
  <c r="U13" i="4"/>
  <c r="N13" i="4"/>
  <c r="M13" i="4"/>
  <c r="O13" i="4" s="1"/>
  <c r="I13" i="4"/>
  <c r="H13" i="4"/>
  <c r="G13" i="4"/>
  <c r="AM12" i="4"/>
  <c r="AL12" i="4"/>
  <c r="AK12" i="4"/>
  <c r="AF12" i="4"/>
  <c r="AE12" i="4"/>
  <c r="AG12" i="4"/>
  <c r="Z12" i="4"/>
  <c r="Y12" i="4"/>
  <c r="AA12" i="4" s="1"/>
  <c r="T12" i="4"/>
  <c r="S12" i="4"/>
  <c r="U12" i="4" s="1"/>
  <c r="N12" i="4"/>
  <c r="M12" i="4"/>
  <c r="H12" i="4"/>
  <c r="G12" i="4"/>
  <c r="I12" i="4" s="1"/>
  <c r="AL11" i="4"/>
  <c r="AK11" i="4"/>
  <c r="AM11" i="4" s="1"/>
  <c r="AF11" i="4"/>
  <c r="AE11" i="4"/>
  <c r="AG11" i="4"/>
  <c r="Z11" i="4"/>
  <c r="T11" i="4"/>
  <c r="S11" i="4"/>
  <c r="U11" i="4" s="1"/>
  <c r="N11" i="4"/>
  <c r="M11" i="4"/>
  <c r="O11" i="4" s="1"/>
  <c r="H11" i="4"/>
  <c r="G11" i="4"/>
  <c r="I11" i="4" s="1"/>
  <c r="AL10" i="4"/>
  <c r="AK10" i="4"/>
  <c r="AM10" i="4" s="1"/>
  <c r="AF10" i="4"/>
  <c r="AE10" i="4"/>
  <c r="AG10" i="4" s="1"/>
  <c r="Z10" i="4"/>
  <c r="Y10" i="4"/>
  <c r="T10" i="4"/>
  <c r="S10" i="4"/>
  <c r="U10" i="4" s="1"/>
  <c r="N10" i="4"/>
  <c r="M10" i="4"/>
  <c r="O10" i="4"/>
  <c r="H10" i="4"/>
  <c r="AK9" i="4"/>
  <c r="AM9" i="4" s="1"/>
  <c r="AE9" i="4"/>
  <c r="AG9" i="4"/>
  <c r="Y9" i="4"/>
  <c r="S9" i="4"/>
  <c r="U9" i="4" s="1"/>
  <c r="M9" i="4"/>
  <c r="O9" i="4" s="1"/>
  <c r="G9" i="4"/>
  <c r="I9" i="4"/>
  <c r="I35" i="3"/>
  <c r="J35" i="3"/>
  <c r="F35" i="3"/>
  <c r="G35" i="3" s="1"/>
  <c r="I34" i="3"/>
  <c r="J34" i="3"/>
  <c r="F34" i="3"/>
  <c r="G34" i="3" s="1"/>
  <c r="I33" i="3"/>
  <c r="J33" i="3"/>
  <c r="F33" i="3"/>
  <c r="G33" i="3" s="1"/>
  <c r="I32" i="3"/>
  <c r="J32" i="3"/>
  <c r="F32" i="3"/>
  <c r="G32" i="3" s="1"/>
  <c r="J31" i="3"/>
  <c r="G31" i="3"/>
  <c r="E36" i="3"/>
  <c r="I28" i="3"/>
  <c r="J28" i="3"/>
  <c r="G28" i="3"/>
  <c r="K28" i="3" s="1"/>
  <c r="L28" i="3" s="1"/>
  <c r="F28" i="3"/>
  <c r="I27" i="3"/>
  <c r="J27" i="3"/>
  <c r="G27" i="3"/>
  <c r="K27" i="3" s="1"/>
  <c r="L27" i="3" s="1"/>
  <c r="F27" i="3"/>
  <c r="I26" i="3"/>
  <c r="J26" i="3"/>
  <c r="G26" i="3"/>
  <c r="K26" i="3" s="1"/>
  <c r="L26" i="3" s="1"/>
  <c r="F26" i="3"/>
  <c r="I25" i="3"/>
  <c r="J25" i="3"/>
  <c r="G25" i="3"/>
  <c r="K25" i="3" s="1"/>
  <c r="L25" i="3" s="1"/>
  <c r="F25" i="3"/>
  <c r="I24" i="3"/>
  <c r="J24" i="3"/>
  <c r="G24" i="3"/>
  <c r="K24" i="3" s="1"/>
  <c r="L24" i="3" s="1"/>
  <c r="F24" i="3"/>
  <c r="I23" i="3"/>
  <c r="J23" i="3"/>
  <c r="G23" i="3"/>
  <c r="F23" i="3"/>
  <c r="I22" i="3"/>
  <c r="J22" i="3"/>
  <c r="G22" i="3"/>
  <c r="K22" i="3" s="1"/>
  <c r="L22" i="3" s="1"/>
  <c r="F22" i="3"/>
  <c r="I21" i="3"/>
  <c r="J21" i="3"/>
  <c r="G21" i="3"/>
  <c r="K21" i="3" s="1"/>
  <c r="L21" i="3" s="1"/>
  <c r="F21" i="3"/>
  <c r="I20" i="3"/>
  <c r="J20" i="3"/>
  <c r="F20" i="3"/>
  <c r="G20" i="3"/>
  <c r="I19" i="3"/>
  <c r="J19" i="3"/>
  <c r="F19" i="3"/>
  <c r="G19" i="3"/>
  <c r="J18" i="3"/>
  <c r="E29" i="3"/>
  <c r="J16" i="3"/>
  <c r="H16" i="3"/>
  <c r="F15" i="3"/>
  <c r="G15" i="3" s="1"/>
  <c r="K15" i="3" s="1"/>
  <c r="L15" i="3" s="1"/>
  <c r="F14" i="3"/>
  <c r="G14" i="3" s="1"/>
  <c r="K14" i="3" s="1"/>
  <c r="L14" i="3" s="1"/>
  <c r="G13" i="3"/>
  <c r="K13" i="3" s="1"/>
  <c r="L13" i="3" s="1"/>
  <c r="F13" i="3"/>
  <c r="F12" i="3"/>
  <c r="G12" i="3"/>
  <c r="K12" i="3" s="1"/>
  <c r="L12" i="3" s="1"/>
  <c r="F11" i="3"/>
  <c r="G11" i="3" s="1"/>
  <c r="K11" i="3" s="1"/>
  <c r="L11" i="3" s="1"/>
  <c r="E16" i="3"/>
  <c r="E15" i="2"/>
  <c r="G7" i="2"/>
  <c r="C7" i="2"/>
  <c r="H15" i="1"/>
  <c r="I15" i="1" s="1"/>
  <c r="I38" i="1" s="1"/>
  <c r="J38" i="1" s="1"/>
  <c r="E15" i="1"/>
  <c r="F15" i="1" s="1"/>
  <c r="G7" i="1"/>
  <c r="C7" i="1"/>
  <c r="U38" i="5" l="1"/>
  <c r="AG35" i="5"/>
  <c r="O22" i="5"/>
  <c r="AM30" i="5"/>
  <c r="I33" i="5"/>
  <c r="U34" i="5"/>
  <c r="O35" i="5"/>
  <c r="G36" i="5"/>
  <c r="I36" i="5" s="1"/>
  <c r="S37" i="5"/>
  <c r="U37" i="5" s="1"/>
  <c r="Y39" i="5"/>
  <c r="AA39" i="5" s="1"/>
  <c r="U40" i="5"/>
  <c r="AM40" i="5"/>
  <c r="AE44" i="5"/>
  <c r="AG44" i="5" s="1"/>
  <c r="AA45" i="5"/>
  <c r="AK46" i="5"/>
  <c r="AM52" i="5"/>
  <c r="AA54" i="5"/>
  <c r="AM55" i="5"/>
  <c r="AE56" i="5"/>
  <c r="AG56" i="5" s="1"/>
  <c r="U58" i="5"/>
  <c r="AM61" i="5"/>
  <c r="AA64" i="5"/>
  <c r="AG66" i="5"/>
  <c r="S69" i="5"/>
  <c r="U69" i="5" s="1"/>
  <c r="M70" i="5"/>
  <c r="O70" i="5" s="1"/>
  <c r="Y71" i="5"/>
  <c r="AA71" i="5" s="1"/>
  <c r="G72" i="5"/>
  <c r="AK11" i="5"/>
  <c r="AM11" i="5" s="1"/>
  <c r="G17" i="5"/>
  <c r="I17" i="5" s="1"/>
  <c r="M19" i="5"/>
  <c r="G24" i="5"/>
  <c r="I24" i="5" s="1"/>
  <c r="S25" i="5"/>
  <c r="U25" i="5" s="1"/>
  <c r="Y27" i="5"/>
  <c r="AA27" i="5" s="1"/>
  <c r="S31" i="5"/>
  <c r="U31" i="5" s="1"/>
  <c r="AE32" i="5"/>
  <c r="AG32" i="5" s="1"/>
  <c r="G34" i="5"/>
  <c r="I34" i="5" s="1"/>
  <c r="AE35" i="5"/>
  <c r="Y36" i="5"/>
  <c r="AA36" i="5" s="1"/>
  <c r="G40" i="5"/>
  <c r="I40" i="5" s="1"/>
  <c r="M45" i="5"/>
  <c r="O45" i="5" s="1"/>
  <c r="AE48" i="5"/>
  <c r="AG48" i="5" s="1"/>
  <c r="U51" i="5"/>
  <c r="Y52" i="5"/>
  <c r="AA52" i="5" s="1"/>
  <c r="AE54" i="5"/>
  <c r="AG54" i="5" s="1"/>
  <c r="Y55" i="5"/>
  <c r="AA55" i="5" s="1"/>
  <c r="G58" i="5"/>
  <c r="I58" i="5" s="1"/>
  <c r="Y61" i="5"/>
  <c r="AA61" i="5" s="1"/>
  <c r="AK62" i="5"/>
  <c r="AM62" i="5" s="1"/>
  <c r="S66" i="5"/>
  <c r="U66" i="5" s="1"/>
  <c r="M10" i="5"/>
  <c r="M13" i="5"/>
  <c r="AK14" i="5"/>
  <c r="AM14" i="5" s="1"/>
  <c r="I21" i="5"/>
  <c r="G25" i="5"/>
  <c r="I25" i="5" s="1"/>
  <c r="AK28" i="5"/>
  <c r="M33" i="5"/>
  <c r="O33" i="5" s="1"/>
  <c r="G37" i="5"/>
  <c r="I37" i="5" s="1"/>
  <c r="Y40" i="5"/>
  <c r="AA40" i="5" s="1"/>
  <c r="AK41" i="5"/>
  <c r="AM41" i="5" s="1"/>
  <c r="S48" i="5"/>
  <c r="U48" i="5" s="1"/>
  <c r="AE60" i="5"/>
  <c r="AG60" i="5" s="1"/>
  <c r="S63" i="5"/>
  <c r="U63" i="5" s="1"/>
  <c r="AE64" i="5"/>
  <c r="AG64" i="5" s="1"/>
  <c r="AK66" i="5"/>
  <c r="AM66" i="5" s="1"/>
  <c r="G69" i="5"/>
  <c r="I69" i="5" s="1"/>
  <c r="AE74" i="5"/>
  <c r="AG74" i="5" s="1"/>
  <c r="AA53" i="5"/>
  <c r="AA62" i="5"/>
  <c r="AM63" i="5"/>
  <c r="S70" i="5"/>
  <c r="U70" i="5" s="1"/>
  <c r="AM70" i="5"/>
  <c r="G73" i="5"/>
  <c r="I73" i="5" s="1"/>
  <c r="AK73" i="5"/>
  <c r="AM73" i="5" s="1"/>
  <c r="AM12" i="5"/>
  <c r="AK9" i="5"/>
  <c r="AM9" i="5" s="1"/>
  <c r="S15" i="5"/>
  <c r="U15" i="5" s="1"/>
  <c r="G18" i="5"/>
  <c r="I18" i="5" s="1"/>
  <c r="G22" i="5"/>
  <c r="I22" i="5" s="1"/>
  <c r="M24" i="5"/>
  <c r="O24" i="5" s="1"/>
  <c r="AK26" i="5"/>
  <c r="AM26" i="5" s="1"/>
  <c r="G29" i="5"/>
  <c r="I29" i="5" s="1"/>
  <c r="M30" i="5"/>
  <c r="O30" i="5" s="1"/>
  <c r="AK32" i="5"/>
  <c r="AM32" i="5" s="1"/>
  <c r="M34" i="5"/>
  <c r="O34" i="5" s="1"/>
  <c r="AA38" i="5"/>
  <c r="Y41" i="5"/>
  <c r="AA41" i="5" s="1"/>
  <c r="Y44" i="5"/>
  <c r="AA44" i="5" s="1"/>
  <c r="AE46" i="5"/>
  <c r="AG46" i="5" s="1"/>
  <c r="AE49" i="5"/>
  <c r="AG49" i="5" s="1"/>
  <c r="Y53" i="5"/>
  <c r="S60" i="5"/>
  <c r="U60" i="5" s="1"/>
  <c r="AG61" i="5"/>
  <c r="AK64" i="5"/>
  <c r="AM64" i="5" s="1"/>
  <c r="O37" i="5"/>
  <c r="AE52" i="5"/>
  <c r="AG52" i="5" s="1"/>
  <c r="AK54" i="5"/>
  <c r="AM54" i="5" s="1"/>
  <c r="Y63" i="5"/>
  <c r="AA63" i="5" s="1"/>
  <c r="Y73" i="5"/>
  <c r="AA73" i="5" s="1"/>
  <c r="M14" i="5"/>
  <c r="AK23" i="5"/>
  <c r="AM23" i="5" s="1"/>
  <c r="G27" i="5"/>
  <c r="I27" i="5" s="1"/>
  <c r="M28" i="5"/>
  <c r="O28" i="5" s="1"/>
  <c r="Y32" i="5"/>
  <c r="AA32" i="5" s="1"/>
  <c r="AM33" i="5"/>
  <c r="AA35" i="5"/>
  <c r="U36" i="5"/>
  <c r="AE41" i="5"/>
  <c r="AG41" i="5" s="1"/>
  <c r="AA42" i="5"/>
  <c r="S49" i="5"/>
  <c r="U49" i="5" s="1"/>
  <c r="AK49" i="5"/>
  <c r="AM49" i="5" s="1"/>
  <c r="S55" i="5"/>
  <c r="U55" i="5" s="1"/>
  <c r="AK57" i="5"/>
  <c r="AM57" i="5" s="1"/>
  <c r="S61" i="5"/>
  <c r="U61" i="5" s="1"/>
  <c r="AE62" i="5"/>
  <c r="AG62" i="5" s="1"/>
  <c r="G64" i="5"/>
  <c r="I64" i="5" s="1"/>
  <c r="S65" i="5"/>
  <c r="U65" i="5" s="1"/>
  <c r="M66" i="5"/>
  <c r="O66" i="5" s="1"/>
  <c r="Y67" i="5"/>
  <c r="AA67" i="5" s="1"/>
  <c r="S68" i="5"/>
  <c r="U68" i="5" s="1"/>
  <c r="AK68" i="5"/>
  <c r="AM68" i="5" s="1"/>
  <c r="Y70" i="5"/>
  <c r="AA70" i="5" s="1"/>
  <c r="G71" i="5"/>
  <c r="I71" i="5" s="1"/>
  <c r="AK71" i="5"/>
  <c r="AM71" i="5" s="1"/>
  <c r="I43" i="5"/>
  <c r="U43" i="5"/>
  <c r="U46" i="5"/>
  <c r="Y11" i="5"/>
  <c r="AA11" i="5" s="1"/>
  <c r="M20" i="5"/>
  <c r="O20" i="5" s="1"/>
  <c r="G60" i="5"/>
  <c r="I60" i="5" s="1"/>
  <c r="S12" i="5"/>
  <c r="U12" i="5" s="1"/>
  <c r="S19" i="5"/>
  <c r="U19" i="5" s="1"/>
  <c r="Y31" i="5"/>
  <c r="AA31" i="5" s="1"/>
  <c r="G9" i="5"/>
  <c r="I9" i="5" s="1"/>
  <c r="U11" i="5"/>
  <c r="AE11" i="5"/>
  <c r="AG11" i="5" s="1"/>
  <c r="AK17" i="5"/>
  <c r="AM17" i="5" s="1"/>
  <c r="S20" i="5"/>
  <c r="U20" i="5" s="1"/>
  <c r="M21" i="5"/>
  <c r="O21" i="5" s="1"/>
  <c r="AK25" i="5"/>
  <c r="AM25" i="5" s="1"/>
  <c r="AK27" i="5"/>
  <c r="AM27" i="5" s="1"/>
  <c r="AE39" i="5"/>
  <c r="AG39" i="5" s="1"/>
  <c r="G43" i="5"/>
  <c r="AE43" i="5"/>
  <c r="AG43" i="5" s="1"/>
  <c r="S45" i="5"/>
  <c r="U45" i="5" s="1"/>
  <c r="M47" i="5"/>
  <c r="O47" i="5" s="1"/>
  <c r="Y49" i="5"/>
  <c r="AA49" i="5" s="1"/>
  <c r="G51" i="5"/>
  <c r="I51" i="5" s="1"/>
  <c r="AG59" i="5"/>
  <c r="AA60" i="5"/>
  <c r="G63" i="5"/>
  <c r="I63" i="5" s="1"/>
  <c r="O65" i="5"/>
  <c r="Y65" i="5"/>
  <c r="AA65" i="5" s="1"/>
  <c r="G67" i="5"/>
  <c r="I67" i="5" s="1"/>
  <c r="M68" i="5"/>
  <c r="AG68" i="5"/>
  <c r="S71" i="5"/>
  <c r="U71" i="5" s="1"/>
  <c r="O72" i="5"/>
  <c r="Y72" i="5"/>
  <c r="AA72" i="5" s="1"/>
  <c r="S10" i="5"/>
  <c r="U10" i="5" s="1"/>
  <c r="AK16" i="5"/>
  <c r="AM16" i="5" s="1"/>
  <c r="I11" i="5"/>
  <c r="AG12" i="5"/>
  <c r="S28" i="5"/>
  <c r="U28" i="5" s="1"/>
  <c r="AG38" i="5"/>
  <c r="AM46" i="5"/>
  <c r="S9" i="5"/>
  <c r="U9" i="5" s="1"/>
  <c r="AK13" i="5"/>
  <c r="AM13" i="5" s="1"/>
  <c r="M9" i="5"/>
  <c r="O9" i="5" s="1"/>
  <c r="AM15" i="5"/>
  <c r="U18" i="5"/>
  <c r="U26" i="5"/>
  <c r="G31" i="5"/>
  <c r="I31" i="5" s="1"/>
  <c r="Y37" i="5"/>
  <c r="AA37" i="5" s="1"/>
  <c r="AM37" i="5"/>
  <c r="AK39" i="5"/>
  <c r="AM39" i="5" s="1"/>
  <c r="M40" i="5"/>
  <c r="O40" i="5" s="1"/>
  <c r="S41" i="5"/>
  <c r="U41" i="5" s="1"/>
  <c r="AK43" i="5"/>
  <c r="AM43" i="5" s="1"/>
  <c r="O44" i="5"/>
  <c r="G45" i="5"/>
  <c r="I45" i="5" s="1"/>
  <c r="AM45" i="5"/>
  <c r="G48" i="5"/>
  <c r="I48" i="5" s="1"/>
  <c r="M49" i="5"/>
  <c r="O49" i="5" s="1"/>
  <c r="S50" i="5"/>
  <c r="U50" i="5" s="1"/>
  <c r="Y51" i="5"/>
  <c r="AA51" i="5" s="1"/>
  <c r="S53" i="5"/>
  <c r="U53" i="5" s="1"/>
  <c r="I55" i="5"/>
  <c r="Y56" i="5"/>
  <c r="AA56" i="5" s="1"/>
  <c r="AE57" i="5"/>
  <c r="AG57" i="5" s="1"/>
  <c r="Y58" i="5"/>
  <c r="AA58" i="5" s="1"/>
  <c r="S59" i="5"/>
  <c r="U59" i="5" s="1"/>
  <c r="G61" i="5"/>
  <c r="I61" i="5" s="1"/>
  <c r="Y69" i="5"/>
  <c r="AA69" i="5" s="1"/>
  <c r="AE70" i="5"/>
  <c r="AG70" i="5" s="1"/>
  <c r="AE72" i="5"/>
  <c r="AG72" i="5" s="1"/>
  <c r="S16" i="5"/>
  <c r="U16" i="5" s="1"/>
  <c r="AK21" i="5"/>
  <c r="AM21" i="5" s="1"/>
  <c r="S24" i="5"/>
  <c r="U24" i="5" s="1"/>
  <c r="M25" i="5"/>
  <c r="O25" i="5" s="1"/>
  <c r="AE33" i="5"/>
  <c r="AG33" i="5" s="1"/>
  <c r="AK36" i="5"/>
  <c r="AM36" i="5" s="1"/>
  <c r="G38" i="5"/>
  <c r="I38" i="5" s="1"/>
  <c r="M39" i="5"/>
  <c r="O39" i="5" s="1"/>
  <c r="G41" i="5"/>
  <c r="I41" i="5" s="1"/>
  <c r="AE47" i="5"/>
  <c r="AG47" i="5" s="1"/>
  <c r="Y48" i="5"/>
  <c r="AA48" i="5" s="1"/>
  <c r="M56" i="5"/>
  <c r="O56" i="5" s="1"/>
  <c r="S57" i="5"/>
  <c r="U57" i="5" s="1"/>
  <c r="M58" i="5"/>
  <c r="O58" i="5" s="1"/>
  <c r="G59" i="5"/>
  <c r="I59" i="5" s="1"/>
  <c r="AE63" i="5"/>
  <c r="AG63" i="5" s="1"/>
  <c r="M17" i="5"/>
  <c r="AA13" i="5"/>
  <c r="U52" i="5"/>
  <c r="G62" i="5"/>
  <c r="I62" i="5" s="1"/>
  <c r="Y66" i="5"/>
  <c r="AA66" i="5" s="1"/>
  <c r="G68" i="5"/>
  <c r="I68" i="5" s="1"/>
  <c r="AG69" i="5"/>
  <c r="G70" i="5"/>
  <c r="I70" i="5" s="1"/>
  <c r="M71" i="5"/>
  <c r="O71" i="5" s="1"/>
  <c r="I72" i="5"/>
  <c r="M73" i="5"/>
  <c r="Y9" i="5"/>
  <c r="AA9" i="5" s="1"/>
  <c r="M11" i="5"/>
  <c r="O11" i="5" s="1"/>
  <c r="Y13" i="5"/>
  <c r="I14" i="5"/>
  <c r="S14" i="5"/>
  <c r="U14" i="5" s="1"/>
  <c r="M15" i="5"/>
  <c r="O15" i="5" s="1"/>
  <c r="AE15" i="5"/>
  <c r="U17" i="5"/>
  <c r="AK19" i="5"/>
  <c r="S22" i="5"/>
  <c r="U22" i="5" s="1"/>
  <c r="M23" i="5"/>
  <c r="O23" i="5" s="1"/>
  <c r="S27" i="5"/>
  <c r="U27" i="5" s="1"/>
  <c r="S29" i="5"/>
  <c r="U29" i="5" s="1"/>
  <c r="Y30" i="5"/>
  <c r="AA30" i="5" s="1"/>
  <c r="Y34" i="5"/>
  <c r="AA34" i="5" s="1"/>
  <c r="G44" i="5"/>
  <c r="I44" i="5" s="1"/>
  <c r="AM50" i="5"/>
  <c r="I52" i="5"/>
  <c r="S54" i="5"/>
  <c r="U54" i="5" s="1"/>
  <c r="M55" i="5"/>
  <c r="O55" i="5" s="1"/>
  <c r="G57" i="5"/>
  <c r="U67" i="5"/>
  <c r="AE67" i="5"/>
  <c r="AG67" i="5" s="1"/>
  <c r="AA68" i="5"/>
  <c r="AE71" i="5"/>
  <c r="AG71" i="5" s="1"/>
  <c r="AE73" i="5"/>
  <c r="AG73" i="5" s="1"/>
  <c r="U23" i="5"/>
  <c r="AA29" i="5"/>
  <c r="U21" i="5"/>
  <c r="O14" i="5"/>
  <c r="O16" i="5"/>
  <c r="O18" i="5"/>
  <c r="AE29" i="5"/>
  <c r="AG29" i="5" s="1"/>
  <c r="Y33" i="5"/>
  <c r="AA33" i="5" s="1"/>
  <c r="O46" i="5"/>
  <c r="AM18" i="5"/>
  <c r="AM22" i="5"/>
  <c r="AM28" i="5"/>
  <c r="AE30" i="5"/>
  <c r="AG30" i="5" s="1"/>
  <c r="AK34" i="5"/>
  <c r="AM34" i="5" s="1"/>
  <c r="AK35" i="5"/>
  <c r="AM35" i="5" s="1"/>
  <c r="M38" i="5"/>
  <c r="O38" i="5" s="1"/>
  <c r="AE40" i="5"/>
  <c r="AG40" i="5" s="1"/>
  <c r="M46" i="5"/>
  <c r="M54" i="5"/>
  <c r="O54" i="5" s="1"/>
  <c r="M57" i="5"/>
  <c r="O57" i="5" s="1"/>
  <c r="AE13" i="5"/>
  <c r="AG13" i="5" s="1"/>
  <c r="Y14" i="5"/>
  <c r="AA14" i="5" s="1"/>
  <c r="Y16" i="5"/>
  <c r="AA16" i="5" s="1"/>
  <c r="Y18" i="5"/>
  <c r="AA18" i="5" s="1"/>
  <c r="Y20" i="5"/>
  <c r="AA20" i="5" s="1"/>
  <c r="Y22" i="5"/>
  <c r="AA22" i="5" s="1"/>
  <c r="Y24" i="5"/>
  <c r="AA24" i="5" s="1"/>
  <c r="Y26" i="5"/>
  <c r="AA26" i="5" s="1"/>
  <c r="Y28" i="5"/>
  <c r="AA28" i="5" s="1"/>
  <c r="AE31" i="5"/>
  <c r="AG31" i="5" s="1"/>
  <c r="AM42" i="5"/>
  <c r="O10" i="5"/>
  <c r="AM20" i="5"/>
  <c r="AM24" i="5"/>
  <c r="G12" i="5"/>
  <c r="I12" i="5" s="1"/>
  <c r="AG9" i="5"/>
  <c r="Y10" i="5"/>
  <c r="AA10" i="5" s="1"/>
  <c r="O13" i="5"/>
  <c r="AE19" i="5"/>
  <c r="AG19" i="5" s="1"/>
  <c r="AE21" i="5"/>
  <c r="AG21" i="5" s="1"/>
  <c r="AE23" i="5"/>
  <c r="AG23" i="5" s="1"/>
  <c r="AE25" i="5"/>
  <c r="AG25" i="5" s="1"/>
  <c r="AE27" i="5"/>
  <c r="AG27" i="5" s="1"/>
  <c r="AM29" i="5"/>
  <c r="S30" i="5"/>
  <c r="U30" i="5" s="1"/>
  <c r="AE50" i="5"/>
  <c r="AG50" i="5" s="1"/>
  <c r="AM53" i="5"/>
  <c r="O17" i="5"/>
  <c r="O19" i="5"/>
  <c r="O41" i="5"/>
  <c r="AK44" i="5"/>
  <c r="AM44" i="5" s="1"/>
  <c r="AG15" i="5"/>
  <c r="O12" i="5"/>
  <c r="Y29" i="5"/>
  <c r="M31" i="5"/>
  <c r="O31" i="5" s="1"/>
  <c r="AK31" i="5"/>
  <c r="AM31" i="5" s="1"/>
  <c r="S33" i="5"/>
  <c r="U33" i="5" s="1"/>
  <c r="AE37" i="5"/>
  <c r="AG37" i="5" s="1"/>
  <c r="U39" i="5"/>
  <c r="G50" i="5"/>
  <c r="I50" i="5" s="1"/>
  <c r="AG17" i="5"/>
  <c r="AM19" i="5"/>
  <c r="Y15" i="5"/>
  <c r="AA15" i="5" s="1"/>
  <c r="Y19" i="5"/>
  <c r="AA19" i="5" s="1"/>
  <c r="Y23" i="5"/>
  <c r="AA23" i="5" s="1"/>
  <c r="G35" i="5"/>
  <c r="I35" i="5" s="1"/>
  <c r="AE45" i="5"/>
  <c r="AG45" i="5" s="1"/>
  <c r="AK47" i="5"/>
  <c r="AM47" i="5" s="1"/>
  <c r="AG55" i="5"/>
  <c r="Y17" i="5"/>
  <c r="AA17" i="5" s="1"/>
  <c r="Y21" i="5"/>
  <c r="AA21" i="5" s="1"/>
  <c r="Y25" i="5"/>
  <c r="AA25" i="5" s="1"/>
  <c r="Y12" i="5"/>
  <c r="AA12" i="5" s="1"/>
  <c r="AE14" i="5"/>
  <c r="AG14" i="5" s="1"/>
  <c r="AE16" i="5"/>
  <c r="AG16" i="5" s="1"/>
  <c r="AE18" i="5"/>
  <c r="AG18" i="5" s="1"/>
  <c r="AE20" i="5"/>
  <c r="AG20" i="5" s="1"/>
  <c r="AE22" i="5"/>
  <c r="AG22" i="5" s="1"/>
  <c r="AE24" i="5"/>
  <c r="AG24" i="5" s="1"/>
  <c r="AE26" i="5"/>
  <c r="AG26" i="5" s="1"/>
  <c r="AE28" i="5"/>
  <c r="AG28" i="5" s="1"/>
  <c r="I42" i="5"/>
  <c r="AE53" i="5"/>
  <c r="AG53" i="5" s="1"/>
  <c r="M59" i="5"/>
  <c r="O59" i="5" s="1"/>
  <c r="G39" i="5"/>
  <c r="I39" i="5" s="1"/>
  <c r="M43" i="5"/>
  <c r="O43" i="5" s="1"/>
  <c r="G47" i="5"/>
  <c r="I47" i="5" s="1"/>
  <c r="G53" i="5"/>
  <c r="I53" i="5" s="1"/>
  <c r="M52" i="5"/>
  <c r="O52" i="5" s="1"/>
  <c r="G56" i="5"/>
  <c r="I56" i="5" s="1"/>
  <c r="O74" i="5"/>
  <c r="I66" i="5"/>
  <c r="O69" i="5"/>
  <c r="AG34" i="5"/>
  <c r="M36" i="5"/>
  <c r="O36" i="5" s="1"/>
  <c r="M42" i="5"/>
  <c r="O42" i="5" s="1"/>
  <c r="G46" i="5"/>
  <c r="I46" i="5" s="1"/>
  <c r="M50" i="5"/>
  <c r="O50" i="5" s="1"/>
  <c r="O53" i="5"/>
  <c r="G54" i="5"/>
  <c r="I54" i="5" s="1"/>
  <c r="I57" i="5"/>
  <c r="I65" i="5"/>
  <c r="O68" i="5"/>
  <c r="O67" i="5"/>
  <c r="U74" i="5"/>
  <c r="O51" i="5"/>
  <c r="O73" i="5"/>
  <c r="AM74" i="5"/>
  <c r="M60" i="5"/>
  <c r="O60" i="5" s="1"/>
  <c r="M61" i="5"/>
  <c r="O61" i="5" s="1"/>
  <c r="M62" i="5"/>
  <c r="O62" i="5" s="1"/>
  <c r="M63" i="5"/>
  <c r="O63" i="5" s="1"/>
  <c r="M64" i="5"/>
  <c r="O64" i="5" s="1"/>
  <c r="AA74" i="5"/>
  <c r="G74" i="5"/>
  <c r="I74" i="5" s="1"/>
  <c r="AO21" i="4"/>
  <c r="AP21" i="4" s="1"/>
  <c r="U17" i="4"/>
  <c r="AO17" i="4" s="1"/>
  <c r="AP17" i="4" s="1"/>
  <c r="AO26" i="4"/>
  <c r="AP26" i="4" s="1"/>
  <c r="AG15" i="4"/>
  <c r="AM35" i="4"/>
  <c r="AO28" i="4"/>
  <c r="AP28" i="4" s="1"/>
  <c r="AO30" i="4"/>
  <c r="AP30" i="4" s="1"/>
  <c r="AO22" i="4"/>
  <c r="AP22" i="4" s="1"/>
  <c r="AA10" i="4"/>
  <c r="O12" i="4"/>
  <c r="AO15" i="4"/>
  <c r="AP15" i="4" s="1"/>
  <c r="AM16" i="4"/>
  <c r="AO16" i="4" s="1"/>
  <c r="AP16" i="4" s="1"/>
  <c r="O20" i="4"/>
  <c r="AM25" i="4"/>
  <c r="AO25" i="4" s="1"/>
  <c r="AP25" i="4" s="1"/>
  <c r="AO27" i="4"/>
  <c r="AP27" i="4" s="1"/>
  <c r="AM37" i="4"/>
  <c r="O38" i="4"/>
  <c r="AO38" i="4" s="1"/>
  <c r="AP38" i="4" s="1"/>
  <c r="AO14" i="4"/>
  <c r="AP14" i="4" s="1"/>
  <c r="AO24" i="4"/>
  <c r="AP24" i="4" s="1"/>
  <c r="AM33" i="4"/>
  <c r="I35" i="4"/>
  <c r="AA9" i="4"/>
  <c r="AO9" i="4" s="1"/>
  <c r="AA11" i="4"/>
  <c r="AO11" i="4"/>
  <c r="AP11" i="4" s="1"/>
  <c r="AG32" i="4"/>
  <c r="AO13" i="4"/>
  <c r="AP13" i="4" s="1"/>
  <c r="G10" i="4"/>
  <c r="I10" i="4" s="1"/>
  <c r="Y11" i="4"/>
  <c r="AE15" i="4"/>
  <c r="S17" i="4"/>
  <c r="AK18" i="4"/>
  <c r="AM18" i="4" s="1"/>
  <c r="G19" i="4"/>
  <c r="I19" i="4" s="1"/>
  <c r="AO19" i="4" s="1"/>
  <c r="AP19" i="4" s="1"/>
  <c r="Y20" i="4"/>
  <c r="AE23" i="4"/>
  <c r="AG23" i="4" s="1"/>
  <c r="Y29" i="4"/>
  <c r="AA29" i="4" s="1"/>
  <c r="AO29" i="4" s="1"/>
  <c r="AP29" i="4" s="1"/>
  <c r="M31" i="4"/>
  <c r="O31" i="4" s="1"/>
  <c r="AO31" i="4" s="1"/>
  <c r="AP31" i="4" s="1"/>
  <c r="AE32" i="4"/>
  <c r="AK35" i="4"/>
  <c r="G36" i="4"/>
  <c r="I36" i="4" s="1"/>
  <c r="AO36" i="4" s="1"/>
  <c r="AP36" i="4" s="1"/>
  <c r="Y37" i="4"/>
  <c r="AA37" i="4" s="1"/>
  <c r="Y32" i="4"/>
  <c r="AA32" i="4" s="1"/>
  <c r="M34" i="4"/>
  <c r="O34" i="4" s="1"/>
  <c r="AK32" i="4"/>
  <c r="AM32" i="4" s="1"/>
  <c r="G33" i="4"/>
  <c r="I33" i="4" s="1"/>
  <c r="Y34" i="4"/>
  <c r="AA34" i="4" s="1"/>
  <c r="K35" i="3"/>
  <c r="L35" i="3" s="1"/>
  <c r="K33" i="3"/>
  <c r="L33" i="3" s="1"/>
  <c r="K19" i="3"/>
  <c r="L19" i="3" s="1"/>
  <c r="J29" i="3"/>
  <c r="G36" i="3"/>
  <c r="J36" i="3"/>
  <c r="K31" i="3"/>
  <c r="L31" i="3" s="1"/>
  <c r="K20" i="3"/>
  <c r="L20" i="3" s="1"/>
  <c r="K23" i="3"/>
  <c r="L23" i="3" s="1"/>
  <c r="K32" i="3"/>
  <c r="L32" i="3" s="1"/>
  <c r="K34" i="3"/>
  <c r="L34" i="3" s="1"/>
  <c r="H29" i="3"/>
  <c r="G18" i="3"/>
  <c r="G10" i="3"/>
  <c r="H36" i="3"/>
  <c r="F15" i="2"/>
  <c r="H15" i="2"/>
  <c r="I15" i="2" s="1"/>
  <c r="F38" i="1"/>
  <c r="G38" i="1" s="1"/>
  <c r="K38" i="1" s="1"/>
  <c r="L38" i="1" s="1"/>
  <c r="F32" i="1"/>
  <c r="G32" i="1" s="1"/>
  <c r="F30" i="1"/>
  <c r="G30" i="1" s="1"/>
  <c r="F28" i="1"/>
  <c r="G28" i="1" s="1"/>
  <c r="F26" i="1"/>
  <c r="G26" i="1" s="1"/>
  <c r="F25" i="1"/>
  <c r="G25" i="1" s="1"/>
  <c r="F23" i="1"/>
  <c r="G23" i="1" s="1"/>
  <c r="F21" i="1"/>
  <c r="G21" i="1" s="1"/>
  <c r="F19" i="1"/>
  <c r="G19" i="1" s="1"/>
  <c r="F17" i="1"/>
  <c r="G17" i="1" s="1"/>
  <c r="F39" i="1"/>
  <c r="G39" i="1" s="1"/>
  <c r="F37" i="1"/>
  <c r="G37" i="1" s="1"/>
  <c r="F36" i="1"/>
  <c r="G36" i="1" s="1"/>
  <c r="F35" i="1"/>
  <c r="G35" i="1" s="1"/>
  <c r="F34" i="1"/>
  <c r="G34" i="1" s="1"/>
  <c r="F33" i="1"/>
  <c r="G33" i="1" s="1"/>
  <c r="F31" i="1"/>
  <c r="G31" i="1" s="1"/>
  <c r="F29" i="1"/>
  <c r="G29" i="1" s="1"/>
  <c r="F27" i="1"/>
  <c r="G27" i="1" s="1"/>
  <c r="F24" i="1"/>
  <c r="G24" i="1" s="1"/>
  <c r="F22" i="1"/>
  <c r="G22" i="1" s="1"/>
  <c r="F20" i="1"/>
  <c r="G20" i="1" s="1"/>
  <c r="F18" i="1"/>
  <c r="G18" i="1" s="1"/>
  <c r="F16" i="1"/>
  <c r="G16" i="1" s="1"/>
  <c r="I16" i="1"/>
  <c r="J16" i="1" s="1"/>
  <c r="I19" i="1"/>
  <c r="J19" i="1" s="1"/>
  <c r="I23" i="1"/>
  <c r="J23" i="1" s="1"/>
  <c r="I26" i="1"/>
  <c r="J26" i="1" s="1"/>
  <c r="I29" i="1"/>
  <c r="J29" i="1" s="1"/>
  <c r="I31" i="1"/>
  <c r="J31" i="1" s="1"/>
  <c r="I32" i="1"/>
  <c r="J32" i="1" s="1"/>
  <c r="I34" i="1"/>
  <c r="J34" i="1" s="1"/>
  <c r="K34" i="1" s="1"/>
  <c r="L34" i="1" s="1"/>
  <c r="I35" i="1"/>
  <c r="J35" i="1" s="1"/>
  <c r="K35" i="1" s="1"/>
  <c r="L35" i="1" s="1"/>
  <c r="I36" i="1"/>
  <c r="J36" i="1" s="1"/>
  <c r="I37" i="1"/>
  <c r="J37" i="1" s="1"/>
  <c r="I39" i="1"/>
  <c r="J39" i="1" s="1"/>
  <c r="K39" i="1" s="1"/>
  <c r="L39" i="1" s="1"/>
  <c r="I17" i="1"/>
  <c r="J17" i="1" s="1"/>
  <c r="I18" i="1"/>
  <c r="J18" i="1" s="1"/>
  <c r="I20" i="1"/>
  <c r="J20" i="1" s="1"/>
  <c r="K20" i="1" s="1"/>
  <c r="L20" i="1" s="1"/>
  <c r="I21" i="1"/>
  <c r="J21" i="1" s="1"/>
  <c r="K21" i="1" s="1"/>
  <c r="L21" i="1" s="1"/>
  <c r="I22" i="1"/>
  <c r="J22" i="1" s="1"/>
  <c r="K22" i="1" s="1"/>
  <c r="L22" i="1" s="1"/>
  <c r="I24" i="1"/>
  <c r="J24" i="1" s="1"/>
  <c r="I25" i="1"/>
  <c r="J25" i="1" s="1"/>
  <c r="I27" i="1"/>
  <c r="J27" i="1" s="1"/>
  <c r="K27" i="1" s="1"/>
  <c r="L27" i="1" s="1"/>
  <c r="I28" i="1"/>
  <c r="J28" i="1" s="1"/>
  <c r="I30" i="1"/>
  <c r="J30" i="1" s="1"/>
  <c r="I33" i="1"/>
  <c r="J33" i="1" s="1"/>
  <c r="AO49" i="5" l="1"/>
  <c r="AP49" i="5" s="1"/>
  <c r="AO32" i="5"/>
  <c r="AP32" i="5" s="1"/>
  <c r="AO13" i="5"/>
  <c r="AP13" i="5" s="1"/>
  <c r="AO51" i="5"/>
  <c r="AP51" i="5" s="1"/>
  <c r="AO41" i="5"/>
  <c r="AP41" i="5" s="1"/>
  <c r="AO71" i="5"/>
  <c r="AP71" i="5" s="1"/>
  <c r="AO50" i="5"/>
  <c r="AP50" i="5" s="1"/>
  <c r="AO11" i="5"/>
  <c r="AP11" i="5" s="1"/>
  <c r="AO63" i="5"/>
  <c r="AP63" i="5" s="1"/>
  <c r="AO39" i="5"/>
  <c r="AP39" i="5" s="1"/>
  <c r="AO38" i="5"/>
  <c r="AP38" i="5" s="1"/>
  <c r="AO68" i="5"/>
  <c r="AP68" i="5" s="1"/>
  <c r="AO64" i="5"/>
  <c r="AP64" i="5" s="1"/>
  <c r="AO15" i="5"/>
  <c r="AP15" i="5" s="1"/>
  <c r="AO72" i="5"/>
  <c r="AP72" i="5" s="1"/>
  <c r="AO37" i="5"/>
  <c r="AP37" i="5" s="1"/>
  <c r="AO61" i="5"/>
  <c r="AP61" i="5" s="1"/>
  <c r="AO62" i="5"/>
  <c r="AP62" i="5" s="1"/>
  <c r="AO54" i="5"/>
  <c r="AP54" i="5" s="1"/>
  <c r="AO45" i="5"/>
  <c r="AP45" i="5" s="1"/>
  <c r="AO58" i="5"/>
  <c r="AP58" i="5" s="1"/>
  <c r="AO40" i="5"/>
  <c r="AP40" i="5" s="1"/>
  <c r="AO70" i="5"/>
  <c r="AP70" i="5" s="1"/>
  <c r="AO60" i="5"/>
  <c r="AP60" i="5" s="1"/>
  <c r="AO73" i="5"/>
  <c r="AP73" i="5" s="1"/>
  <c r="AO67" i="5"/>
  <c r="AP67" i="5" s="1"/>
  <c r="AO35" i="5"/>
  <c r="AP35" i="5" s="1"/>
  <c r="AO56" i="5"/>
  <c r="AP56" i="5" s="1"/>
  <c r="AO14" i="5"/>
  <c r="AP14" i="5" s="1"/>
  <c r="AO55" i="5"/>
  <c r="AP55" i="5" s="1"/>
  <c r="AO34" i="5"/>
  <c r="AP34" i="5" s="1"/>
  <c r="AO59" i="5"/>
  <c r="AP59" i="5" s="1"/>
  <c r="AO12" i="5"/>
  <c r="AP12" i="5" s="1"/>
  <c r="AO46" i="5"/>
  <c r="AP46" i="5" s="1"/>
  <c r="AO57" i="5"/>
  <c r="AP57" i="5" s="1"/>
  <c r="AO47" i="5"/>
  <c r="AP47" i="5" s="1"/>
  <c r="AO44" i="5"/>
  <c r="AP44" i="5" s="1"/>
  <c r="AO65" i="5"/>
  <c r="AP65" i="5" s="1"/>
  <c r="AO25" i="5"/>
  <c r="AP25" i="5" s="1"/>
  <c r="AO66" i="5"/>
  <c r="AP66" i="5" s="1"/>
  <c r="AO69" i="5"/>
  <c r="AP69" i="5" s="1"/>
  <c r="AO48" i="5"/>
  <c r="AP48" i="5" s="1"/>
  <c r="AO17" i="5"/>
  <c r="AP17" i="5" s="1"/>
  <c r="AO30" i="5"/>
  <c r="AP30" i="5" s="1"/>
  <c r="AO16" i="5"/>
  <c r="AP16" i="5" s="1"/>
  <c r="AO31" i="5"/>
  <c r="AP31" i="5" s="1"/>
  <c r="AO33" i="5"/>
  <c r="AP33" i="5" s="1"/>
  <c r="AO22" i="5"/>
  <c r="AP22" i="5" s="1"/>
  <c r="AO19" i="5"/>
  <c r="AP19" i="5" s="1"/>
  <c r="AO24" i="5"/>
  <c r="AP24" i="5" s="1"/>
  <c r="AO18" i="5"/>
  <c r="AP18" i="5" s="1"/>
  <c r="AO74" i="5"/>
  <c r="AP74" i="5" s="1"/>
  <c r="AO26" i="5"/>
  <c r="AP26" i="5" s="1"/>
  <c r="AO20" i="5"/>
  <c r="AP20" i="5" s="1"/>
  <c r="AO36" i="5"/>
  <c r="AP36" i="5" s="1"/>
  <c r="AO52" i="5"/>
  <c r="AP52" i="5" s="1"/>
  <c r="AO29" i="5"/>
  <c r="AP29" i="5" s="1"/>
  <c r="AO43" i="5"/>
  <c r="AP43" i="5" s="1"/>
  <c r="AO23" i="5"/>
  <c r="AP23" i="5" s="1"/>
  <c r="AO27" i="5"/>
  <c r="AP27" i="5" s="1"/>
  <c r="AO42" i="5"/>
  <c r="AP42" i="5" s="1"/>
  <c r="AO9" i="5"/>
  <c r="AO53" i="5"/>
  <c r="AP53" i="5" s="1"/>
  <c r="AO28" i="5"/>
  <c r="AP28" i="5" s="1"/>
  <c r="AO10" i="5"/>
  <c r="AP10" i="5" s="1"/>
  <c r="AO21" i="5"/>
  <c r="AP21" i="5" s="1"/>
  <c r="AO32" i="4"/>
  <c r="AP32" i="4" s="1"/>
  <c r="AO34" i="4"/>
  <c r="AP34" i="4" s="1"/>
  <c r="AO33" i="4"/>
  <c r="AP33" i="4" s="1"/>
  <c r="AO35" i="4"/>
  <c r="AP35" i="4" s="1"/>
  <c r="AO10" i="4"/>
  <c r="AP10" i="4" s="1"/>
  <c r="AO23" i="4"/>
  <c r="AP23" i="4" s="1"/>
  <c r="AO18" i="4"/>
  <c r="AP18" i="4" s="1"/>
  <c r="AP9" i="4"/>
  <c r="AO37" i="4"/>
  <c r="AP37" i="4" s="1"/>
  <c r="AO12" i="4"/>
  <c r="AP12" i="4" s="1"/>
  <c r="AA20" i="4"/>
  <c r="AO20" i="4" s="1"/>
  <c r="AP20" i="4" s="1"/>
  <c r="K10" i="3"/>
  <c r="L10" i="3" s="1"/>
  <c r="G16" i="3"/>
  <c r="K16" i="3" s="1"/>
  <c r="L16" i="3" s="1"/>
  <c r="K36" i="3"/>
  <c r="L36" i="3" s="1"/>
  <c r="G29" i="3"/>
  <c r="K29" i="3" s="1"/>
  <c r="L29" i="3" s="1"/>
  <c r="K18" i="3"/>
  <c r="L18" i="3" s="1"/>
  <c r="I66" i="2"/>
  <c r="J66" i="2" s="1"/>
  <c r="I65" i="2"/>
  <c r="J65" i="2" s="1"/>
  <c r="K65" i="2" s="1"/>
  <c r="L65" i="2" s="1"/>
  <c r="I64" i="2"/>
  <c r="J64" i="2" s="1"/>
  <c r="I63" i="2"/>
  <c r="J63" i="2" s="1"/>
  <c r="I62" i="2"/>
  <c r="J62" i="2" s="1"/>
  <c r="I61" i="2"/>
  <c r="J61" i="2" s="1"/>
  <c r="I60" i="2"/>
  <c r="J60" i="2" s="1"/>
  <c r="K60" i="2" s="1"/>
  <c r="L60" i="2" s="1"/>
  <c r="I59" i="2"/>
  <c r="J59" i="2" s="1"/>
  <c r="K59" i="2" s="1"/>
  <c r="L59" i="2" s="1"/>
  <c r="I58" i="2"/>
  <c r="J58" i="2" s="1"/>
  <c r="I57" i="2"/>
  <c r="J57" i="2" s="1"/>
  <c r="K57" i="2" s="1"/>
  <c r="L57" i="2" s="1"/>
  <c r="I56" i="2"/>
  <c r="J56" i="2" s="1"/>
  <c r="I55" i="2"/>
  <c r="J55" i="2" s="1"/>
  <c r="I54" i="2"/>
  <c r="J54" i="2" s="1"/>
  <c r="I53" i="2"/>
  <c r="J53" i="2" s="1"/>
  <c r="I52" i="2"/>
  <c r="J52" i="2" s="1"/>
  <c r="K52" i="2" s="1"/>
  <c r="L52" i="2" s="1"/>
  <c r="I51" i="2"/>
  <c r="J51" i="2" s="1"/>
  <c r="K51" i="2" s="1"/>
  <c r="L51" i="2" s="1"/>
  <c r="I50" i="2"/>
  <c r="J50" i="2" s="1"/>
  <c r="I49" i="2"/>
  <c r="J49" i="2" s="1"/>
  <c r="K49" i="2" s="1"/>
  <c r="L49" i="2" s="1"/>
  <c r="I48" i="2"/>
  <c r="J48" i="2" s="1"/>
  <c r="I47" i="2"/>
  <c r="J47" i="2" s="1"/>
  <c r="I46" i="2"/>
  <c r="J46" i="2" s="1"/>
  <c r="I45" i="2"/>
  <c r="J45" i="2" s="1"/>
  <c r="I44" i="2"/>
  <c r="J44" i="2" s="1"/>
  <c r="K44" i="2" s="1"/>
  <c r="L44" i="2" s="1"/>
  <c r="I43" i="2"/>
  <c r="J43" i="2" s="1"/>
  <c r="K43" i="2" s="1"/>
  <c r="L43" i="2" s="1"/>
  <c r="I42" i="2"/>
  <c r="J42" i="2" s="1"/>
  <c r="I41" i="2"/>
  <c r="J41" i="2" s="1"/>
  <c r="K41" i="2" s="1"/>
  <c r="L41" i="2" s="1"/>
  <c r="I40" i="2"/>
  <c r="J40" i="2" s="1"/>
  <c r="I39" i="2"/>
  <c r="J39" i="2" s="1"/>
  <c r="I38" i="2"/>
  <c r="J38" i="2" s="1"/>
  <c r="I37" i="2"/>
  <c r="J37" i="2" s="1"/>
  <c r="I36" i="2"/>
  <c r="J36" i="2" s="1"/>
  <c r="K36" i="2" s="1"/>
  <c r="L36" i="2" s="1"/>
  <c r="I35" i="2"/>
  <c r="J35" i="2" s="1"/>
  <c r="K35" i="2" s="1"/>
  <c r="L35" i="2" s="1"/>
  <c r="I34" i="2"/>
  <c r="J34" i="2" s="1"/>
  <c r="I33" i="2"/>
  <c r="J33" i="2" s="1"/>
  <c r="K33" i="2" s="1"/>
  <c r="L33" i="2" s="1"/>
  <c r="I32" i="2"/>
  <c r="J32" i="2" s="1"/>
  <c r="I31" i="2"/>
  <c r="J31" i="2" s="1"/>
  <c r="I30" i="2"/>
  <c r="J30" i="2" s="1"/>
  <c r="I29" i="2"/>
  <c r="J29" i="2" s="1"/>
  <c r="I28" i="2"/>
  <c r="J28" i="2" s="1"/>
  <c r="K28" i="2" s="1"/>
  <c r="L28" i="2" s="1"/>
  <c r="I27" i="2"/>
  <c r="J27" i="2" s="1"/>
  <c r="K27" i="2" s="1"/>
  <c r="L27" i="2" s="1"/>
  <c r="I26" i="2"/>
  <c r="J26" i="2" s="1"/>
  <c r="I25" i="2"/>
  <c r="J25" i="2" s="1"/>
  <c r="K25" i="2" s="1"/>
  <c r="L25" i="2" s="1"/>
  <c r="I24" i="2"/>
  <c r="J24" i="2" s="1"/>
  <c r="I23" i="2"/>
  <c r="J23" i="2" s="1"/>
  <c r="I22" i="2"/>
  <c r="J22" i="2" s="1"/>
  <c r="I21" i="2"/>
  <c r="J21" i="2" s="1"/>
  <c r="I20" i="2"/>
  <c r="J20" i="2" s="1"/>
  <c r="K20" i="2" s="1"/>
  <c r="L20" i="2" s="1"/>
  <c r="I19" i="2"/>
  <c r="J19" i="2" s="1"/>
  <c r="K19" i="2" s="1"/>
  <c r="L19" i="2" s="1"/>
  <c r="I18" i="2"/>
  <c r="J18" i="2" s="1"/>
  <c r="I17" i="2"/>
  <c r="J17" i="2" s="1"/>
  <c r="K17" i="2" s="1"/>
  <c r="L17" i="2" s="1"/>
  <c r="I16" i="2"/>
  <c r="J16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K32" i="1"/>
  <c r="L32" i="1" s="1"/>
  <c r="K30" i="1"/>
  <c r="L30" i="1" s="1"/>
  <c r="K28" i="1"/>
  <c r="L28" i="1" s="1"/>
  <c r="K17" i="1"/>
  <c r="L17" i="1" s="1"/>
  <c r="K29" i="1"/>
  <c r="L29" i="1" s="1"/>
  <c r="K16" i="1"/>
  <c r="J15" i="1"/>
  <c r="G15" i="1"/>
  <c r="K33" i="1"/>
  <c r="L33" i="1" s="1"/>
  <c r="K18" i="1"/>
  <c r="L18" i="1" s="1"/>
  <c r="K31" i="1"/>
  <c r="L31" i="1" s="1"/>
  <c r="K26" i="1"/>
  <c r="L26" i="1" s="1"/>
  <c r="K37" i="1"/>
  <c r="L37" i="1" s="1"/>
  <c r="K23" i="1"/>
  <c r="L23" i="1" s="1"/>
  <c r="K25" i="1"/>
  <c r="L25" i="1" s="1"/>
  <c r="K24" i="1"/>
  <c r="L24" i="1" s="1"/>
  <c r="K36" i="1"/>
  <c r="L36" i="1" s="1"/>
  <c r="K19" i="1"/>
  <c r="L19" i="1" s="1"/>
  <c r="AP9" i="5" l="1"/>
  <c r="AO7" i="5"/>
  <c r="AO7" i="4"/>
  <c r="G15" i="2"/>
  <c r="K21" i="2"/>
  <c r="L21" i="2" s="1"/>
  <c r="K29" i="2"/>
  <c r="L29" i="2" s="1"/>
  <c r="K37" i="2"/>
  <c r="L37" i="2" s="1"/>
  <c r="K45" i="2"/>
  <c r="L45" i="2" s="1"/>
  <c r="K53" i="2"/>
  <c r="L53" i="2" s="1"/>
  <c r="K61" i="2"/>
  <c r="L61" i="2" s="1"/>
  <c r="K22" i="2"/>
  <c r="L22" i="2" s="1"/>
  <c r="K30" i="2"/>
  <c r="L30" i="2" s="1"/>
  <c r="K38" i="2"/>
  <c r="L38" i="2" s="1"/>
  <c r="K46" i="2"/>
  <c r="L46" i="2" s="1"/>
  <c r="K54" i="2"/>
  <c r="L54" i="2" s="1"/>
  <c r="K62" i="2"/>
  <c r="L62" i="2" s="1"/>
  <c r="K23" i="2"/>
  <c r="L23" i="2" s="1"/>
  <c r="K31" i="2"/>
  <c r="L31" i="2" s="1"/>
  <c r="K39" i="2"/>
  <c r="L39" i="2" s="1"/>
  <c r="K47" i="2"/>
  <c r="L47" i="2" s="1"/>
  <c r="K55" i="2"/>
  <c r="L55" i="2" s="1"/>
  <c r="K63" i="2"/>
  <c r="L63" i="2" s="1"/>
  <c r="K16" i="2"/>
  <c r="J15" i="2"/>
  <c r="K24" i="2"/>
  <c r="L24" i="2" s="1"/>
  <c r="K32" i="2"/>
  <c r="L32" i="2" s="1"/>
  <c r="K40" i="2"/>
  <c r="L40" i="2" s="1"/>
  <c r="K48" i="2"/>
  <c r="L48" i="2" s="1"/>
  <c r="K56" i="2"/>
  <c r="L56" i="2" s="1"/>
  <c r="K64" i="2"/>
  <c r="L64" i="2" s="1"/>
  <c r="K18" i="2"/>
  <c r="L18" i="2" s="1"/>
  <c r="K26" i="2"/>
  <c r="L26" i="2" s="1"/>
  <c r="K34" i="2"/>
  <c r="L34" i="2" s="1"/>
  <c r="K42" i="2"/>
  <c r="L42" i="2" s="1"/>
  <c r="K50" i="2"/>
  <c r="L50" i="2" s="1"/>
  <c r="K58" i="2"/>
  <c r="L58" i="2" s="1"/>
  <c r="K66" i="2"/>
  <c r="L66" i="2" s="1"/>
  <c r="L16" i="1"/>
  <c r="K15" i="1"/>
  <c r="L15" i="1" s="1"/>
  <c r="K15" i="2" l="1"/>
  <c r="L15" i="2" s="1"/>
  <c r="L16" i="2"/>
</calcChain>
</file>

<file path=xl/sharedStrings.xml><?xml version="1.0" encoding="utf-8"?>
<sst xmlns="http://schemas.openxmlformats.org/spreadsheetml/2006/main" count="532" uniqueCount="243">
  <si>
    <t>Illinois Department of Healthcare and Family Services</t>
  </si>
  <si>
    <t>Directed Payment Calculation:  Safety Net Hospitals</t>
  </si>
  <si>
    <t>Annual IP Pool Amount</t>
  </si>
  <si>
    <t>Annual OP Pool Amount</t>
  </si>
  <si>
    <t>Quarterly IP Pool Amount</t>
  </si>
  <si>
    <t>Quarterly OP Pool Amount</t>
  </si>
  <si>
    <t>Determination Period:  July 1, 2022 - September 30, 2022</t>
  </si>
  <si>
    <t>Data Period:  January 1, 2021 - March 31, 2022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</si>
  <si>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</si>
  <si>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</si>
  <si>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</si>
  <si>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</si>
  <si>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</si>
  <si>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</si>
  <si>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</si>
  <si>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</si>
  <si>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</si>
  <si>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</si>
  <si>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Monthly Payment</t>
  </si>
  <si>
    <t>La Rabida Children's Hospital</t>
  </si>
  <si>
    <t>Safety Net</t>
  </si>
  <si>
    <t>Mercyhealth Hosp-Rockton Ave</t>
  </si>
  <si>
    <t>OSF Saint Elizabeth Med Center</t>
  </si>
  <si>
    <t>Humboldt Park Health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</si>
  <si>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</si>
  <si>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</si>
  <si>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</si>
  <si>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</si>
  <si>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</si>
  <si>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</si>
  <si>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</si>
  <si>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</si>
  <si>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</si>
  <si>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</si>
  <si>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</si>
  <si>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</si>
  <si>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</si>
  <si>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</si>
  <si>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</si>
  <si>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</si>
  <si>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</si>
  <si>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</si>
  <si>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Insight Hospital and Medical Center</t>
  </si>
  <si>
    <t>Community First Medical Center</t>
  </si>
  <si>
    <t>Directed Payment Calculation:  Critical Access Hospitals</t>
  </si>
  <si>
    <t>Fayette County Hospital &amp; LTC</t>
  </si>
  <si>
    <t>Critical Access</t>
  </si>
  <si>
    <t>Hardin County General Hospital</t>
  </si>
  <si>
    <t>Franklin Hospital District</t>
  </si>
  <si>
    <t>Ferrell Hospital</t>
  </si>
  <si>
    <t>Memorial Hospital</t>
  </si>
  <si>
    <t>Paris Community Hospital</t>
  </si>
  <si>
    <t>Mason District Hospital</t>
  </si>
  <si>
    <t>Lawrence County Memorial Hosp</t>
  </si>
  <si>
    <t>Hamilton Memorial Hosp District</t>
  </si>
  <si>
    <t>Crawford Memorial Hospital</t>
  </si>
  <si>
    <t>Gibson Area Hosp &amp; Hlth Servcs</t>
  </si>
  <si>
    <t>Thomas H Boyd Memorial Hospital</t>
  </si>
  <si>
    <t>Salem Township Hospital</t>
  </si>
  <si>
    <t>Hammond-Henry Hospital</t>
  </si>
  <si>
    <t>Fairfield Memorial Hospital</t>
  </si>
  <si>
    <t>Carlinville Area Hospital</t>
  </si>
  <si>
    <t>Rochelle Community Hospital</t>
  </si>
  <si>
    <t>Pana Community Hospital</t>
  </si>
  <si>
    <t>Hillsboro Area Hospital</t>
  </si>
  <si>
    <t>Marshall Browning Hospital</t>
  </si>
  <si>
    <t>Clay County Hospital</t>
  </si>
  <si>
    <t>Massac Memorial Hospital</t>
  </si>
  <si>
    <t>Sparta Community Hospital</t>
  </si>
  <si>
    <t>Pinckneyville Community Hosp</t>
  </si>
  <si>
    <t>Warner Hospital &amp; Health Srvcs</t>
  </si>
  <si>
    <t>Wabash General Hospital</t>
  </si>
  <si>
    <t>Kirby Medical Center</t>
  </si>
  <si>
    <t xml:space="preserve">OSF St. Claire - Perry Memorial </t>
  </si>
  <si>
    <t>Sarah D Culbertson Mem Hosp</t>
  </si>
  <si>
    <t>Morrison Community Hospital</t>
  </si>
  <si>
    <t>Washington County Hospital</t>
  </si>
  <si>
    <t>Hopedale Medical Complex</t>
  </si>
  <si>
    <t>Midwest Medical Center</t>
  </si>
  <si>
    <t>Advocate Eureka Hospital</t>
  </si>
  <si>
    <t>Community Hospital of Staunton</t>
  </si>
  <si>
    <t>Illini Community Hospital</t>
  </si>
  <si>
    <t>Genesis Medical Center</t>
  </si>
  <si>
    <t>HSHS St Francis Hospital</t>
  </si>
  <si>
    <t>HSHS St Joseph's Hospital</t>
  </si>
  <si>
    <t>Abraham Lincoln Memorial Hosp</t>
  </si>
  <si>
    <t>Taylorville Memorial Hospital</t>
  </si>
  <si>
    <t>Mercyhealth Hosp-Harvard Campus</t>
  </si>
  <si>
    <t>NW Med Valley West Hospital</t>
  </si>
  <si>
    <t>OSF Saint Luke Medical Center</t>
  </si>
  <si>
    <t>OSF Holy Family Medical Center</t>
  </si>
  <si>
    <t>OSF Saint Paul Medical Center</t>
  </si>
  <si>
    <t>Union County Hospital</t>
  </si>
  <si>
    <t>Red Bud Regional Hospital</t>
  </si>
  <si>
    <t>St Joseph Memorial Hospital</t>
  </si>
  <si>
    <t>Carle Hoopeston Region Hlth Ctr</t>
  </si>
  <si>
    <t>Directed Payment Calculation:  LTAC, Psych, Rehab Hospitals Hospitals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</si>
  <si>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</si>
  <si>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</si>
  <si>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</si>
  <si>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</si>
  <si>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</si>
  <si>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</si>
  <si>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</si>
  <si>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</si>
  <si>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</si>
  <si>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</si>
  <si>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</si>
  <si>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</si>
  <si>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</si>
  <si>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</si>
  <si>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</si>
  <si>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</si>
  <si>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</si>
  <si>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</si>
  <si>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</si>
  <si>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</si>
  <si>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</si>
  <si>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</si>
  <si>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</si>
  <si>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</si>
  <si>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</si>
  <si>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</si>
  <si>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</si>
  <si>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Freestanding Psych Totals</t>
  </si>
  <si>
    <t>Shirley Ryan Ability Lab</t>
  </si>
  <si>
    <t>Rehab FS</t>
  </si>
  <si>
    <t>Van Matre HealthSouth Rehb Hsp</t>
  </si>
  <si>
    <t>NW Med Marianjoy Rehab Hospital</t>
  </si>
  <si>
    <t>Schwab Rehabilitation Hospital</t>
  </si>
  <si>
    <t>Anderson Rehabiliation Hospital</t>
  </si>
  <si>
    <t>Freestanding Rehab Totals</t>
  </si>
  <si>
    <t>Directed Payment Calculation:  High Medicaid Hospitals</t>
  </si>
  <si>
    <t>COS 020</t>
  </si>
  <si>
    <t>COS 021</t>
  </si>
  <si>
    <t>COS 022</t>
  </si>
  <si>
    <t>COS 024</t>
  </si>
  <si>
    <t>COS 027/028</t>
  </si>
  <si>
    <t>COS 029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</si>
  <si>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</si>
  <si>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</si>
  <si>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</si>
  <si>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</si>
  <si>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</si>
  <si>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</si>
  <si>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</si>
  <si>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</si>
  <si>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Advocate Christ Medical Center</t>
  </si>
  <si>
    <t>Advocate Illinois Masonic MC</t>
  </si>
  <si>
    <t>High Medicaid</t>
  </si>
  <si>
    <t>Advocate Trinity Hospital</t>
  </si>
  <si>
    <t>Ann &amp; Robert H Lurie Child Hosp</t>
  </si>
  <si>
    <t>Carle Foundation Hospital</t>
  </si>
  <si>
    <t>Graham Hospital</t>
  </si>
  <si>
    <t>Harrisburg Medical Center</t>
  </si>
  <si>
    <t>Heartland Regional Medical Ctr</t>
  </si>
  <si>
    <t>HSHS St John's Hospital</t>
  </si>
  <si>
    <t>MacNeal Hospital</t>
  </si>
  <si>
    <t>Memorial Hosp of Carbondale</t>
  </si>
  <si>
    <t>Northwestern Memorial Hospital</t>
  </si>
  <si>
    <t>OSF Saint Francis Medical Ctr</t>
  </si>
  <si>
    <t>OSF Saint James-J W Albrecht MC</t>
  </si>
  <si>
    <t>OSF St Anthony's Health Center</t>
  </si>
  <si>
    <t>Presence Saint Francis Hospital</t>
  </si>
  <si>
    <t>Presence St Mary's Hospital</t>
  </si>
  <si>
    <t>OSF Sacred Heart Medical Center</t>
  </si>
  <si>
    <t>Carle Richland Memorial Hospital</t>
  </si>
  <si>
    <t>Riverside Medical Center</t>
  </si>
  <si>
    <t>Rush University Medical Center</t>
  </si>
  <si>
    <t>Sarah Bush Lincoln Health Ctr</t>
  </si>
  <si>
    <t>SwedishAmerican Hospital</t>
  </si>
  <si>
    <t>UnityPoint Health - Methodist</t>
  </si>
  <si>
    <t>University of Chicago Medicine</t>
  </si>
  <si>
    <t>Vista Medical Center East</t>
  </si>
  <si>
    <t>Weiss Memorial Hosp</t>
  </si>
  <si>
    <t>Franciscan Health St. James</t>
  </si>
  <si>
    <t>Ingalls Memorial Hospital</t>
  </si>
  <si>
    <t>OSF St Mary Medical Center</t>
  </si>
  <si>
    <t>Directed Payment Calculation:  Other Acute Hospitals</t>
  </si>
  <si>
    <t>Advocate BroMenn Medical Center</t>
  </si>
  <si>
    <t>Other Acute</t>
  </si>
  <si>
    <t>Advocate Condell Medical Center</t>
  </si>
  <si>
    <t>Advocate Good Samaritan Hosp</t>
  </si>
  <si>
    <t>Advocate Good Shepherd Hospital</t>
  </si>
  <si>
    <t>Advocate Lutheran General Hosp</t>
  </si>
  <si>
    <t>Advocate Sherman Hospital</t>
  </si>
  <si>
    <t>Advocate South Suburban Hosp</t>
  </si>
  <si>
    <t>Alton Memorial Hospital</t>
  </si>
  <si>
    <t>AMITA Adventist MC-Bolingbrook</t>
  </si>
  <si>
    <t>AMITA Adventist MC-Hinsdale</t>
  </si>
  <si>
    <t>AMITA Adventist MC-La Grange</t>
  </si>
  <si>
    <t>AMITA Hlth Alexian Bros Med Ctr</t>
  </si>
  <si>
    <t>AMITA Hlth St Alexius Med Ctr</t>
  </si>
  <si>
    <t>Anderson Hospital</t>
  </si>
  <si>
    <t>Blessing Hospital</t>
  </si>
  <si>
    <t>Centegra Hospital-McHenry</t>
  </si>
  <si>
    <t>CGH Medical Center</t>
  </si>
  <si>
    <t>Crossroads Community Hospital</t>
  </si>
  <si>
    <t>Decatur Memorial Hospital</t>
  </si>
  <si>
    <t>Edward Hospital</t>
  </si>
  <si>
    <t>Elmhurst Hospital</t>
  </si>
  <si>
    <t>FHN Memorial Hospital</t>
  </si>
  <si>
    <t>Genesis Medical Center, Silvis</t>
  </si>
  <si>
    <t>Good Samaritan Region Hlth Ctr</t>
  </si>
  <si>
    <t>Gottlieb Memorial Hosp</t>
  </si>
  <si>
    <t>Herrin Hospital</t>
  </si>
  <si>
    <t>HSHS Holy Family Hospital</t>
  </si>
  <si>
    <t>HSHS St Mary's Hospital</t>
  </si>
  <si>
    <t>HSHS St Anthony's Memorial Hosp</t>
  </si>
  <si>
    <t>HSHS St Elizabeth's Hospital</t>
  </si>
  <si>
    <t>Illinois Valley Community Hosp</t>
  </si>
  <si>
    <t>Jersey Community Hospital</t>
  </si>
  <si>
    <t>Katherine Shaw Bethea Hospital</t>
  </si>
  <si>
    <t>OSF Little Co of Mary</t>
  </si>
  <si>
    <t>Loyola University Med Center</t>
  </si>
  <si>
    <t>McDonough District Hospital</t>
  </si>
  <si>
    <t>Memorial Medical Center</t>
  </si>
  <si>
    <t>Midwestern Regional Med Ctr</t>
  </si>
  <si>
    <t>Morris Hospital &amp; Hlthcare Ctrs</t>
  </si>
  <si>
    <t>Evanston Hospital</t>
  </si>
  <si>
    <t>Northwest Community Hospital</t>
  </si>
  <si>
    <t>NW Med Central DuPage Hospital</t>
  </si>
  <si>
    <t>NW Med Delnor Hospital</t>
  </si>
  <si>
    <t>NW Med Kishwaukee Hospital</t>
  </si>
  <si>
    <t>NW Med Lake Forest Hospital</t>
  </si>
  <si>
    <t>OSF Heart of Mary</t>
  </si>
  <si>
    <t>OSF Saint Anthony Medical Ctr</t>
  </si>
  <si>
    <t>OSF St Joseph Medical Center</t>
  </si>
  <si>
    <t>Palos Community Hospital</t>
  </si>
  <si>
    <t>Passavant Area Hospital</t>
  </si>
  <si>
    <t>Presence Resurrection Med Ctr</t>
  </si>
  <si>
    <t>Presence Saint Joseph Hospital</t>
  </si>
  <si>
    <t>Presence Saint Joseph Med Ctr</t>
  </si>
  <si>
    <t>Rush Oak Park Hospital</t>
  </si>
  <si>
    <t>Rush-Copley Medical Center</t>
  </si>
  <si>
    <t>Shriners Hosps for Chld-Chicago</t>
  </si>
  <si>
    <t>Silver Cross Hospital</t>
  </si>
  <si>
    <t>St Margaret's Health</t>
  </si>
  <si>
    <t>UnityPoint Health - Proctor</t>
  </si>
  <si>
    <t>UnityPoint Health - Trinity</t>
  </si>
  <si>
    <t>HSHS Good Shepherd Hospital</t>
  </si>
  <si>
    <t>Iroquois Mem Hosp &amp; Res Home</t>
  </si>
  <si>
    <t>UnityPoint Health - Pekin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</si>
</sst>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3" xfId="0" applyBorder="1"/>
    <xf numFmtId="5" fontId="3" fillId="0" borderId="4" xfId="0" applyNumberFormat="1" applyFont="1" applyBorder="1"/>
    <xf numFmtId="5" fontId="3" fillId="0" borderId="0" xfId="0" applyNumberFormat="1" applyFont="1"/>
    <xf numFmtId="5" fontId="3" fillId="0" borderId="0" xfId="1" applyNumberFormat="1" applyFont="1" applyBorder="1"/>
    <xf numFmtId="5" fontId="0" fillId="0" borderId="5" xfId="0" applyNumberFormat="1" applyBorder="1"/>
    <xf numFmtId="0" fontId="3" fillId="0" borderId="4" xfId="0" applyFont="1" applyBorder="1"/>
    <xf numFmtId="0" fontId="0" fillId="0" borderId="5" xfId="0" applyBorder="1"/>
    <xf numFmtId="164" fontId="3" fillId="0" borderId="6" xfId="2" applyNumberFormat="1" applyFont="1" applyBorder="1" applyAlignment="1">
      <alignment horizontal="center"/>
    </xf>
    <xf numFmtId="0" fontId="3" fillId="0" borderId="7" xfId="0" applyFont="1" applyBorder="1"/>
    <xf numFmtId="164" fontId="3" fillId="0" borderId="7" xfId="2" applyNumberFormat="1" applyFont="1" applyBorder="1"/>
    <xf numFmtId="0" fontId="0" fillId="0" borderId="8" xfId="0" applyBorder="1"/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wrapText="1"/>
    </xf>
    <xf numFmtId="0" fontId="6" fillId="2" borderId="9" xfId="3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165" fontId="6" fillId="2" borderId="0" xfId="1" applyNumberFormat="1" applyFont="1" applyFill="1" applyBorder="1" applyAlignment="1">
      <alignment horizontal="center" wrapText="1"/>
    </xf>
    <xf numFmtId="44" fontId="6" fillId="2" borderId="0" xfId="2" applyFont="1" applyFill="1" applyBorder="1" applyAlignment="1">
      <alignment horizontal="center" wrapText="1"/>
    </xf>
    <xf numFmtId="164" fontId="6" fillId="2" borderId="0" xfId="2" applyNumberFormat="1" applyFont="1" applyFill="1" applyBorder="1" applyAlignment="1">
      <alignment horizontal="center" wrapText="1"/>
    </xf>
    <xf numFmtId="0" fontId="7" fillId="0" borderId="0" xfId="3" applyFont="1" applyAlignment="1">
      <alignment horizontal="center"/>
    </xf>
    <xf numFmtId="0" fontId="7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164" fontId="0" fillId="0" borderId="0" xfId="0" applyNumberFormat="1" applyAlignment="1">
      <alignment wrapText="1"/>
    </xf>
    <xf numFmtId="164" fontId="3" fillId="0" borderId="4" xfId="2" applyNumberFormat="1" applyFont="1" applyBorder="1"/>
    <xf numFmtId="164" fontId="3" fillId="0" borderId="0" xfId="2" applyNumberFormat="1" applyFont="1" applyBorder="1"/>
    <xf numFmtId="165" fontId="3" fillId="0" borderId="4" xfId="1" applyNumberFormat="1" applyFont="1" applyBorder="1" applyAlignment="1">
      <alignment horizontal="center"/>
    </xf>
    <xf numFmtId="165" fontId="3" fillId="0" borderId="0" xfId="1" applyNumberFormat="1" applyFont="1" applyBorder="1"/>
    <xf numFmtId="164" fontId="3" fillId="0" borderId="6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164" fontId="3" fillId="0" borderId="0" xfId="2" applyNumberFormat="1" applyFont="1"/>
    <xf numFmtId="0" fontId="0" fillId="0" borderId="0" xfId="0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165" fontId="3" fillId="0" borderId="10" xfId="1" applyNumberFormat="1" applyFont="1" applyBorder="1"/>
    <xf numFmtId="164" fontId="3" fillId="0" borderId="10" xfId="2" applyNumberFormat="1" applyFont="1" applyBorder="1"/>
    <xf numFmtId="165" fontId="3" fillId="0" borderId="10" xfId="0" applyNumberFormat="1" applyFont="1" applyBorder="1"/>
    <xf numFmtId="164" fontId="3" fillId="0" borderId="10" xfId="0" applyNumberFormat="1" applyFont="1" applyBorder="1"/>
    <xf numFmtId="7" fontId="0" fillId="0" borderId="0" xfId="2" applyNumberFormat="1" applyFont="1" applyBorder="1"/>
    <xf numFmtId="7" fontId="0" fillId="0" borderId="0" xfId="0" applyNumberFormat="1"/>
    <xf numFmtId="44" fontId="0" fillId="0" borderId="0" xfId="2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65" fontId="4" fillId="0" borderId="0" xfId="1" applyNumberFormat="1" applyFont="1"/>
    <xf numFmtId="0" fontId="4" fillId="0" borderId="0" xfId="0" applyFont="1"/>
    <xf numFmtId="44" fontId="4" fillId="0" borderId="0" xfId="0" applyNumberFormat="1" applyFont="1"/>
    <xf numFmtId="166" fontId="4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/>
    <xf numFmtId="0" fontId="6" fillId="0" borderId="9" xfId="3" applyFont="1" applyBorder="1" applyAlignment="1">
      <alignment horizontal="center" wrapText="1"/>
    </xf>
    <xf numFmtId="166" fontId="0" fillId="0" borderId="0" xfId="0" applyNumberFormat="1"/>
    <xf numFmtId="7" fontId="0" fillId="0" borderId="12" xfId="0" applyNumberFormat="1" applyBorder="1" applyAlignment="1">
      <alignment horizontal="center"/>
    </xf>
    <xf numFmtId="165" fontId="4" fillId="0" borderId="0" xfId="0" applyNumberFormat="1" applyFont="1"/>
    <xf numFmtId="164" fontId="6" fillId="2" borderId="9" xfId="2" applyNumberFormat="1" applyFont="1" applyFill="1" applyBorder="1" applyAlignment="1">
      <alignment horizontal="center" wrapText="1"/>
    </xf>
    <xf numFmtId="0" fontId="6" fillId="2" borderId="13" xfId="3" applyFont="1" applyFill="1" applyBorder="1" applyAlignment="1">
      <alignment horizontal="center" wrapText="1"/>
    </xf>
    <xf numFmtId="0" fontId="6" fillId="0" borderId="14" xfId="3" applyFont="1" applyBorder="1" applyAlignment="1">
      <alignment horizontal="center" wrapText="1"/>
    </xf>
    <xf numFmtId="167" fontId="0" fillId="0" borderId="0" xfId="0" applyNumberFormat="1"/>
    <xf numFmtId="167" fontId="0" fillId="0" borderId="0" xfId="2" applyNumberFormat="1" applyFont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 2 2" xfId="3" xr:uid="{EF4D68D0-A18C-447E-BFB9-D61CE73FA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CCD7-6374-4DBE-B1B6-68AC0E4C7056}">
  <sheetPr>
    <pageSetUpPr fitToPage="1"/>
  </sheetPr>
  <dimension ref="A1:L39"/>
  <sheetViews>
    <sheetView tabSelected="1" workbookViewId="0">
      <pane xSplit="1" ySplit="14" topLeftCell="B15" activePane="bottomRight" state="frozen"/>
      <selection activeCell="F10" sqref="F10"/>
      <selection pane="topRight" activeCell="F10" sqref="F10"/>
      <selection pane="bottomLeft" activeCell="F10" sqref="F10"/>
      <selection pane="bottomRight" activeCell="B7" sqref="B7"/>
    </sheetView>
  </sheetViews>
  <sheetFormatPr defaultRowHeight="15" x14ac:dyDescent="0.25"/>
  <cols>
    <col min="1" max="1" width="9.140625" hidden="1" customWidth="1"/>
    <col min="2" max="2" width="14" customWidth="1"/>
    <col min="3" max="3" width="31.42578125" bestFit="1" customWidth="1"/>
    <col min="4" max="4" width="14.42578125" bestFit="1" customWidth="1"/>
    <col min="6" max="6" width="12.28515625" customWidth="1"/>
    <col min="7" max="7" width="17.7109375" customWidth="1"/>
    <col min="8" max="8" width="12.28515625" customWidth="1"/>
    <col min="9" max="9" width="11.7109375" customWidth="1"/>
    <col min="10" max="10" width="17.7109375" customWidth="1"/>
    <col min="11" max="11" width="14.140625" customWidth="1"/>
    <col min="12" max="12" width="14.7109375" bestFit="1" customWidth="1"/>
  </cols>
  <sheetData>
    <row r="1" spans="2:12" x14ac:dyDescent="0.25">
      <c r="B1" s="1" t="s">
        <v>0</v>
      </c>
    </row>
    <row r="2" spans="2:12" x14ac:dyDescent="0.25">
      <c r="B2" s="1" t="s">
        <v>1</v>
      </c>
    </row>
    <row r="3" spans="2:12" ht="15.75" thickBot="1" x14ac:dyDescent="0.3"/>
    <row r="4" spans="2:12" x14ac:dyDescent="0.25">
      <c r="C4" s="2" t="s">
        <v>2</v>
      </c>
      <c r="D4" s="3"/>
      <c r="E4" s="3"/>
      <c r="F4" s="3"/>
      <c r="G4" s="3" t="s">
        <v>3</v>
      </c>
      <c r="H4" s="4"/>
    </row>
    <row r="5" spans="2:12" x14ac:dyDescent="0.25">
      <c r="C5" s="5">
        <v>242335152.96440899</v>
      </c>
      <c r="D5" s="6"/>
      <c r="E5" s="1"/>
      <c r="F5" s="1"/>
      <c r="G5" s="7">
        <v>243783448.33339018</v>
      </c>
      <c r="H5" s="8"/>
    </row>
    <row r="6" spans="2:12" x14ac:dyDescent="0.25">
      <c r="C6" s="9" t="s">
        <v>4</v>
      </c>
      <c r="D6" s="1"/>
      <c r="E6" s="1"/>
      <c r="F6" s="1"/>
      <c r="G6" s="1" t="s">
        <v>5</v>
      </c>
      <c r="H6" s="10"/>
    </row>
    <row r="7" spans="2:12" ht="15.75" thickBot="1" x14ac:dyDescent="0.3">
      <c r="C7" s="11">
        <f>C5/4</f>
        <v>60583788.241102248</v>
      </c>
      <c r="D7" s="12"/>
      <c r="E7" s="12"/>
      <c r="F7" s="12"/>
      <c r="G7" s="13">
        <f>G5/4</f>
        <v>60945862.083347544</v>
      </c>
      <c r="H7" s="14"/>
      <c r="J7" s="15"/>
    </row>
    <row r="8" spans="2:12" x14ac:dyDescent="0.25">
      <c r="J8" s="15"/>
    </row>
    <row r="9" spans="2:12" x14ac:dyDescent="0.25">
      <c r="B9" s="1" t="s">
        <v>6</v>
      </c>
    </row>
    <row r="10" spans="2:12" x14ac:dyDescent="0.25">
      <c r="B10" s="1"/>
    </row>
    <row r="11" spans="2:12" x14ac:dyDescent="0.25">
      <c r="B11" s="1" t="s">
        <v>7</v>
      </c>
    </row>
    <row r="12" spans="2:12" x14ac:dyDescent="0.25">
      <c r="K12" s="16"/>
    </row>
    <row r="14" spans="2:12" s="17" customFormat="1" ht="45" x14ac:dyDescent="0.2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2:12" s="17" customFormat="1" x14ac:dyDescent="0.25">
      <c r="B15" s="20"/>
      <c r="C15" s="20"/>
      <c r="D15" s="20"/>
      <c r="E15" s="21">
        <f>SUM(E16:E39)</f>
        <v>69174</v>
      </c>
      <c r="F15" s="22">
        <f>C7/E15</f>
        <v>875.81733369621895</v>
      </c>
      <c r="G15" s="23">
        <f>SUM(G16:G39)</f>
        <v>60583788.241102248</v>
      </c>
      <c r="H15" s="21">
        <f>SUM(H16:H39)</f>
        <v>186679</v>
      </c>
      <c r="I15" s="22">
        <f>G7/H15</f>
        <v>326.47411912077706</v>
      </c>
      <c r="J15" s="23">
        <f>SUM(J16:J39)</f>
        <v>60945862.083347529</v>
      </c>
      <c r="K15" s="23">
        <f>SUM(K16:K39)</f>
        <v>121529650.32444979</v>
      </c>
      <c r="L15" s="23">
        <f>K15/3</f>
        <v>40509883.441483267</v>
      </c>
    </row>
    <row r="16" spans="2:12" x14ac:dyDescent="0.25">
      <c r="B16" s="24">
        <v>3036</v>
      </c>
      <c r="C16" s="25" t="s">
        <v>19</v>
      </c>
      <c r="D16" t="s">
        <v>20</v>
      </c>
      <c r="E16" s="26">
        <v>1249</v>
      </c>
      <c r="F16" s="27">
        <f>$F$15</f>
        <v>875.81733369621895</v>
      </c>
      <c r="G16" s="28">
        <f>E16*F16</f>
        <v>1093895.8497865775</v>
      </c>
      <c r="H16" s="26">
        <v>1964</v>
      </c>
      <c r="I16" s="27">
        <f>$I$15</f>
        <v>326.47411912077706</v>
      </c>
      <c r="J16" s="28">
        <f>H16*I16</f>
        <v>641195.1699532062</v>
      </c>
      <c r="K16" s="28">
        <f>J16+G16</f>
        <v>1735091.0197397838</v>
      </c>
      <c r="L16" s="29">
        <f t="shared" ref="L16:L39" si="0">K16/3</f>
        <v>578363.67324659461</v>
      </c>
    </row>
    <row r="17" spans="2:12" x14ac:dyDescent="0.25">
      <c r="B17" s="24">
        <v>18005</v>
      </c>
      <c r="C17" s="25" t="s">
        <v>21</v>
      </c>
      <c r="D17" t="s">
        <v>20</v>
      </c>
      <c r="E17" s="26">
        <v>2016</v>
      </c>
      <c r="F17" s="27">
        <f t="shared" ref="F17:F39" si="1">$F$15</f>
        <v>875.81733369621895</v>
      </c>
      <c r="G17" s="28">
        <f t="shared" ref="G17:G38" si="2">E17*F17</f>
        <v>1765647.7447315773</v>
      </c>
      <c r="H17" s="26">
        <v>8740</v>
      </c>
      <c r="I17" s="27">
        <f t="shared" ref="I17:I39" si="3">$I$15</f>
        <v>326.47411912077706</v>
      </c>
      <c r="J17" s="28">
        <f t="shared" ref="J17:J38" si="4">H17*I17</f>
        <v>2853383.8011155915</v>
      </c>
      <c r="K17" s="28">
        <f t="shared" ref="K17:K38" si="5">J17+G17</f>
        <v>4619031.5458471691</v>
      </c>
      <c r="L17" s="29">
        <f t="shared" si="0"/>
        <v>1539677.1819490565</v>
      </c>
    </row>
    <row r="18" spans="2:12" x14ac:dyDescent="0.25">
      <c r="B18" s="24">
        <v>15010</v>
      </c>
      <c r="C18" s="25" t="s">
        <v>22</v>
      </c>
      <c r="D18" t="s">
        <v>20</v>
      </c>
      <c r="E18" s="26">
        <v>955</v>
      </c>
      <c r="F18" s="27">
        <f t="shared" si="1"/>
        <v>875.81733369621895</v>
      </c>
      <c r="G18" s="28">
        <f t="shared" si="2"/>
        <v>836405.55367988907</v>
      </c>
      <c r="H18" s="26">
        <v>10656</v>
      </c>
      <c r="I18" s="27">
        <f t="shared" si="3"/>
        <v>326.47411912077706</v>
      </c>
      <c r="J18" s="28">
        <f t="shared" si="4"/>
        <v>3478908.2133510006</v>
      </c>
      <c r="K18" s="28">
        <f t="shared" si="5"/>
        <v>4315313.7670308892</v>
      </c>
      <c r="L18" s="29">
        <f t="shared" si="0"/>
        <v>1438437.9223436296</v>
      </c>
    </row>
    <row r="19" spans="2:12" x14ac:dyDescent="0.25">
      <c r="B19" s="24">
        <v>3046</v>
      </c>
      <c r="C19" s="25" t="s">
        <v>23</v>
      </c>
      <c r="D19" t="s">
        <v>20</v>
      </c>
      <c r="E19" s="26">
        <v>4802</v>
      </c>
      <c r="F19" s="27">
        <f t="shared" si="1"/>
        <v>875.81733369621895</v>
      </c>
      <c r="G19" s="28">
        <f t="shared" si="2"/>
        <v>4205674.8364092438</v>
      </c>
      <c r="H19" s="26">
        <v>7915</v>
      </c>
      <c r="I19" s="27">
        <f t="shared" si="3"/>
        <v>326.47411912077706</v>
      </c>
      <c r="J19" s="28">
        <f t="shared" si="4"/>
        <v>2584042.6528409505</v>
      </c>
      <c r="K19" s="28">
        <f t="shared" si="5"/>
        <v>6789717.4892501943</v>
      </c>
      <c r="L19" s="29">
        <f t="shared" si="0"/>
        <v>2263239.1630833982</v>
      </c>
    </row>
    <row r="20" spans="2:12" x14ac:dyDescent="0.25">
      <c r="B20" s="24">
        <v>5013</v>
      </c>
      <c r="C20" s="25" t="s">
        <v>24</v>
      </c>
      <c r="D20" t="s">
        <v>20</v>
      </c>
      <c r="E20" s="26">
        <v>821</v>
      </c>
      <c r="F20" s="27">
        <f t="shared" si="1"/>
        <v>875.81733369621895</v>
      </c>
      <c r="G20" s="28">
        <f t="shared" si="2"/>
        <v>719046.03096459573</v>
      </c>
      <c r="H20" s="26">
        <v>7878</v>
      </c>
      <c r="I20" s="27">
        <f t="shared" si="3"/>
        <v>326.47411912077706</v>
      </c>
      <c r="J20" s="28">
        <f t="shared" si="4"/>
        <v>2571963.1104334816</v>
      </c>
      <c r="K20" s="28">
        <f t="shared" si="5"/>
        <v>3291009.1413980774</v>
      </c>
      <c r="L20" s="29">
        <f t="shared" si="0"/>
        <v>1097003.0471326925</v>
      </c>
    </row>
    <row r="21" spans="2:12" x14ac:dyDescent="0.25">
      <c r="B21" s="24">
        <v>3038</v>
      </c>
      <c r="C21" s="25" t="s">
        <v>25</v>
      </c>
      <c r="D21" t="s">
        <v>20</v>
      </c>
      <c r="E21" s="26">
        <v>3183</v>
      </c>
      <c r="F21" s="27">
        <f t="shared" si="1"/>
        <v>875.81733369621895</v>
      </c>
      <c r="G21" s="28">
        <f t="shared" si="2"/>
        <v>2787726.5731550651</v>
      </c>
      <c r="H21" s="26">
        <v>2787</v>
      </c>
      <c r="I21" s="27">
        <f t="shared" si="3"/>
        <v>326.47411912077706</v>
      </c>
      <c r="J21" s="28">
        <f t="shared" si="4"/>
        <v>909883.36998960562</v>
      </c>
      <c r="K21" s="28">
        <f t="shared" si="5"/>
        <v>3697609.9431446707</v>
      </c>
      <c r="L21" s="29">
        <f t="shared" si="0"/>
        <v>1232536.6477148903</v>
      </c>
    </row>
    <row r="22" spans="2:12" x14ac:dyDescent="0.25">
      <c r="B22" s="24">
        <v>3075</v>
      </c>
      <c r="C22" s="25" t="s">
        <v>26</v>
      </c>
      <c r="D22" t="s">
        <v>20</v>
      </c>
      <c r="E22" s="26">
        <v>4168</v>
      </c>
      <c r="F22" s="27">
        <f t="shared" si="1"/>
        <v>875.81733369621895</v>
      </c>
      <c r="G22" s="28">
        <f t="shared" si="2"/>
        <v>3650406.6468458404</v>
      </c>
      <c r="H22" s="26">
        <v>13893</v>
      </c>
      <c r="I22" s="27">
        <f t="shared" si="3"/>
        <v>326.47411912077706</v>
      </c>
      <c r="J22" s="28">
        <f t="shared" si="4"/>
        <v>4535704.936944956</v>
      </c>
      <c r="K22" s="28">
        <f t="shared" si="5"/>
        <v>8186111.5837907959</v>
      </c>
      <c r="L22" s="29">
        <f t="shared" si="0"/>
        <v>2728703.8612635988</v>
      </c>
    </row>
    <row r="23" spans="2:12" x14ac:dyDescent="0.25">
      <c r="B23" s="24">
        <v>3102</v>
      </c>
      <c r="C23" s="25" t="s">
        <v>27</v>
      </c>
      <c r="D23" t="s">
        <v>20</v>
      </c>
      <c r="E23" s="26">
        <v>2769</v>
      </c>
      <c r="F23" s="27">
        <f t="shared" si="1"/>
        <v>875.81733369621895</v>
      </c>
      <c r="G23" s="28">
        <f t="shared" si="2"/>
        <v>2425138.1970048305</v>
      </c>
      <c r="H23" s="26">
        <v>4467</v>
      </c>
      <c r="I23" s="27">
        <f t="shared" si="3"/>
        <v>326.47411912077706</v>
      </c>
      <c r="J23" s="28">
        <f t="shared" si="4"/>
        <v>1458359.8901125111</v>
      </c>
      <c r="K23" s="28">
        <f t="shared" si="5"/>
        <v>3883498.0871173413</v>
      </c>
      <c r="L23" s="29">
        <f t="shared" si="0"/>
        <v>1294499.362372447</v>
      </c>
    </row>
    <row r="24" spans="2:12" x14ac:dyDescent="0.25">
      <c r="B24" s="24">
        <v>3050</v>
      </c>
      <c r="C24" s="25" t="s">
        <v>28</v>
      </c>
      <c r="D24" t="s">
        <v>20</v>
      </c>
      <c r="E24" s="26">
        <v>3465</v>
      </c>
      <c r="F24" s="27">
        <f t="shared" si="1"/>
        <v>875.81733369621895</v>
      </c>
      <c r="G24" s="28">
        <f t="shared" si="2"/>
        <v>3034707.0612573987</v>
      </c>
      <c r="H24" s="26">
        <v>9873</v>
      </c>
      <c r="I24" s="27">
        <f t="shared" si="3"/>
        <v>326.47411912077706</v>
      </c>
      <c r="J24" s="28">
        <f t="shared" si="4"/>
        <v>3223278.9780794322</v>
      </c>
      <c r="K24" s="28">
        <f t="shared" si="5"/>
        <v>6257986.0393368304</v>
      </c>
      <c r="L24" s="29">
        <f t="shared" si="0"/>
        <v>2085995.34644561</v>
      </c>
    </row>
    <row r="25" spans="2:12" x14ac:dyDescent="0.25">
      <c r="B25" s="24">
        <v>3071</v>
      </c>
      <c r="C25" s="25" t="s">
        <v>29</v>
      </c>
      <c r="D25" t="s">
        <v>20</v>
      </c>
      <c r="E25" s="26">
        <v>3870</v>
      </c>
      <c r="F25" s="27">
        <f t="shared" si="1"/>
        <v>875.81733369621895</v>
      </c>
      <c r="G25" s="28">
        <f t="shared" si="2"/>
        <v>3389413.0814043675</v>
      </c>
      <c r="H25" s="26">
        <v>3513</v>
      </c>
      <c r="I25" s="27">
        <f t="shared" si="3"/>
        <v>326.47411912077706</v>
      </c>
      <c r="J25" s="28">
        <f t="shared" si="4"/>
        <v>1146903.5804712898</v>
      </c>
      <c r="K25" s="28">
        <f t="shared" si="5"/>
        <v>4536316.6618756577</v>
      </c>
      <c r="L25" s="29">
        <f t="shared" si="0"/>
        <v>1512105.5539585527</v>
      </c>
    </row>
    <row r="26" spans="2:12" x14ac:dyDescent="0.25">
      <c r="B26" s="24">
        <v>3068</v>
      </c>
      <c r="C26" s="25" t="s">
        <v>30</v>
      </c>
      <c r="D26" t="s">
        <v>20</v>
      </c>
      <c r="E26" s="26">
        <v>928</v>
      </c>
      <c r="F26" s="27">
        <f t="shared" si="1"/>
        <v>875.81733369621895</v>
      </c>
      <c r="G26" s="28">
        <f t="shared" si="2"/>
        <v>812758.48567009124</v>
      </c>
      <c r="H26" s="26">
        <v>1099</v>
      </c>
      <c r="I26" s="27">
        <f t="shared" si="3"/>
        <v>326.47411912077706</v>
      </c>
      <c r="J26" s="28">
        <f t="shared" si="4"/>
        <v>358795.05691373401</v>
      </c>
      <c r="K26" s="28">
        <f t="shared" si="5"/>
        <v>1171553.5425838253</v>
      </c>
      <c r="L26" s="29">
        <f t="shared" si="0"/>
        <v>390517.84752794175</v>
      </c>
    </row>
    <row r="27" spans="2:12" x14ac:dyDescent="0.25">
      <c r="B27" s="24">
        <v>3020</v>
      </c>
      <c r="C27" s="25" t="s">
        <v>31</v>
      </c>
      <c r="D27" t="s">
        <v>20</v>
      </c>
      <c r="E27" s="26">
        <v>2925</v>
      </c>
      <c r="F27" s="27">
        <f t="shared" si="1"/>
        <v>875.81733369621895</v>
      </c>
      <c r="G27" s="28">
        <f t="shared" si="2"/>
        <v>2561765.7010614406</v>
      </c>
      <c r="H27" s="26">
        <v>937</v>
      </c>
      <c r="I27" s="27">
        <f t="shared" si="3"/>
        <v>326.47411912077706</v>
      </c>
      <c r="J27" s="28">
        <f t="shared" si="4"/>
        <v>305906.24961616809</v>
      </c>
      <c r="K27" s="28">
        <f t="shared" si="5"/>
        <v>2867671.9506776086</v>
      </c>
      <c r="L27" s="29">
        <f t="shared" si="0"/>
        <v>955890.6502258695</v>
      </c>
    </row>
    <row r="28" spans="2:12" x14ac:dyDescent="0.25">
      <c r="B28" s="24">
        <v>3056</v>
      </c>
      <c r="C28" s="25" t="s">
        <v>32</v>
      </c>
      <c r="D28" t="s">
        <v>20</v>
      </c>
      <c r="E28" s="26">
        <v>2623</v>
      </c>
      <c r="F28" s="27">
        <f t="shared" si="1"/>
        <v>875.81733369621895</v>
      </c>
      <c r="G28" s="28">
        <f t="shared" si="2"/>
        <v>2297268.8662851825</v>
      </c>
      <c r="H28" s="26">
        <v>13380</v>
      </c>
      <c r="I28" s="27">
        <f t="shared" si="3"/>
        <v>326.47411912077706</v>
      </c>
      <c r="J28" s="28">
        <f t="shared" si="4"/>
        <v>4368223.7138359975</v>
      </c>
      <c r="K28" s="28">
        <f t="shared" si="5"/>
        <v>6665492.58012118</v>
      </c>
      <c r="L28" s="29">
        <f t="shared" si="0"/>
        <v>2221830.8600403932</v>
      </c>
    </row>
    <row r="29" spans="2:12" x14ac:dyDescent="0.25">
      <c r="B29" s="24">
        <v>3107</v>
      </c>
      <c r="C29" s="25" t="s">
        <v>33</v>
      </c>
      <c r="D29" t="s">
        <v>20</v>
      </c>
      <c r="E29" s="26">
        <v>2263</v>
      </c>
      <c r="F29" s="27">
        <f t="shared" si="1"/>
        <v>875.81733369621895</v>
      </c>
      <c r="G29" s="28">
        <f t="shared" si="2"/>
        <v>1981974.6261545436</v>
      </c>
      <c r="H29" s="26">
        <v>4622</v>
      </c>
      <c r="I29" s="27">
        <f t="shared" si="3"/>
        <v>326.47411912077706</v>
      </c>
      <c r="J29" s="28">
        <f t="shared" si="4"/>
        <v>1508963.3785762317</v>
      </c>
      <c r="K29" s="28">
        <f t="shared" si="5"/>
        <v>3490938.004730775</v>
      </c>
      <c r="L29" s="29">
        <f t="shared" si="0"/>
        <v>1163646.0015769249</v>
      </c>
    </row>
    <row r="30" spans="2:12" x14ac:dyDescent="0.25">
      <c r="B30" s="24">
        <v>7074</v>
      </c>
      <c r="C30" s="25" t="s">
        <v>34</v>
      </c>
      <c r="D30" t="s">
        <v>20</v>
      </c>
      <c r="E30" s="26">
        <v>1771</v>
      </c>
      <c r="F30" s="27">
        <f t="shared" si="1"/>
        <v>875.81733369621895</v>
      </c>
      <c r="G30" s="28">
        <f t="shared" si="2"/>
        <v>1551072.4979760037</v>
      </c>
      <c r="H30" s="26">
        <v>3946</v>
      </c>
      <c r="I30" s="27">
        <f t="shared" si="3"/>
        <v>326.47411912077706</v>
      </c>
      <c r="J30" s="28">
        <f t="shared" si="4"/>
        <v>1288266.8740505863</v>
      </c>
      <c r="K30" s="28">
        <f t="shared" si="5"/>
        <v>2839339.3720265897</v>
      </c>
      <c r="L30" s="29">
        <f t="shared" si="0"/>
        <v>946446.45734219661</v>
      </c>
    </row>
    <row r="31" spans="2:12" x14ac:dyDescent="0.25">
      <c r="B31" s="24">
        <v>3054</v>
      </c>
      <c r="C31" s="25" t="s">
        <v>35</v>
      </c>
      <c r="D31" t="s">
        <v>20</v>
      </c>
      <c r="E31" s="26">
        <v>8974</v>
      </c>
      <c r="F31" s="27">
        <f t="shared" si="1"/>
        <v>875.81733369621895</v>
      </c>
      <c r="G31" s="28">
        <f t="shared" si="2"/>
        <v>7859584.7525898693</v>
      </c>
      <c r="H31" s="26">
        <v>18874</v>
      </c>
      <c r="I31" s="27">
        <f t="shared" si="3"/>
        <v>326.47411912077706</v>
      </c>
      <c r="J31" s="28">
        <f t="shared" si="4"/>
        <v>6161872.5242855465</v>
      </c>
      <c r="K31" s="28">
        <f t="shared" si="5"/>
        <v>14021457.276875416</v>
      </c>
      <c r="L31" s="29">
        <f t="shared" si="0"/>
        <v>4673819.092291805</v>
      </c>
    </row>
    <row r="32" spans="2:12" x14ac:dyDescent="0.25">
      <c r="B32" s="24">
        <v>1012</v>
      </c>
      <c r="C32" s="25" t="s">
        <v>36</v>
      </c>
      <c r="D32" t="s">
        <v>20</v>
      </c>
      <c r="E32" s="26">
        <v>2383</v>
      </c>
      <c r="F32" s="27">
        <f t="shared" si="1"/>
        <v>875.81733369621895</v>
      </c>
      <c r="G32" s="28">
        <f t="shared" si="2"/>
        <v>2087072.7061980898</v>
      </c>
      <c r="H32" s="26">
        <v>6500</v>
      </c>
      <c r="I32" s="27">
        <f t="shared" si="3"/>
        <v>326.47411912077706</v>
      </c>
      <c r="J32" s="28">
        <f t="shared" si="4"/>
        <v>2122081.774285051</v>
      </c>
      <c r="K32" s="28">
        <f t="shared" si="5"/>
        <v>4209154.4804831408</v>
      </c>
      <c r="L32" s="29">
        <f t="shared" si="0"/>
        <v>1403051.4934943803</v>
      </c>
    </row>
    <row r="33" spans="2:12" x14ac:dyDescent="0.25">
      <c r="B33" s="24">
        <v>7007</v>
      </c>
      <c r="C33" s="25" t="s">
        <v>37</v>
      </c>
      <c r="D33" t="s">
        <v>20</v>
      </c>
      <c r="E33" s="26">
        <v>2378</v>
      </c>
      <c r="F33" s="27">
        <f t="shared" si="1"/>
        <v>875.81733369621895</v>
      </c>
      <c r="G33" s="28">
        <f t="shared" si="2"/>
        <v>2082693.6195296086</v>
      </c>
      <c r="H33" s="26">
        <v>8221</v>
      </c>
      <c r="I33" s="27">
        <f t="shared" si="3"/>
        <v>326.47411912077706</v>
      </c>
      <c r="J33" s="28">
        <f t="shared" si="4"/>
        <v>2683943.7332919082</v>
      </c>
      <c r="K33" s="28">
        <f t="shared" si="5"/>
        <v>4766637.3528215168</v>
      </c>
      <c r="L33" s="29">
        <f t="shared" si="0"/>
        <v>1588879.1176071723</v>
      </c>
    </row>
    <row r="34" spans="2:12" x14ac:dyDescent="0.25">
      <c r="B34" s="24">
        <v>3045</v>
      </c>
      <c r="C34" s="25" t="s">
        <v>38</v>
      </c>
      <c r="D34" t="s">
        <v>20</v>
      </c>
      <c r="E34" s="26">
        <v>8022</v>
      </c>
      <c r="F34" s="27">
        <f t="shared" si="1"/>
        <v>875.81733369621895</v>
      </c>
      <c r="G34" s="28">
        <f t="shared" si="2"/>
        <v>7025806.6509110685</v>
      </c>
      <c r="H34" s="26">
        <v>21923</v>
      </c>
      <c r="I34" s="27">
        <f t="shared" si="3"/>
        <v>326.47411912077706</v>
      </c>
      <c r="J34" s="28">
        <f t="shared" si="4"/>
        <v>7157292.1134847952</v>
      </c>
      <c r="K34" s="28">
        <f t="shared" si="5"/>
        <v>14183098.764395863</v>
      </c>
      <c r="L34" s="29">
        <f t="shared" si="0"/>
        <v>4727699.588131954</v>
      </c>
    </row>
    <row r="35" spans="2:12" x14ac:dyDescent="0.25">
      <c r="B35" s="24">
        <v>3032</v>
      </c>
      <c r="C35" s="25" t="s">
        <v>39</v>
      </c>
      <c r="D35" t="s">
        <v>20</v>
      </c>
      <c r="E35" s="26">
        <v>3134</v>
      </c>
      <c r="F35" s="27">
        <f t="shared" si="1"/>
        <v>875.81733369621895</v>
      </c>
      <c r="G35" s="28">
        <f t="shared" si="2"/>
        <v>2744811.5238039503</v>
      </c>
      <c r="H35" s="26">
        <v>7744</v>
      </c>
      <c r="I35" s="27">
        <f t="shared" si="3"/>
        <v>326.47411912077706</v>
      </c>
      <c r="J35" s="28">
        <f t="shared" si="4"/>
        <v>2528215.5784712974</v>
      </c>
      <c r="K35" s="28">
        <f t="shared" si="5"/>
        <v>5273027.1022752477</v>
      </c>
      <c r="L35" s="29">
        <f t="shared" si="0"/>
        <v>1757675.700758416</v>
      </c>
    </row>
    <row r="36" spans="2:12" x14ac:dyDescent="0.25">
      <c r="B36" s="24">
        <v>3011</v>
      </c>
      <c r="C36" s="25" t="s">
        <v>40</v>
      </c>
      <c r="D36" t="s">
        <v>20</v>
      </c>
      <c r="E36" s="26">
        <v>1237</v>
      </c>
      <c r="F36" s="27">
        <f t="shared" si="1"/>
        <v>875.81733369621895</v>
      </c>
      <c r="G36" s="28">
        <f t="shared" si="2"/>
        <v>1083386.0417822229</v>
      </c>
      <c r="H36" s="26">
        <v>8923</v>
      </c>
      <c r="I36" s="27">
        <f t="shared" si="3"/>
        <v>326.47411912077706</v>
      </c>
      <c r="J36" s="28">
        <f t="shared" si="4"/>
        <v>2913128.5649146936</v>
      </c>
      <c r="K36" s="28">
        <f t="shared" si="5"/>
        <v>3996514.6066969167</v>
      </c>
      <c r="L36" s="29">
        <f t="shared" si="0"/>
        <v>1332171.5355656389</v>
      </c>
    </row>
    <row r="37" spans="2:12" x14ac:dyDescent="0.25">
      <c r="B37" s="24">
        <v>15001</v>
      </c>
      <c r="C37" s="25" t="s">
        <v>41</v>
      </c>
      <c r="D37" t="s">
        <v>20</v>
      </c>
      <c r="E37" s="26">
        <v>2929</v>
      </c>
      <c r="F37" s="27">
        <f t="shared" si="1"/>
        <v>875.81733369621895</v>
      </c>
      <c r="G37" s="28">
        <f t="shared" si="2"/>
        <v>2565268.9703962253</v>
      </c>
      <c r="H37" s="26">
        <v>9384</v>
      </c>
      <c r="I37" s="27">
        <f t="shared" si="3"/>
        <v>326.47411912077706</v>
      </c>
      <c r="J37" s="28">
        <f t="shared" si="4"/>
        <v>3063633.133829372</v>
      </c>
      <c r="K37" s="28">
        <f t="shared" si="5"/>
        <v>5628902.1042255973</v>
      </c>
      <c r="L37" s="29">
        <f t="shared" si="0"/>
        <v>1876300.7014085324</v>
      </c>
    </row>
    <row r="38" spans="2:12" x14ac:dyDescent="0.25">
      <c r="B38" s="24">
        <v>3042</v>
      </c>
      <c r="C38" s="25" t="s">
        <v>42</v>
      </c>
      <c r="D38" t="s">
        <v>20</v>
      </c>
      <c r="E38" s="26">
        <v>862</v>
      </c>
      <c r="F38" s="27">
        <f t="shared" si="1"/>
        <v>875.81733369621895</v>
      </c>
      <c r="G38" s="28">
        <f t="shared" si="2"/>
        <v>754954.54164614074</v>
      </c>
      <c r="H38" s="26">
        <v>5834</v>
      </c>
      <c r="I38" s="27">
        <f t="shared" si="3"/>
        <v>326.47411912077706</v>
      </c>
      <c r="J38" s="28">
        <f t="shared" si="4"/>
        <v>1904650.0109506133</v>
      </c>
      <c r="K38" s="28">
        <f t="shared" si="5"/>
        <v>2659604.5525967539</v>
      </c>
      <c r="L38" s="29">
        <f t="shared" si="0"/>
        <v>886534.85086558468</v>
      </c>
    </row>
    <row r="39" spans="2:12" x14ac:dyDescent="0.25">
      <c r="B39" s="24">
        <v>3085</v>
      </c>
      <c r="C39" s="25" t="s">
        <v>43</v>
      </c>
      <c r="D39" t="s">
        <v>20</v>
      </c>
      <c r="E39" s="26">
        <v>1447</v>
      </c>
      <c r="F39" s="27">
        <f t="shared" si="1"/>
        <v>875.81733369621895</v>
      </c>
      <c r="G39" s="28">
        <f>E39*F39</f>
        <v>1267307.6818584288</v>
      </c>
      <c r="H39" s="26">
        <v>3606</v>
      </c>
      <c r="I39" s="27">
        <f t="shared" si="3"/>
        <v>326.47411912077706</v>
      </c>
      <c r="J39" s="28">
        <f>H39*I39</f>
        <v>1177265.6735495222</v>
      </c>
      <c r="K39" s="28">
        <f>J39+G39</f>
        <v>2444573.3554079509</v>
      </c>
      <c r="L39" s="29">
        <f t="shared" si="0"/>
        <v>814857.78513598361</v>
      </c>
    </row>
  </sheetData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A18B-89FE-4130-B8B3-DC965DD19B4E}">
  <sheetPr>
    <pageSetUpPr fitToPage="1"/>
  </sheetPr>
  <dimension ref="A1:L67"/>
  <sheetViews>
    <sheetView topLeftCell="B1" workbookViewId="0">
      <selection sqref="A1:A1048576"/>
    </sheetView>
  </sheetViews>
  <sheetFormatPr defaultRowHeight="15" x14ac:dyDescent="0.25"/>
  <cols>
    <col min="1" max="1" width="9.140625" hidden="1" customWidth="1"/>
    <col min="3" max="3" width="32.7109375" bestFit="1" customWidth="1"/>
    <col min="4" max="4" width="13.5703125" bestFit="1" customWidth="1"/>
    <col min="6" max="6" width="12.28515625" customWidth="1"/>
    <col min="7" max="7" width="16.140625" customWidth="1"/>
    <col min="8" max="8" width="12" customWidth="1"/>
    <col min="10" max="10" width="12.5703125" bestFit="1" customWidth="1"/>
    <col min="11" max="11" width="12" bestFit="1" customWidth="1"/>
    <col min="12" max="12" width="13.7109375" bestFit="1" customWidth="1"/>
  </cols>
  <sheetData>
    <row r="1" spans="2:12" x14ac:dyDescent="0.25">
      <c r="B1" s="1" t="s">
        <v>0</v>
      </c>
    </row>
    <row r="2" spans="2:12" x14ac:dyDescent="0.25">
      <c r="B2" s="1" t="s">
        <v>44</v>
      </c>
    </row>
    <row r="3" spans="2:12" ht="15.75" thickBot="1" x14ac:dyDescent="0.3"/>
    <row r="4" spans="2:12" x14ac:dyDescent="0.25">
      <c r="C4" s="2" t="s">
        <v>2</v>
      </c>
      <c r="D4" s="3"/>
      <c r="E4" s="3"/>
      <c r="F4" s="3"/>
      <c r="G4" s="3" t="s">
        <v>3</v>
      </c>
      <c r="H4" s="4"/>
    </row>
    <row r="5" spans="2:12" x14ac:dyDescent="0.25">
      <c r="C5" s="30">
        <v>20795779.969999999</v>
      </c>
      <c r="D5" s="1"/>
      <c r="E5" s="1"/>
      <c r="F5" s="1"/>
      <c r="G5" s="31">
        <v>37769510.399999999</v>
      </c>
      <c r="H5" s="10"/>
      <c r="J5" s="15"/>
    </row>
    <row r="6" spans="2:12" x14ac:dyDescent="0.25">
      <c r="C6" s="32" t="s">
        <v>4</v>
      </c>
      <c r="D6" s="1"/>
      <c r="E6" s="1"/>
      <c r="F6" s="1"/>
      <c r="G6" s="33" t="s">
        <v>5</v>
      </c>
      <c r="H6" s="10"/>
      <c r="J6" s="15"/>
    </row>
    <row r="7" spans="2:12" ht="15.75" thickBot="1" x14ac:dyDescent="0.3">
      <c r="C7" s="34">
        <f>C5/4</f>
        <v>5198944.9924999997</v>
      </c>
      <c r="D7" s="12"/>
      <c r="E7" s="12"/>
      <c r="F7" s="12"/>
      <c r="G7" s="13">
        <f>G5/4</f>
        <v>9442377.5999999996</v>
      </c>
      <c r="H7" s="14"/>
    </row>
    <row r="8" spans="2:12" x14ac:dyDescent="0.25">
      <c r="C8" s="35"/>
      <c r="G8" s="36"/>
    </row>
    <row r="9" spans="2:12" x14ac:dyDescent="0.25">
      <c r="B9" s="1" t="s">
        <v>6</v>
      </c>
      <c r="G9" s="15"/>
    </row>
    <row r="10" spans="2:12" x14ac:dyDescent="0.25">
      <c r="B10" s="1"/>
      <c r="G10" s="15"/>
    </row>
    <row r="11" spans="2:12" x14ac:dyDescent="0.25">
      <c r="B11" s="1" t="s">
        <v>7</v>
      </c>
    </row>
    <row r="12" spans="2:12" x14ac:dyDescent="0.25">
      <c r="E12" s="36"/>
      <c r="F12" s="37"/>
      <c r="I12" s="37"/>
    </row>
    <row r="14" spans="2:12" s="17" customFormat="1" ht="75" x14ac:dyDescent="0.2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2:12" s="17" customFormat="1" x14ac:dyDescent="0.25">
      <c r="B15" s="20"/>
      <c r="C15" s="20"/>
      <c r="D15" s="20"/>
      <c r="E15" s="21">
        <f>SUM(E16:E66)</f>
        <v>2276</v>
      </c>
      <c r="F15" s="22">
        <f>C7/E15</f>
        <v>2284.2464817662562</v>
      </c>
      <c r="G15" s="23">
        <f>SUM(G16:G66)</f>
        <v>5198944.9924999988</v>
      </c>
      <c r="H15" s="21">
        <f>SUM(H16:H66)</f>
        <v>117283</v>
      </c>
      <c r="I15" s="22">
        <f>G7/H15</f>
        <v>80.509345770486775</v>
      </c>
      <c r="J15" s="23">
        <f>SUM(J16:J66)</f>
        <v>9442377.5999999996</v>
      </c>
      <c r="K15" s="23">
        <f>SUM(K16:K66)</f>
        <v>14641322.592499994</v>
      </c>
      <c r="L15" s="23">
        <f>K15/3</f>
        <v>4880440.8641666649</v>
      </c>
    </row>
    <row r="16" spans="2:12" x14ac:dyDescent="0.25">
      <c r="B16" s="24">
        <v>22002</v>
      </c>
      <c r="C16" s="25" t="s">
        <v>45</v>
      </c>
      <c r="D16" t="s">
        <v>46</v>
      </c>
      <c r="E16">
        <v>39</v>
      </c>
      <c r="F16" s="27">
        <f>$F$15</f>
        <v>2284.2464817662562</v>
      </c>
      <c r="G16" s="28">
        <f>F16*E16</f>
        <v>89085.612788883998</v>
      </c>
      <c r="H16" s="26">
        <v>2425</v>
      </c>
      <c r="I16" s="27">
        <f>$I$15</f>
        <v>80.509345770486775</v>
      </c>
      <c r="J16" s="15">
        <f>H16*I16</f>
        <v>195235.16349343042</v>
      </c>
      <c r="K16" s="15">
        <f>J16+G16</f>
        <v>284320.77628231444</v>
      </c>
      <c r="L16" s="29">
        <f t="shared" ref="L16:L66" si="0">K16/3</f>
        <v>94773.59209410481</v>
      </c>
    </row>
    <row r="17" spans="2:12" x14ac:dyDescent="0.25">
      <c r="B17" s="24">
        <v>18013</v>
      </c>
      <c r="C17" s="25" t="s">
        <v>47</v>
      </c>
      <c r="D17" t="s">
        <v>46</v>
      </c>
      <c r="E17">
        <v>51</v>
      </c>
      <c r="F17" s="27">
        <f t="shared" ref="F17:F66" si="1">$F$15</f>
        <v>2284.2464817662562</v>
      </c>
      <c r="G17" s="28">
        <f t="shared" ref="G17:G66" si="2">F17*E17</f>
        <v>116496.57057007907</v>
      </c>
      <c r="H17" s="26">
        <v>986</v>
      </c>
      <c r="I17" s="27">
        <f t="shared" ref="I17:I66" si="3">$I$15</f>
        <v>80.509345770486775</v>
      </c>
      <c r="J17" s="15">
        <f t="shared" ref="J17:J66" si="4">H17*I17</f>
        <v>79382.214929699956</v>
      </c>
      <c r="K17" s="15">
        <f t="shared" ref="K17:K66" si="5">J17+G17</f>
        <v>195878.78549977904</v>
      </c>
      <c r="L17" s="29">
        <f t="shared" si="0"/>
        <v>65292.928499926347</v>
      </c>
    </row>
    <row r="18" spans="2:12" x14ac:dyDescent="0.25">
      <c r="B18" s="24">
        <v>2014</v>
      </c>
      <c r="C18" s="25" t="s">
        <v>48</v>
      </c>
      <c r="D18" t="s">
        <v>46</v>
      </c>
      <c r="E18">
        <v>19</v>
      </c>
      <c r="F18" s="27">
        <f t="shared" si="1"/>
        <v>2284.2464817662562</v>
      </c>
      <c r="G18" s="28">
        <f t="shared" si="2"/>
        <v>43400.683153558872</v>
      </c>
      <c r="H18" s="26">
        <v>2533</v>
      </c>
      <c r="I18" s="27">
        <f t="shared" si="3"/>
        <v>80.509345770486775</v>
      </c>
      <c r="J18" s="15">
        <f t="shared" si="4"/>
        <v>203930.172836643</v>
      </c>
      <c r="K18" s="15">
        <f t="shared" si="5"/>
        <v>247330.85599020188</v>
      </c>
      <c r="L18" s="29">
        <f t="shared" si="0"/>
        <v>82443.61866340063</v>
      </c>
    </row>
    <row r="19" spans="2:12" x14ac:dyDescent="0.25">
      <c r="B19" s="24">
        <v>5004</v>
      </c>
      <c r="C19" s="25" t="s">
        <v>49</v>
      </c>
      <c r="D19" t="s">
        <v>46</v>
      </c>
      <c r="E19">
        <v>59</v>
      </c>
      <c r="F19" s="27">
        <f t="shared" si="1"/>
        <v>2284.2464817662562</v>
      </c>
      <c r="G19" s="28">
        <f t="shared" si="2"/>
        <v>134770.54242420912</v>
      </c>
      <c r="H19" s="26">
        <v>3529</v>
      </c>
      <c r="I19" s="27">
        <f t="shared" si="3"/>
        <v>80.509345770486775</v>
      </c>
      <c r="J19" s="15">
        <f t="shared" si="4"/>
        <v>284117.48122404783</v>
      </c>
      <c r="K19" s="15">
        <f t="shared" si="5"/>
        <v>418888.02364825696</v>
      </c>
      <c r="L19" s="29">
        <f t="shared" si="0"/>
        <v>139629.34121608565</v>
      </c>
    </row>
    <row r="20" spans="2:12" x14ac:dyDescent="0.25">
      <c r="B20" s="24">
        <v>3010</v>
      </c>
      <c r="C20" s="25" t="s">
        <v>50</v>
      </c>
      <c r="D20" t="s">
        <v>46</v>
      </c>
      <c r="E20">
        <v>45</v>
      </c>
      <c r="F20" s="27">
        <f t="shared" si="1"/>
        <v>2284.2464817662562</v>
      </c>
      <c r="G20" s="28">
        <f t="shared" si="2"/>
        <v>102791.09167948153</v>
      </c>
      <c r="H20" s="26">
        <v>1989</v>
      </c>
      <c r="I20" s="27">
        <f t="shared" si="3"/>
        <v>80.509345770486775</v>
      </c>
      <c r="J20" s="15">
        <f t="shared" si="4"/>
        <v>160133.08873749818</v>
      </c>
      <c r="K20" s="15">
        <f t="shared" si="5"/>
        <v>262924.18041697971</v>
      </c>
      <c r="L20" s="29">
        <f t="shared" si="0"/>
        <v>87641.39347232657</v>
      </c>
    </row>
    <row r="21" spans="2:12" x14ac:dyDescent="0.25">
      <c r="B21" s="24">
        <v>16002</v>
      </c>
      <c r="C21" s="25" t="s">
        <v>51</v>
      </c>
      <c r="D21" t="s">
        <v>46</v>
      </c>
      <c r="E21">
        <v>21</v>
      </c>
      <c r="F21" s="27">
        <f t="shared" si="1"/>
        <v>2284.2464817662562</v>
      </c>
      <c r="G21" s="28">
        <f t="shared" si="2"/>
        <v>47969.176117091381</v>
      </c>
      <c r="H21" s="26">
        <v>5216</v>
      </c>
      <c r="I21" s="27">
        <f t="shared" si="3"/>
        <v>80.509345770486775</v>
      </c>
      <c r="J21" s="15">
        <f t="shared" si="4"/>
        <v>419936.74753885902</v>
      </c>
      <c r="K21" s="15">
        <f t="shared" si="5"/>
        <v>467905.92365595041</v>
      </c>
      <c r="L21" s="29">
        <f t="shared" si="0"/>
        <v>155968.64121865013</v>
      </c>
    </row>
    <row r="22" spans="2:12" x14ac:dyDescent="0.25">
      <c r="B22" s="24">
        <v>8015</v>
      </c>
      <c r="C22" s="25" t="s">
        <v>52</v>
      </c>
      <c r="D22" t="s">
        <v>46</v>
      </c>
      <c r="E22">
        <v>43</v>
      </c>
      <c r="F22" s="27">
        <f t="shared" si="1"/>
        <v>2284.2464817662562</v>
      </c>
      <c r="G22" s="28">
        <f t="shared" si="2"/>
        <v>98222.598715949018</v>
      </c>
      <c r="H22" s="26">
        <v>2003</v>
      </c>
      <c r="I22" s="27">
        <f t="shared" si="3"/>
        <v>80.509345770486775</v>
      </c>
      <c r="J22" s="15">
        <f t="shared" si="4"/>
        <v>161260.219578285</v>
      </c>
      <c r="K22" s="15">
        <f t="shared" si="5"/>
        <v>259482.81829423402</v>
      </c>
      <c r="L22" s="29">
        <f t="shared" si="0"/>
        <v>86494.272764744674</v>
      </c>
    </row>
    <row r="23" spans="2:12" x14ac:dyDescent="0.25">
      <c r="B23" s="24">
        <v>12004</v>
      </c>
      <c r="C23" s="25" t="s">
        <v>53</v>
      </c>
      <c r="D23" t="s">
        <v>46</v>
      </c>
      <c r="E23">
        <v>24</v>
      </c>
      <c r="F23" s="27">
        <f t="shared" si="1"/>
        <v>2284.2464817662562</v>
      </c>
      <c r="G23" s="28">
        <f t="shared" si="2"/>
        <v>54821.915562390146</v>
      </c>
      <c r="H23" s="26">
        <v>1935</v>
      </c>
      <c r="I23" s="27">
        <f t="shared" si="3"/>
        <v>80.509345770486775</v>
      </c>
      <c r="J23" s="15">
        <f t="shared" si="4"/>
        <v>155785.58406589192</v>
      </c>
      <c r="K23" s="15">
        <f t="shared" si="5"/>
        <v>210607.49962828206</v>
      </c>
      <c r="L23" s="29">
        <f t="shared" si="0"/>
        <v>70202.499876094022</v>
      </c>
    </row>
    <row r="24" spans="2:12" x14ac:dyDescent="0.25">
      <c r="B24" s="24">
        <v>13023</v>
      </c>
      <c r="C24" s="25" t="s">
        <v>54</v>
      </c>
      <c r="D24" t="s">
        <v>46</v>
      </c>
      <c r="E24">
        <v>52</v>
      </c>
      <c r="F24" s="27">
        <f t="shared" si="1"/>
        <v>2284.2464817662562</v>
      </c>
      <c r="G24" s="28">
        <f t="shared" si="2"/>
        <v>118780.81705184533</v>
      </c>
      <c r="H24" s="26">
        <v>1188</v>
      </c>
      <c r="I24" s="27">
        <f t="shared" si="3"/>
        <v>80.509345770486775</v>
      </c>
      <c r="J24" s="15">
        <f t="shared" si="4"/>
        <v>95645.102775338295</v>
      </c>
      <c r="K24" s="15">
        <f t="shared" si="5"/>
        <v>214425.91982718362</v>
      </c>
      <c r="L24" s="29">
        <f t="shared" si="0"/>
        <v>71475.306609061212</v>
      </c>
    </row>
    <row r="25" spans="2:12" x14ac:dyDescent="0.25">
      <c r="B25" s="24">
        <v>18014</v>
      </c>
      <c r="C25" s="25" t="s">
        <v>55</v>
      </c>
      <c r="D25" t="s">
        <v>46</v>
      </c>
      <c r="E25">
        <v>148</v>
      </c>
      <c r="F25" s="27">
        <f t="shared" si="1"/>
        <v>2284.2464817662562</v>
      </c>
      <c r="G25" s="28">
        <f t="shared" si="2"/>
        <v>338068.4793014059</v>
      </c>
      <c r="H25" s="26">
        <v>3609</v>
      </c>
      <c r="I25" s="27">
        <f t="shared" si="3"/>
        <v>80.509345770486775</v>
      </c>
      <c r="J25" s="15">
        <f t="shared" si="4"/>
        <v>290558.22888568678</v>
      </c>
      <c r="K25" s="15">
        <f t="shared" si="5"/>
        <v>628626.70818709268</v>
      </c>
      <c r="L25" s="29">
        <f t="shared" si="0"/>
        <v>209542.23606236422</v>
      </c>
    </row>
    <row r="26" spans="2:12" x14ac:dyDescent="0.25">
      <c r="B26" s="24">
        <v>7006</v>
      </c>
      <c r="C26" s="25" t="s">
        <v>56</v>
      </c>
      <c r="D26" t="s">
        <v>46</v>
      </c>
      <c r="E26">
        <v>189</v>
      </c>
      <c r="F26" s="27">
        <f t="shared" si="1"/>
        <v>2284.2464817662562</v>
      </c>
      <c r="G26" s="28">
        <f t="shared" si="2"/>
        <v>431722.58505382243</v>
      </c>
      <c r="H26" s="26">
        <v>4878</v>
      </c>
      <c r="I26" s="27">
        <f t="shared" si="3"/>
        <v>80.509345770486775</v>
      </c>
      <c r="J26" s="15">
        <f t="shared" si="4"/>
        <v>392724.58866843447</v>
      </c>
      <c r="K26" s="15">
        <f t="shared" si="5"/>
        <v>824447.17372225691</v>
      </c>
      <c r="L26" s="29">
        <f t="shared" si="0"/>
        <v>274815.72457408562</v>
      </c>
    </row>
    <row r="27" spans="2:12" x14ac:dyDescent="0.25">
      <c r="B27" s="24">
        <v>3009</v>
      </c>
      <c r="C27" s="25" t="s">
        <v>57</v>
      </c>
      <c r="D27" t="s">
        <v>46</v>
      </c>
      <c r="E27">
        <v>0</v>
      </c>
      <c r="F27" s="27">
        <f t="shared" si="1"/>
        <v>2284.2464817662562</v>
      </c>
      <c r="G27" s="28">
        <f t="shared" si="2"/>
        <v>0</v>
      </c>
      <c r="H27" s="26">
        <v>845</v>
      </c>
      <c r="I27" s="27">
        <f t="shared" si="3"/>
        <v>80.509345770486775</v>
      </c>
      <c r="J27" s="15">
        <f t="shared" si="4"/>
        <v>68030.39717606132</v>
      </c>
      <c r="K27" s="15">
        <f t="shared" si="5"/>
        <v>68030.39717606132</v>
      </c>
      <c r="L27" s="29">
        <f t="shared" si="0"/>
        <v>22676.799058687106</v>
      </c>
    </row>
    <row r="28" spans="2:12" x14ac:dyDescent="0.25">
      <c r="B28" s="24">
        <v>19001</v>
      </c>
      <c r="C28" s="25" t="s">
        <v>58</v>
      </c>
      <c r="D28" t="s">
        <v>46</v>
      </c>
      <c r="E28">
        <v>50</v>
      </c>
      <c r="F28" s="27">
        <f t="shared" si="1"/>
        <v>2284.2464817662562</v>
      </c>
      <c r="G28" s="28">
        <f t="shared" si="2"/>
        <v>114212.32408831282</v>
      </c>
      <c r="H28" s="26">
        <v>3699</v>
      </c>
      <c r="I28" s="27">
        <f t="shared" si="3"/>
        <v>80.509345770486775</v>
      </c>
      <c r="J28" s="15">
        <f t="shared" si="4"/>
        <v>297804.0700050306</v>
      </c>
      <c r="K28" s="15">
        <f t="shared" si="5"/>
        <v>412016.39409334341</v>
      </c>
      <c r="L28" s="29">
        <f t="shared" si="0"/>
        <v>137338.79803111448</v>
      </c>
    </row>
    <row r="29" spans="2:12" x14ac:dyDescent="0.25">
      <c r="B29" s="24">
        <v>7004</v>
      </c>
      <c r="C29" s="25" t="s">
        <v>59</v>
      </c>
      <c r="D29" t="s">
        <v>46</v>
      </c>
      <c r="E29">
        <v>52</v>
      </c>
      <c r="F29" s="27">
        <f t="shared" si="1"/>
        <v>2284.2464817662562</v>
      </c>
      <c r="G29" s="28">
        <f t="shared" si="2"/>
        <v>118780.81705184533</v>
      </c>
      <c r="H29" s="26">
        <v>3379</v>
      </c>
      <c r="I29" s="27">
        <f t="shared" si="3"/>
        <v>80.509345770486775</v>
      </c>
      <c r="J29" s="15">
        <f t="shared" si="4"/>
        <v>272041.07935847482</v>
      </c>
      <c r="K29" s="15">
        <f t="shared" si="5"/>
        <v>390821.89641032013</v>
      </c>
      <c r="L29" s="29">
        <f t="shared" si="0"/>
        <v>130273.9654701067</v>
      </c>
    </row>
    <row r="30" spans="2:12" x14ac:dyDescent="0.25">
      <c r="B30" s="24">
        <v>6002</v>
      </c>
      <c r="C30" s="25" t="s">
        <v>60</v>
      </c>
      <c r="D30" t="s">
        <v>46</v>
      </c>
      <c r="E30">
        <v>65</v>
      </c>
      <c r="F30" s="27">
        <f t="shared" si="1"/>
        <v>2284.2464817662562</v>
      </c>
      <c r="G30" s="28">
        <f t="shared" si="2"/>
        <v>148476.02131480665</v>
      </c>
      <c r="H30" s="26">
        <v>3275</v>
      </c>
      <c r="I30" s="27">
        <f t="shared" si="3"/>
        <v>80.509345770486775</v>
      </c>
      <c r="J30" s="15">
        <f t="shared" si="4"/>
        <v>263668.1073983442</v>
      </c>
      <c r="K30" s="15">
        <f t="shared" si="5"/>
        <v>412144.12871315086</v>
      </c>
      <c r="L30" s="29">
        <f t="shared" si="0"/>
        <v>137381.37623771696</v>
      </c>
    </row>
    <row r="31" spans="2:12" x14ac:dyDescent="0.25">
      <c r="B31" s="24">
        <v>3007</v>
      </c>
      <c r="C31" s="25" t="s">
        <v>61</v>
      </c>
      <c r="D31" t="s">
        <v>46</v>
      </c>
      <c r="E31">
        <v>26</v>
      </c>
      <c r="F31" s="27">
        <f t="shared" si="1"/>
        <v>2284.2464817662562</v>
      </c>
      <c r="G31" s="28">
        <f t="shared" si="2"/>
        <v>59390.408525922663</v>
      </c>
      <c r="H31" s="26">
        <v>2321</v>
      </c>
      <c r="I31" s="27">
        <f t="shared" si="3"/>
        <v>80.509345770486775</v>
      </c>
      <c r="J31" s="15">
        <f t="shared" si="4"/>
        <v>186862.1915332998</v>
      </c>
      <c r="K31" s="15">
        <f t="shared" si="5"/>
        <v>246252.60005922246</v>
      </c>
      <c r="L31" s="29">
        <f t="shared" si="0"/>
        <v>82084.20001974082</v>
      </c>
    </row>
    <row r="32" spans="2:12" x14ac:dyDescent="0.25">
      <c r="B32" s="24">
        <v>18004</v>
      </c>
      <c r="C32" s="25" t="s">
        <v>62</v>
      </c>
      <c r="D32" t="s">
        <v>46</v>
      </c>
      <c r="E32">
        <v>55</v>
      </c>
      <c r="F32" s="27">
        <f t="shared" si="1"/>
        <v>2284.2464817662562</v>
      </c>
      <c r="G32" s="28">
        <f t="shared" si="2"/>
        <v>125633.55649714409</v>
      </c>
      <c r="H32" s="26">
        <v>1741</v>
      </c>
      <c r="I32" s="27">
        <f t="shared" si="3"/>
        <v>80.509345770486775</v>
      </c>
      <c r="J32" s="15">
        <f t="shared" si="4"/>
        <v>140166.77098641748</v>
      </c>
      <c r="K32" s="15">
        <f t="shared" si="5"/>
        <v>265800.32748356159</v>
      </c>
      <c r="L32" s="29">
        <f t="shared" si="0"/>
        <v>88600.109161187196</v>
      </c>
    </row>
    <row r="33" spans="2:12" x14ac:dyDescent="0.25">
      <c r="B33" s="24">
        <v>16001</v>
      </c>
      <c r="C33" s="25" t="s">
        <v>63</v>
      </c>
      <c r="D33" t="s">
        <v>46</v>
      </c>
      <c r="E33">
        <v>22</v>
      </c>
      <c r="F33" s="27">
        <f t="shared" si="1"/>
        <v>2284.2464817662562</v>
      </c>
      <c r="G33" s="28">
        <f t="shared" si="2"/>
        <v>50253.422598857636</v>
      </c>
      <c r="H33" s="26">
        <v>1846</v>
      </c>
      <c r="I33" s="27">
        <f t="shared" si="3"/>
        <v>80.509345770486775</v>
      </c>
      <c r="J33" s="15">
        <f t="shared" si="4"/>
        <v>148620.25229231859</v>
      </c>
      <c r="K33" s="15">
        <f t="shared" si="5"/>
        <v>198873.67489117623</v>
      </c>
      <c r="L33" s="29">
        <f t="shared" si="0"/>
        <v>66291.224963725414</v>
      </c>
    </row>
    <row r="34" spans="2:12" x14ac:dyDescent="0.25">
      <c r="B34" s="24">
        <v>8011</v>
      </c>
      <c r="C34" s="25" t="s">
        <v>64</v>
      </c>
      <c r="D34" t="s">
        <v>46</v>
      </c>
      <c r="E34">
        <v>31</v>
      </c>
      <c r="F34" s="27">
        <f t="shared" si="1"/>
        <v>2284.2464817662562</v>
      </c>
      <c r="G34" s="28">
        <f t="shared" si="2"/>
        <v>70811.640934753945</v>
      </c>
      <c r="H34" s="26">
        <v>1763</v>
      </c>
      <c r="I34" s="27">
        <f t="shared" si="3"/>
        <v>80.509345770486775</v>
      </c>
      <c r="J34" s="15">
        <f t="shared" si="4"/>
        <v>141937.97659336819</v>
      </c>
      <c r="K34" s="15">
        <f t="shared" si="5"/>
        <v>212749.61752812215</v>
      </c>
      <c r="L34" s="29">
        <f t="shared" si="0"/>
        <v>70916.539176040722</v>
      </c>
    </row>
    <row r="35" spans="2:12" x14ac:dyDescent="0.25">
      <c r="B35" s="24">
        <v>4009</v>
      </c>
      <c r="C35" s="25" t="s">
        <v>65</v>
      </c>
      <c r="D35" t="s">
        <v>46</v>
      </c>
      <c r="E35">
        <v>42</v>
      </c>
      <c r="F35" s="27">
        <f t="shared" si="1"/>
        <v>2284.2464817662562</v>
      </c>
      <c r="G35" s="28">
        <f t="shared" si="2"/>
        <v>95938.352234182763</v>
      </c>
      <c r="H35" s="26">
        <v>1663</v>
      </c>
      <c r="I35" s="27">
        <f t="shared" si="3"/>
        <v>80.509345770486775</v>
      </c>
      <c r="J35" s="15">
        <f t="shared" si="4"/>
        <v>133887.04201631949</v>
      </c>
      <c r="K35" s="15">
        <f t="shared" si="5"/>
        <v>229825.39425050226</v>
      </c>
      <c r="L35" s="29">
        <f t="shared" si="0"/>
        <v>76608.464750167419</v>
      </c>
    </row>
    <row r="36" spans="2:12" x14ac:dyDescent="0.25">
      <c r="B36" s="24">
        <v>6003</v>
      </c>
      <c r="C36" s="25" t="s">
        <v>66</v>
      </c>
      <c r="D36" t="s">
        <v>46</v>
      </c>
      <c r="E36">
        <v>63</v>
      </c>
      <c r="F36" s="27">
        <f t="shared" si="1"/>
        <v>2284.2464817662562</v>
      </c>
      <c r="G36" s="28">
        <f t="shared" si="2"/>
        <v>143907.52835127414</v>
      </c>
      <c r="H36" s="26">
        <v>2525</v>
      </c>
      <c r="I36" s="27">
        <f t="shared" si="3"/>
        <v>80.509345770486775</v>
      </c>
      <c r="J36" s="15">
        <f t="shared" si="4"/>
        <v>203286.09807047911</v>
      </c>
      <c r="K36" s="15">
        <f t="shared" si="5"/>
        <v>347193.62642175326</v>
      </c>
      <c r="L36" s="29">
        <f t="shared" si="0"/>
        <v>115731.20880725108</v>
      </c>
    </row>
    <row r="37" spans="2:12" x14ac:dyDescent="0.25">
      <c r="B37" s="24">
        <v>13019</v>
      </c>
      <c r="C37" s="25" t="s">
        <v>67</v>
      </c>
      <c r="D37" t="s">
        <v>46</v>
      </c>
      <c r="E37">
        <v>32</v>
      </c>
      <c r="F37" s="27">
        <f t="shared" si="1"/>
        <v>2284.2464817662562</v>
      </c>
      <c r="G37" s="28">
        <f t="shared" si="2"/>
        <v>73095.8874165202</v>
      </c>
      <c r="H37" s="26">
        <v>2234</v>
      </c>
      <c r="I37" s="27">
        <f t="shared" si="3"/>
        <v>80.509345770486775</v>
      </c>
      <c r="J37" s="15">
        <f t="shared" si="4"/>
        <v>179857.87845126746</v>
      </c>
      <c r="K37" s="15">
        <f t="shared" si="5"/>
        <v>252953.76586778765</v>
      </c>
      <c r="L37" s="29">
        <f t="shared" si="0"/>
        <v>84317.921955929211</v>
      </c>
    </row>
    <row r="38" spans="2:12" x14ac:dyDescent="0.25">
      <c r="B38" s="24">
        <v>19023</v>
      </c>
      <c r="C38" s="25" t="s">
        <v>68</v>
      </c>
      <c r="D38" t="s">
        <v>46</v>
      </c>
      <c r="E38">
        <v>15</v>
      </c>
      <c r="F38" s="27">
        <f t="shared" si="1"/>
        <v>2284.2464817662562</v>
      </c>
      <c r="G38" s="28">
        <f t="shared" si="2"/>
        <v>34263.697226493845</v>
      </c>
      <c r="H38" s="26">
        <v>3081</v>
      </c>
      <c r="I38" s="27">
        <f t="shared" si="3"/>
        <v>80.509345770486775</v>
      </c>
      <c r="J38" s="15">
        <f t="shared" si="4"/>
        <v>248049.29431886974</v>
      </c>
      <c r="K38" s="15">
        <f t="shared" si="5"/>
        <v>282312.99154536356</v>
      </c>
      <c r="L38" s="29">
        <f t="shared" si="0"/>
        <v>94104.330515121183</v>
      </c>
    </row>
    <row r="39" spans="2:12" x14ac:dyDescent="0.25">
      <c r="B39" s="24">
        <v>16012</v>
      </c>
      <c r="C39" s="25" t="s">
        <v>69</v>
      </c>
      <c r="D39" t="s">
        <v>46</v>
      </c>
      <c r="E39">
        <v>8</v>
      </c>
      <c r="F39" s="27">
        <f t="shared" si="1"/>
        <v>2284.2464817662562</v>
      </c>
      <c r="G39" s="28">
        <f t="shared" si="2"/>
        <v>18273.97185413005</v>
      </c>
      <c r="H39" s="26">
        <v>974</v>
      </c>
      <c r="I39" s="27">
        <f t="shared" si="3"/>
        <v>80.509345770486775</v>
      </c>
      <c r="J39" s="15">
        <f t="shared" si="4"/>
        <v>78416.102780454123</v>
      </c>
      <c r="K39" s="15">
        <f t="shared" si="5"/>
        <v>96690.074634584176</v>
      </c>
      <c r="L39" s="29">
        <f t="shared" si="0"/>
        <v>32230.024878194727</v>
      </c>
    </row>
    <row r="40" spans="2:12" x14ac:dyDescent="0.25">
      <c r="B40" s="24">
        <v>3062</v>
      </c>
      <c r="C40" s="25" t="s">
        <v>70</v>
      </c>
      <c r="D40" t="s">
        <v>46</v>
      </c>
      <c r="E40">
        <v>9</v>
      </c>
      <c r="F40" s="27">
        <f t="shared" si="1"/>
        <v>2284.2464817662562</v>
      </c>
      <c r="G40" s="28">
        <f t="shared" si="2"/>
        <v>20558.218335896305</v>
      </c>
      <c r="H40" s="26">
        <v>1394</v>
      </c>
      <c r="I40" s="27">
        <f t="shared" si="3"/>
        <v>80.509345770486775</v>
      </c>
      <c r="J40" s="15">
        <f t="shared" si="4"/>
        <v>112230.02800405856</v>
      </c>
      <c r="K40" s="15">
        <f t="shared" si="5"/>
        <v>132788.24633995487</v>
      </c>
      <c r="L40" s="29">
        <f t="shared" si="0"/>
        <v>44262.748779984955</v>
      </c>
    </row>
    <row r="41" spans="2:12" x14ac:dyDescent="0.25">
      <c r="B41" s="24">
        <v>13013</v>
      </c>
      <c r="C41" s="25" t="s">
        <v>71</v>
      </c>
      <c r="D41" t="s">
        <v>46</v>
      </c>
      <c r="E41">
        <v>33</v>
      </c>
      <c r="F41" s="27">
        <f t="shared" si="1"/>
        <v>2284.2464817662562</v>
      </c>
      <c r="G41" s="28">
        <f t="shared" si="2"/>
        <v>75380.133898286454</v>
      </c>
      <c r="H41" s="26">
        <v>2539</v>
      </c>
      <c r="I41" s="27">
        <f t="shared" si="3"/>
        <v>80.509345770486775</v>
      </c>
      <c r="J41" s="15">
        <f t="shared" si="4"/>
        <v>204413.22891126593</v>
      </c>
      <c r="K41" s="15">
        <f t="shared" si="5"/>
        <v>279793.3628095524</v>
      </c>
      <c r="L41" s="29">
        <f t="shared" si="0"/>
        <v>93264.454269850801</v>
      </c>
    </row>
    <row r="42" spans="2:12" x14ac:dyDescent="0.25">
      <c r="B42" s="24">
        <v>13010</v>
      </c>
      <c r="C42" s="25" t="s">
        <v>72</v>
      </c>
      <c r="D42" t="s">
        <v>46</v>
      </c>
      <c r="E42">
        <v>4</v>
      </c>
      <c r="F42" s="27">
        <f t="shared" si="1"/>
        <v>2284.2464817662562</v>
      </c>
      <c r="G42" s="28">
        <f t="shared" si="2"/>
        <v>9136.985927065025</v>
      </c>
      <c r="H42" s="26">
        <v>2082</v>
      </c>
      <c r="I42" s="27">
        <f t="shared" si="3"/>
        <v>80.509345770486775</v>
      </c>
      <c r="J42" s="15">
        <f t="shared" si="4"/>
        <v>167620.45789415346</v>
      </c>
      <c r="K42" s="15">
        <f t="shared" si="5"/>
        <v>176757.44382121848</v>
      </c>
      <c r="L42" s="29">
        <f t="shared" si="0"/>
        <v>58919.147940406161</v>
      </c>
    </row>
    <row r="43" spans="2:12" x14ac:dyDescent="0.25">
      <c r="B43" s="24">
        <v>3091</v>
      </c>
      <c r="C43" s="25" t="s">
        <v>50</v>
      </c>
      <c r="D43" t="s">
        <v>46</v>
      </c>
      <c r="E43">
        <v>39</v>
      </c>
      <c r="F43" s="27">
        <f t="shared" si="1"/>
        <v>2284.2464817662562</v>
      </c>
      <c r="G43" s="28">
        <f t="shared" si="2"/>
        <v>89085.612788883998</v>
      </c>
      <c r="H43" s="26">
        <v>1596</v>
      </c>
      <c r="I43" s="27">
        <f t="shared" si="3"/>
        <v>80.509345770486775</v>
      </c>
      <c r="J43" s="15">
        <f t="shared" si="4"/>
        <v>128492.91584969689</v>
      </c>
      <c r="K43" s="15">
        <f t="shared" si="5"/>
        <v>217578.52863858087</v>
      </c>
      <c r="L43" s="29">
        <f t="shared" si="0"/>
        <v>72526.176212860286</v>
      </c>
    </row>
    <row r="44" spans="2:12" x14ac:dyDescent="0.25">
      <c r="B44" s="24">
        <v>16011</v>
      </c>
      <c r="C44" s="25" t="s">
        <v>73</v>
      </c>
      <c r="D44" t="s">
        <v>46</v>
      </c>
      <c r="E44">
        <v>69</v>
      </c>
      <c r="F44" s="27">
        <f t="shared" si="1"/>
        <v>2284.2464817662562</v>
      </c>
      <c r="G44" s="28">
        <f t="shared" si="2"/>
        <v>157613.00724187167</v>
      </c>
      <c r="H44" s="26">
        <v>4049</v>
      </c>
      <c r="I44" s="27">
        <f t="shared" si="3"/>
        <v>80.509345770486775</v>
      </c>
      <c r="J44" s="15">
        <f t="shared" si="4"/>
        <v>325982.34102470096</v>
      </c>
      <c r="K44" s="15">
        <f t="shared" si="5"/>
        <v>483595.34826657263</v>
      </c>
      <c r="L44" s="29">
        <f t="shared" si="0"/>
        <v>161198.44942219087</v>
      </c>
    </row>
    <row r="45" spans="2:12" x14ac:dyDescent="0.25">
      <c r="B45" s="24">
        <v>18010</v>
      </c>
      <c r="C45" s="25" t="s">
        <v>74</v>
      </c>
      <c r="D45" t="s">
        <v>46</v>
      </c>
      <c r="E45">
        <v>21</v>
      </c>
      <c r="F45" s="27">
        <f t="shared" si="1"/>
        <v>2284.2464817662562</v>
      </c>
      <c r="G45" s="28">
        <f t="shared" si="2"/>
        <v>47969.176117091381</v>
      </c>
      <c r="H45" s="26">
        <v>1093</v>
      </c>
      <c r="I45" s="27">
        <f t="shared" si="3"/>
        <v>80.509345770486775</v>
      </c>
      <c r="J45" s="15">
        <f t="shared" si="4"/>
        <v>87996.714927142049</v>
      </c>
      <c r="K45" s="15">
        <f t="shared" si="5"/>
        <v>135965.89104423343</v>
      </c>
      <c r="L45" s="29">
        <f t="shared" si="0"/>
        <v>45321.963681411144</v>
      </c>
    </row>
    <row r="46" spans="2:12" x14ac:dyDescent="0.25">
      <c r="B46" s="24">
        <v>13012</v>
      </c>
      <c r="C46" s="25" t="s">
        <v>75</v>
      </c>
      <c r="D46" t="s">
        <v>46</v>
      </c>
      <c r="E46">
        <v>0</v>
      </c>
      <c r="F46" s="27">
        <f t="shared" si="1"/>
        <v>2284.2464817662562</v>
      </c>
      <c r="G46" s="28">
        <f t="shared" si="2"/>
        <v>0</v>
      </c>
      <c r="H46" s="26">
        <v>974</v>
      </c>
      <c r="I46" s="27">
        <f t="shared" si="3"/>
        <v>80.509345770486775</v>
      </c>
      <c r="J46" s="15">
        <f t="shared" si="4"/>
        <v>78416.102780454123</v>
      </c>
      <c r="K46" s="15">
        <f t="shared" si="5"/>
        <v>78416.102780454123</v>
      </c>
      <c r="L46" s="29">
        <f t="shared" si="0"/>
        <v>26138.700926818041</v>
      </c>
    </row>
    <row r="47" spans="2:12" x14ac:dyDescent="0.25">
      <c r="B47" s="24">
        <v>14003</v>
      </c>
      <c r="C47" s="25" t="s">
        <v>76</v>
      </c>
      <c r="D47" t="s">
        <v>46</v>
      </c>
      <c r="E47">
        <v>7</v>
      </c>
      <c r="F47" s="27">
        <f t="shared" si="1"/>
        <v>2284.2464817662562</v>
      </c>
      <c r="G47" s="28">
        <f t="shared" si="2"/>
        <v>15989.725372363793</v>
      </c>
      <c r="H47" s="26">
        <v>483</v>
      </c>
      <c r="I47" s="27">
        <f t="shared" si="3"/>
        <v>80.509345770486775</v>
      </c>
      <c r="J47" s="15">
        <f t="shared" si="4"/>
        <v>38886.01400714511</v>
      </c>
      <c r="K47" s="15">
        <f t="shared" si="5"/>
        <v>54875.739379508901</v>
      </c>
      <c r="L47" s="29">
        <f t="shared" si="0"/>
        <v>18291.913126502968</v>
      </c>
    </row>
    <row r="48" spans="2:12" x14ac:dyDescent="0.25">
      <c r="B48" s="24">
        <v>8014</v>
      </c>
      <c r="C48" s="25" t="s">
        <v>77</v>
      </c>
      <c r="D48" t="s">
        <v>46</v>
      </c>
      <c r="E48">
        <v>0</v>
      </c>
      <c r="F48" s="27">
        <f t="shared" si="1"/>
        <v>2284.2464817662562</v>
      </c>
      <c r="G48" s="28">
        <f t="shared" si="2"/>
        <v>0</v>
      </c>
      <c r="H48" s="26">
        <v>83</v>
      </c>
      <c r="I48" s="27">
        <f t="shared" si="3"/>
        <v>80.509345770486775</v>
      </c>
      <c r="J48" s="15">
        <f t="shared" si="4"/>
        <v>6682.2756989504023</v>
      </c>
      <c r="K48" s="15">
        <f t="shared" si="5"/>
        <v>6682.2756989504023</v>
      </c>
      <c r="L48" s="29">
        <f t="shared" si="0"/>
        <v>2227.4252329834676</v>
      </c>
    </row>
    <row r="49" spans="2:12" x14ac:dyDescent="0.25">
      <c r="B49" s="24">
        <v>7009</v>
      </c>
      <c r="C49" s="25" t="s">
        <v>78</v>
      </c>
      <c r="D49" t="s">
        <v>46</v>
      </c>
      <c r="E49">
        <v>13</v>
      </c>
      <c r="F49" s="27">
        <f t="shared" si="1"/>
        <v>2284.2464817662562</v>
      </c>
      <c r="G49" s="28">
        <f t="shared" si="2"/>
        <v>29695.204262961332</v>
      </c>
      <c r="H49" s="26">
        <v>1093</v>
      </c>
      <c r="I49" s="27">
        <f t="shared" si="3"/>
        <v>80.509345770486775</v>
      </c>
      <c r="J49" s="15">
        <f t="shared" si="4"/>
        <v>87996.714927142049</v>
      </c>
      <c r="K49" s="15">
        <f t="shared" si="5"/>
        <v>117691.91919010338</v>
      </c>
      <c r="L49" s="29">
        <f t="shared" si="0"/>
        <v>39230.639730034462</v>
      </c>
    </row>
    <row r="50" spans="2:12" x14ac:dyDescent="0.25">
      <c r="B50" s="24">
        <v>5009</v>
      </c>
      <c r="C50" s="25" t="s">
        <v>79</v>
      </c>
      <c r="D50" t="s">
        <v>46</v>
      </c>
      <c r="E50">
        <v>13</v>
      </c>
      <c r="F50" s="27">
        <f t="shared" si="1"/>
        <v>2284.2464817662562</v>
      </c>
      <c r="G50" s="28">
        <f t="shared" si="2"/>
        <v>29695.204262961332</v>
      </c>
      <c r="H50" s="26">
        <v>1124</v>
      </c>
      <c r="I50" s="27">
        <f t="shared" si="3"/>
        <v>80.509345770486775</v>
      </c>
      <c r="J50" s="15">
        <f t="shared" si="4"/>
        <v>90492.504646027141</v>
      </c>
      <c r="K50" s="15">
        <f t="shared" si="5"/>
        <v>120187.70890898847</v>
      </c>
      <c r="L50" s="29">
        <f t="shared" si="0"/>
        <v>40062.569636329492</v>
      </c>
    </row>
    <row r="51" spans="2:12" x14ac:dyDescent="0.25">
      <c r="B51" s="24">
        <v>19009</v>
      </c>
      <c r="C51" s="25" t="s">
        <v>80</v>
      </c>
      <c r="D51" t="s">
        <v>46</v>
      </c>
      <c r="E51">
        <v>10</v>
      </c>
      <c r="F51" s="27">
        <f t="shared" si="1"/>
        <v>2284.2464817662562</v>
      </c>
      <c r="G51" s="28">
        <f t="shared" si="2"/>
        <v>22842.464817662563</v>
      </c>
      <c r="H51" s="26">
        <v>1630</v>
      </c>
      <c r="I51" s="27">
        <f t="shared" si="3"/>
        <v>80.509345770486775</v>
      </c>
      <c r="J51" s="15">
        <f t="shared" si="4"/>
        <v>131230.23360589345</v>
      </c>
      <c r="K51" s="15">
        <f t="shared" si="5"/>
        <v>154072.69842355599</v>
      </c>
      <c r="L51" s="29">
        <f t="shared" si="0"/>
        <v>51357.566141185329</v>
      </c>
    </row>
    <row r="52" spans="2:12" x14ac:dyDescent="0.25">
      <c r="B52" s="24">
        <v>16009</v>
      </c>
      <c r="C52" s="25" t="s">
        <v>81</v>
      </c>
      <c r="D52" t="s">
        <v>46</v>
      </c>
      <c r="E52">
        <v>83</v>
      </c>
      <c r="F52" s="27">
        <f t="shared" si="1"/>
        <v>2284.2464817662562</v>
      </c>
      <c r="G52" s="28">
        <f t="shared" si="2"/>
        <v>189592.45798659927</v>
      </c>
      <c r="H52" s="26">
        <v>1914</v>
      </c>
      <c r="I52" s="27">
        <f t="shared" si="3"/>
        <v>80.509345770486775</v>
      </c>
      <c r="J52" s="15">
        <f t="shared" si="4"/>
        <v>154094.88780471167</v>
      </c>
      <c r="K52" s="15">
        <f t="shared" si="5"/>
        <v>343687.34579131095</v>
      </c>
      <c r="L52" s="29">
        <f t="shared" si="0"/>
        <v>114562.44859710365</v>
      </c>
    </row>
    <row r="53" spans="2:12" x14ac:dyDescent="0.25">
      <c r="B53" s="24">
        <v>1001</v>
      </c>
      <c r="C53" s="25" t="s">
        <v>82</v>
      </c>
      <c r="D53" t="s">
        <v>46</v>
      </c>
      <c r="E53">
        <v>0</v>
      </c>
      <c r="F53" s="27">
        <f t="shared" si="1"/>
        <v>2284.2464817662562</v>
      </c>
      <c r="G53" s="28">
        <f t="shared" si="2"/>
        <v>0</v>
      </c>
      <c r="H53" s="26">
        <v>1305</v>
      </c>
      <c r="I53" s="27">
        <f t="shared" si="3"/>
        <v>80.509345770486775</v>
      </c>
      <c r="J53" s="15">
        <f t="shared" si="4"/>
        <v>105064.69623048523</v>
      </c>
      <c r="K53" s="15">
        <f t="shared" si="5"/>
        <v>105064.69623048523</v>
      </c>
      <c r="L53" s="29">
        <f t="shared" si="0"/>
        <v>35021.565410161747</v>
      </c>
    </row>
    <row r="54" spans="2:12" x14ac:dyDescent="0.25">
      <c r="B54" s="24">
        <v>12007</v>
      </c>
      <c r="C54" s="25" t="s">
        <v>83</v>
      </c>
      <c r="D54" t="s">
        <v>46</v>
      </c>
      <c r="E54">
        <v>153</v>
      </c>
      <c r="F54" s="27">
        <f t="shared" si="1"/>
        <v>2284.2464817662562</v>
      </c>
      <c r="G54" s="28">
        <f t="shared" si="2"/>
        <v>349489.7117102372</v>
      </c>
      <c r="H54" s="26">
        <v>2903</v>
      </c>
      <c r="I54" s="27">
        <f t="shared" si="3"/>
        <v>80.509345770486775</v>
      </c>
      <c r="J54" s="15">
        <f t="shared" si="4"/>
        <v>233718.63077172311</v>
      </c>
      <c r="K54" s="15">
        <f t="shared" si="5"/>
        <v>583208.34248196031</v>
      </c>
      <c r="L54" s="29">
        <f t="shared" si="0"/>
        <v>194402.78082732009</v>
      </c>
    </row>
    <row r="55" spans="2:12" x14ac:dyDescent="0.25">
      <c r="B55" s="24">
        <v>8009</v>
      </c>
      <c r="C55" s="25" t="s">
        <v>84</v>
      </c>
      <c r="D55" t="s">
        <v>46</v>
      </c>
      <c r="E55">
        <v>34</v>
      </c>
      <c r="F55" s="27">
        <f t="shared" si="1"/>
        <v>2284.2464817662562</v>
      </c>
      <c r="G55" s="28">
        <f t="shared" si="2"/>
        <v>77664.380380052709</v>
      </c>
      <c r="H55" s="26">
        <v>1592</v>
      </c>
      <c r="I55" s="27">
        <f t="shared" si="3"/>
        <v>80.509345770486775</v>
      </c>
      <c r="J55" s="15">
        <f t="shared" si="4"/>
        <v>128170.87846661494</v>
      </c>
      <c r="K55" s="15">
        <f t="shared" si="5"/>
        <v>205835.25884666765</v>
      </c>
      <c r="L55" s="29">
        <f t="shared" si="0"/>
        <v>68611.752948889218</v>
      </c>
    </row>
    <row r="56" spans="2:12" x14ac:dyDescent="0.25">
      <c r="B56" s="24">
        <v>12005</v>
      </c>
      <c r="C56" s="25" t="s">
        <v>85</v>
      </c>
      <c r="D56" t="s">
        <v>46</v>
      </c>
      <c r="E56">
        <v>121</v>
      </c>
      <c r="F56" s="27">
        <f t="shared" si="1"/>
        <v>2284.2464817662562</v>
      </c>
      <c r="G56" s="28">
        <f t="shared" si="2"/>
        <v>276393.82429371699</v>
      </c>
      <c r="H56" s="26">
        <v>3163</v>
      </c>
      <c r="I56" s="27">
        <f t="shared" si="3"/>
        <v>80.509345770486775</v>
      </c>
      <c r="J56" s="15">
        <f t="shared" si="4"/>
        <v>254651.06067204967</v>
      </c>
      <c r="K56" s="15">
        <f t="shared" si="5"/>
        <v>531044.88496576669</v>
      </c>
      <c r="L56" s="29">
        <f t="shared" si="0"/>
        <v>177014.96165525555</v>
      </c>
    </row>
    <row r="57" spans="2:12" x14ac:dyDescent="0.25">
      <c r="B57" s="24">
        <v>20001</v>
      </c>
      <c r="C57" s="25" t="s">
        <v>86</v>
      </c>
      <c r="D57" t="s">
        <v>46</v>
      </c>
      <c r="E57">
        <v>95</v>
      </c>
      <c r="F57" s="27">
        <f t="shared" si="1"/>
        <v>2284.2464817662562</v>
      </c>
      <c r="G57" s="28">
        <f t="shared" si="2"/>
        <v>217003.41576779433</v>
      </c>
      <c r="H57" s="26">
        <v>2426</v>
      </c>
      <c r="I57" s="27">
        <f t="shared" si="3"/>
        <v>80.509345770486775</v>
      </c>
      <c r="J57" s="15">
        <f t="shared" si="4"/>
        <v>195315.67283920091</v>
      </c>
      <c r="K57" s="15">
        <f t="shared" si="5"/>
        <v>412319.08860699524</v>
      </c>
      <c r="L57" s="29">
        <f t="shared" si="0"/>
        <v>137439.69620233175</v>
      </c>
    </row>
    <row r="58" spans="2:12" x14ac:dyDescent="0.25">
      <c r="B58" s="24">
        <v>8005</v>
      </c>
      <c r="C58" s="25" t="s">
        <v>87</v>
      </c>
      <c r="D58" t="s">
        <v>46</v>
      </c>
      <c r="E58">
        <v>32</v>
      </c>
      <c r="F58" s="27">
        <f t="shared" si="1"/>
        <v>2284.2464817662562</v>
      </c>
      <c r="G58" s="28">
        <f t="shared" si="2"/>
        <v>73095.8874165202</v>
      </c>
      <c r="H58" s="26">
        <v>1135</v>
      </c>
      <c r="I58" s="27">
        <f t="shared" si="3"/>
        <v>80.509345770486775</v>
      </c>
      <c r="J58" s="15">
        <f t="shared" si="4"/>
        <v>91378.107449502495</v>
      </c>
      <c r="K58" s="15">
        <f t="shared" si="5"/>
        <v>164473.99486602269</v>
      </c>
      <c r="L58" s="29">
        <f t="shared" si="0"/>
        <v>54824.664955340901</v>
      </c>
    </row>
    <row r="59" spans="2:12" x14ac:dyDescent="0.25">
      <c r="B59" s="24">
        <v>19028</v>
      </c>
      <c r="C59" s="25" t="s">
        <v>88</v>
      </c>
      <c r="D59" t="s">
        <v>46</v>
      </c>
      <c r="E59">
        <v>132</v>
      </c>
      <c r="F59" s="27">
        <f t="shared" si="1"/>
        <v>2284.2464817662562</v>
      </c>
      <c r="G59" s="28">
        <f t="shared" si="2"/>
        <v>301520.53559314582</v>
      </c>
      <c r="H59" s="26">
        <v>2017</v>
      </c>
      <c r="I59" s="27">
        <f t="shared" si="3"/>
        <v>80.509345770486775</v>
      </c>
      <c r="J59" s="15">
        <f t="shared" si="4"/>
        <v>162387.35041907182</v>
      </c>
      <c r="K59" s="15">
        <f t="shared" si="5"/>
        <v>463907.88601221761</v>
      </c>
      <c r="L59" s="29">
        <f t="shared" si="0"/>
        <v>154635.96200407253</v>
      </c>
    </row>
    <row r="60" spans="2:12" x14ac:dyDescent="0.25">
      <c r="B60" s="24">
        <v>11004</v>
      </c>
      <c r="C60" s="25" t="s">
        <v>89</v>
      </c>
      <c r="D60" t="s">
        <v>46</v>
      </c>
      <c r="E60">
        <v>57</v>
      </c>
      <c r="F60" s="27">
        <f t="shared" si="1"/>
        <v>2284.2464817662562</v>
      </c>
      <c r="G60" s="28">
        <f t="shared" si="2"/>
        <v>130202.0494606766</v>
      </c>
      <c r="H60" s="26">
        <v>3740</v>
      </c>
      <c r="I60" s="27">
        <f t="shared" si="3"/>
        <v>80.509345770486775</v>
      </c>
      <c r="J60" s="15">
        <f t="shared" si="4"/>
        <v>301104.95318162051</v>
      </c>
      <c r="K60" s="15">
        <f t="shared" si="5"/>
        <v>431307.00264229713</v>
      </c>
      <c r="L60" s="29">
        <f t="shared" si="0"/>
        <v>143769.0008807657</v>
      </c>
    </row>
    <row r="61" spans="2:12" x14ac:dyDescent="0.25">
      <c r="B61" s="24">
        <v>13009</v>
      </c>
      <c r="C61" s="25" t="s">
        <v>90</v>
      </c>
      <c r="D61" t="s">
        <v>46</v>
      </c>
      <c r="E61">
        <v>20</v>
      </c>
      <c r="F61" s="27">
        <f t="shared" si="1"/>
        <v>2284.2464817662562</v>
      </c>
      <c r="G61" s="28">
        <f t="shared" si="2"/>
        <v>45684.929635325127</v>
      </c>
      <c r="H61" s="26">
        <v>2581</v>
      </c>
      <c r="I61" s="27">
        <f t="shared" si="3"/>
        <v>80.509345770486775</v>
      </c>
      <c r="J61" s="15">
        <f t="shared" si="4"/>
        <v>207794.62143362637</v>
      </c>
      <c r="K61" s="15">
        <f t="shared" si="5"/>
        <v>253479.55106895149</v>
      </c>
      <c r="L61" s="29">
        <f t="shared" si="0"/>
        <v>84493.183689650497</v>
      </c>
    </row>
    <row r="62" spans="2:12" x14ac:dyDescent="0.25">
      <c r="B62" s="24">
        <v>13005</v>
      </c>
      <c r="C62" s="25" t="s">
        <v>91</v>
      </c>
      <c r="D62" t="s">
        <v>46</v>
      </c>
      <c r="E62">
        <v>28</v>
      </c>
      <c r="F62" s="27">
        <f t="shared" si="1"/>
        <v>2284.2464817662562</v>
      </c>
      <c r="G62" s="28">
        <f t="shared" si="2"/>
        <v>63958.901489455173</v>
      </c>
      <c r="H62" s="26">
        <v>1936</v>
      </c>
      <c r="I62" s="27">
        <f t="shared" si="3"/>
        <v>80.509345770486775</v>
      </c>
      <c r="J62" s="15">
        <f t="shared" si="4"/>
        <v>155866.09341166238</v>
      </c>
      <c r="K62" s="15">
        <f t="shared" si="5"/>
        <v>219824.99490111755</v>
      </c>
      <c r="L62" s="29">
        <f t="shared" si="0"/>
        <v>73274.998300372521</v>
      </c>
    </row>
    <row r="63" spans="2:12" x14ac:dyDescent="0.25">
      <c r="B63" s="24">
        <v>1006</v>
      </c>
      <c r="C63" s="25" t="s">
        <v>92</v>
      </c>
      <c r="D63" t="s">
        <v>46</v>
      </c>
      <c r="E63">
        <v>52</v>
      </c>
      <c r="F63" s="27">
        <f t="shared" si="1"/>
        <v>2284.2464817662562</v>
      </c>
      <c r="G63" s="28">
        <f t="shared" si="2"/>
        <v>118780.81705184533</v>
      </c>
      <c r="H63" s="26">
        <v>2026</v>
      </c>
      <c r="I63" s="27">
        <f t="shared" si="3"/>
        <v>80.509345770486775</v>
      </c>
      <c r="J63" s="15">
        <f t="shared" si="4"/>
        <v>163111.93453100621</v>
      </c>
      <c r="K63" s="15">
        <f t="shared" si="5"/>
        <v>281892.75158285152</v>
      </c>
      <c r="L63" s="29">
        <f t="shared" si="0"/>
        <v>93964.250527617172</v>
      </c>
    </row>
    <row r="64" spans="2:12" x14ac:dyDescent="0.25">
      <c r="B64" s="24">
        <v>18001</v>
      </c>
      <c r="C64" s="25" t="s">
        <v>93</v>
      </c>
      <c r="D64" t="s">
        <v>46</v>
      </c>
      <c r="E64">
        <v>60</v>
      </c>
      <c r="F64" s="27">
        <f t="shared" si="1"/>
        <v>2284.2464817662562</v>
      </c>
      <c r="G64" s="28">
        <f t="shared" si="2"/>
        <v>137054.78890597538</v>
      </c>
      <c r="H64" s="26">
        <v>1025</v>
      </c>
      <c r="I64" s="27">
        <f t="shared" si="3"/>
        <v>80.509345770486775</v>
      </c>
      <c r="J64" s="15">
        <f t="shared" si="4"/>
        <v>82522.079414748951</v>
      </c>
      <c r="K64" s="15">
        <f t="shared" si="5"/>
        <v>219576.86832072434</v>
      </c>
      <c r="L64" s="29">
        <f t="shared" si="0"/>
        <v>73192.289440241453</v>
      </c>
    </row>
    <row r="65" spans="2:12" x14ac:dyDescent="0.25">
      <c r="B65" s="24">
        <v>13024</v>
      </c>
      <c r="C65" s="25" t="s">
        <v>94</v>
      </c>
      <c r="D65" t="s">
        <v>46</v>
      </c>
      <c r="E65">
        <v>25</v>
      </c>
      <c r="F65" s="27">
        <f t="shared" si="1"/>
        <v>2284.2464817662562</v>
      </c>
      <c r="G65" s="28">
        <f t="shared" si="2"/>
        <v>57106.162044156408</v>
      </c>
      <c r="H65" s="26">
        <v>4259</v>
      </c>
      <c r="I65" s="27">
        <f t="shared" si="3"/>
        <v>80.509345770486775</v>
      </c>
      <c r="J65" s="15">
        <f t="shared" si="4"/>
        <v>342889.30363650317</v>
      </c>
      <c r="K65" s="15">
        <f t="shared" si="5"/>
        <v>399995.46568065957</v>
      </c>
      <c r="L65" s="29">
        <f t="shared" si="0"/>
        <v>133331.82189355319</v>
      </c>
    </row>
    <row r="66" spans="2:12" x14ac:dyDescent="0.25">
      <c r="B66" s="24">
        <v>8018</v>
      </c>
      <c r="C66" s="25" t="s">
        <v>95</v>
      </c>
      <c r="D66" t="s">
        <v>46</v>
      </c>
      <c r="E66">
        <v>15</v>
      </c>
      <c r="F66" s="27">
        <f t="shared" si="1"/>
        <v>2284.2464817662562</v>
      </c>
      <c r="G66" s="28">
        <f t="shared" si="2"/>
        <v>34263.697226493845</v>
      </c>
      <c r="H66" s="26">
        <v>7484</v>
      </c>
      <c r="I66" s="27">
        <f t="shared" si="3"/>
        <v>80.509345770486775</v>
      </c>
      <c r="J66" s="15">
        <f t="shared" si="4"/>
        <v>602531.943746323</v>
      </c>
      <c r="K66" s="15">
        <f t="shared" si="5"/>
        <v>636795.64097281685</v>
      </c>
      <c r="L66" s="29">
        <f t="shared" si="0"/>
        <v>212265.21365760561</v>
      </c>
    </row>
    <row r="67" spans="2:12" x14ac:dyDescent="0.25">
      <c r="E67" s="1"/>
      <c r="G67" s="38"/>
      <c r="H67" s="1"/>
      <c r="J67" s="38"/>
      <c r="K67" s="38"/>
    </row>
  </sheetData>
  <pageMargins left="0.7" right="0.7" top="0.75" bottom="0.75" header="0.3" footer="0.3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B402-1961-44E4-A586-7CD73FF38F09}">
  <sheetPr>
    <pageSetUpPr fitToPage="1"/>
  </sheetPr>
  <dimension ref="A1:L40"/>
  <sheetViews>
    <sheetView topLeftCell="B1" zoomScale="90" zoomScaleNormal="90" workbookViewId="0">
      <selection activeCell="E5" sqref="E5"/>
    </sheetView>
  </sheetViews>
  <sheetFormatPr defaultRowHeight="15" x14ac:dyDescent="0.25"/>
  <cols>
    <col min="1" max="1" width="9.140625" hidden="1" customWidth="1"/>
    <col min="3" max="3" width="33.140625" customWidth="1"/>
    <col min="4" max="4" width="11.5703125" customWidth="1"/>
    <col min="5" max="5" width="13.28515625" bestFit="1" customWidth="1"/>
    <col min="7" max="7" width="16.7109375" bestFit="1" customWidth="1"/>
    <col min="8" max="8" width="14.5703125" customWidth="1"/>
    <col min="10" max="11" width="16.7109375" bestFit="1" customWidth="1"/>
    <col min="12" max="12" width="13.28515625" bestFit="1" customWidth="1"/>
  </cols>
  <sheetData>
    <row r="1" spans="2:12" x14ac:dyDescent="0.25">
      <c r="B1" s="1" t="s">
        <v>0</v>
      </c>
    </row>
    <row r="2" spans="2:12" x14ac:dyDescent="0.25">
      <c r="B2" s="1" t="s">
        <v>96</v>
      </c>
    </row>
    <row r="4" spans="2:12" x14ac:dyDescent="0.25">
      <c r="B4" s="1" t="s">
        <v>6</v>
      </c>
    </row>
    <row r="5" spans="2:12" x14ac:dyDescent="0.25">
      <c r="B5" s="1"/>
    </row>
    <row r="6" spans="2:12" x14ac:dyDescent="0.25">
      <c r="B6" s="1" t="s">
        <v>7</v>
      </c>
    </row>
    <row r="9" spans="2:12" ht="30" x14ac:dyDescent="0.25">
      <c r="B9" s="18" t="s">
        <v>8</v>
      </c>
      <c r="C9" s="18" t="s">
        <v>9</v>
      </c>
      <c r="D9" s="18" t="s">
        <v>10</v>
      </c>
      <c r="E9" s="18" t="s">
        <v>97</v>
      </c>
      <c r="F9" s="18" t="s">
        <v>98</v>
      </c>
      <c r="G9" s="18" t="s">
        <v>99</v>
      </c>
      <c r="H9" s="18" t="s">
        <v>100</v>
      </c>
      <c r="I9" s="18" t="s">
        <v>101</v>
      </c>
      <c r="J9" s="18" t="s">
        <v>102</v>
      </c>
      <c r="K9" s="18" t="s">
        <v>103</v>
      </c>
      <c r="L9" s="18" t="s">
        <v>18</v>
      </c>
    </row>
    <row r="10" spans="2:12" x14ac:dyDescent="0.25">
      <c r="B10">
        <v>8020</v>
      </c>
      <c r="C10" s="25" t="s">
        <v>104</v>
      </c>
      <c r="D10" s="39" t="s">
        <v>105</v>
      </c>
      <c r="E10" s="26">
        <v>4080</v>
      </c>
      <c r="F10">
        <v>645.04999999999995</v>
      </c>
      <c r="G10" s="28">
        <f t="shared" ref="G10:G15" si="0">F10*E10</f>
        <v>2631804</v>
      </c>
      <c r="K10" s="15">
        <f>G10+J10</f>
        <v>2631804</v>
      </c>
      <c r="L10" s="15">
        <f>K10/3</f>
        <v>877268</v>
      </c>
    </row>
    <row r="11" spans="2:12" x14ac:dyDescent="0.25">
      <c r="B11">
        <v>14085</v>
      </c>
      <c r="C11" s="25" t="s">
        <v>106</v>
      </c>
      <c r="D11" s="39" t="s">
        <v>105</v>
      </c>
      <c r="E11" s="26">
        <v>2331</v>
      </c>
      <c r="F11">
        <f>$F$10</f>
        <v>645.04999999999995</v>
      </c>
      <c r="G11" s="28">
        <f t="shared" si="0"/>
        <v>1503611.5499999998</v>
      </c>
      <c r="K11" s="15">
        <f t="shared" ref="K11:K16" si="1">G11+J11</f>
        <v>1503611.5499999998</v>
      </c>
      <c r="L11" s="15">
        <f t="shared" ref="L11:L16" si="2">K11/3</f>
        <v>501203.84999999992</v>
      </c>
    </row>
    <row r="12" spans="2:12" x14ac:dyDescent="0.25">
      <c r="B12">
        <v>3019</v>
      </c>
      <c r="C12" s="25" t="s">
        <v>107</v>
      </c>
      <c r="D12" s="39" t="s">
        <v>105</v>
      </c>
      <c r="E12" s="26">
        <v>668</v>
      </c>
      <c r="F12">
        <f>$F$10</f>
        <v>645.04999999999995</v>
      </c>
      <c r="G12" s="28">
        <f t="shared" si="0"/>
        <v>430893.39999999997</v>
      </c>
      <c r="K12" s="15">
        <f t="shared" si="1"/>
        <v>430893.39999999997</v>
      </c>
      <c r="L12" s="15">
        <f t="shared" si="2"/>
        <v>143631.13333333333</v>
      </c>
    </row>
    <row r="13" spans="2:12" x14ac:dyDescent="0.25">
      <c r="B13">
        <v>19012</v>
      </c>
      <c r="C13" s="25" t="s">
        <v>108</v>
      </c>
      <c r="D13" s="39" t="s">
        <v>105</v>
      </c>
      <c r="E13" s="26">
        <v>378</v>
      </c>
      <c r="F13">
        <f>$F$10</f>
        <v>645.04999999999995</v>
      </c>
      <c r="G13" s="28">
        <f t="shared" si="0"/>
        <v>243828.9</v>
      </c>
      <c r="K13" s="15">
        <f t="shared" si="1"/>
        <v>243828.9</v>
      </c>
      <c r="L13" s="15">
        <f t="shared" si="2"/>
        <v>81276.3</v>
      </c>
    </row>
    <row r="14" spans="2:12" x14ac:dyDescent="0.25">
      <c r="B14">
        <v>16014</v>
      </c>
      <c r="C14" s="25" t="s">
        <v>109</v>
      </c>
      <c r="D14" s="39" t="s">
        <v>105</v>
      </c>
      <c r="E14" s="26">
        <v>747</v>
      </c>
      <c r="F14">
        <f>$F$10</f>
        <v>645.04999999999995</v>
      </c>
      <c r="G14" s="28">
        <f t="shared" si="0"/>
        <v>481852.35</v>
      </c>
      <c r="K14" s="15">
        <f t="shared" si="1"/>
        <v>481852.35</v>
      </c>
      <c r="L14" s="15">
        <f t="shared" si="2"/>
        <v>160617.44999999998</v>
      </c>
    </row>
    <row r="15" spans="2:12" x14ac:dyDescent="0.25">
      <c r="B15">
        <v>4013</v>
      </c>
      <c r="C15" s="25" t="s">
        <v>110</v>
      </c>
      <c r="D15" s="39" t="s">
        <v>105</v>
      </c>
      <c r="E15" s="26">
        <v>1570</v>
      </c>
      <c r="F15">
        <f>$F$10</f>
        <v>645.04999999999995</v>
      </c>
      <c r="G15" s="28">
        <f t="shared" si="0"/>
        <v>1012728.4999999999</v>
      </c>
      <c r="K15" s="15">
        <f t="shared" si="1"/>
        <v>1012728.4999999999</v>
      </c>
      <c r="L15" s="15">
        <f t="shared" si="2"/>
        <v>337576.16666666663</v>
      </c>
    </row>
    <row r="16" spans="2:12" ht="15.75" thickBot="1" x14ac:dyDescent="0.3">
      <c r="B16" s="40" t="s">
        <v>111</v>
      </c>
      <c r="C16" s="40"/>
      <c r="D16" s="41"/>
      <c r="E16" s="42">
        <f>SUM(E10:E15)</f>
        <v>9774</v>
      </c>
      <c r="F16" s="40"/>
      <c r="G16" s="43">
        <f>SUM(G10:G15)</f>
        <v>6304718.7000000002</v>
      </c>
      <c r="H16" s="44">
        <f>SUM(H10:H15)</f>
        <v>0</v>
      </c>
      <c r="I16" s="40"/>
      <c r="J16" s="43">
        <f>SUM(J10:J15)</f>
        <v>0</v>
      </c>
      <c r="K16" s="45">
        <f t="shared" si="1"/>
        <v>6304718.7000000002</v>
      </c>
      <c r="L16" s="45">
        <f t="shared" si="2"/>
        <v>2101572.9</v>
      </c>
    </row>
    <row r="17" spans="2:12" x14ac:dyDescent="0.25">
      <c r="D17" s="39"/>
    </row>
    <row r="18" spans="2:12" x14ac:dyDescent="0.25">
      <c r="B18">
        <v>19005</v>
      </c>
      <c r="C18" s="25" t="s">
        <v>112</v>
      </c>
      <c r="D18" s="39" t="s">
        <v>113</v>
      </c>
      <c r="E18" s="26">
        <v>1201</v>
      </c>
      <c r="F18" s="46">
        <v>283.02999999999997</v>
      </c>
      <c r="G18" s="28">
        <f t="shared" ref="G18:G27" si="3">F18*E18</f>
        <v>339919.02999999997</v>
      </c>
      <c r="H18" s="26">
        <v>274</v>
      </c>
      <c r="I18" s="47">
        <v>298.37</v>
      </c>
      <c r="J18" s="28">
        <f>H18*I18</f>
        <v>81753.38</v>
      </c>
      <c r="K18" s="15">
        <f t="shared" ref="K18:K29" si="4">G18+J18</f>
        <v>421672.41</v>
      </c>
      <c r="L18" s="15">
        <f t="shared" ref="L18:L29" si="5">K18/3</f>
        <v>140557.47</v>
      </c>
    </row>
    <row r="19" spans="2:12" x14ac:dyDescent="0.25">
      <c r="B19">
        <v>14004</v>
      </c>
      <c r="C19" s="25" t="s">
        <v>114</v>
      </c>
      <c r="D19" s="39" t="s">
        <v>113</v>
      </c>
      <c r="E19" s="26">
        <v>104</v>
      </c>
      <c r="F19">
        <f>$F$18</f>
        <v>283.02999999999997</v>
      </c>
      <c r="G19" s="28">
        <f t="shared" si="3"/>
        <v>29435.119999999995</v>
      </c>
      <c r="H19" s="26">
        <v>14</v>
      </c>
      <c r="I19">
        <f>$I$18</f>
        <v>298.37</v>
      </c>
      <c r="J19" s="28">
        <f>H19*I19</f>
        <v>4177.18</v>
      </c>
      <c r="K19" s="15">
        <f t="shared" si="4"/>
        <v>33612.299999999996</v>
      </c>
      <c r="L19" s="15">
        <f t="shared" si="5"/>
        <v>11204.099999999999</v>
      </c>
    </row>
    <row r="20" spans="2:12" x14ac:dyDescent="0.25">
      <c r="B20">
        <v>23002</v>
      </c>
      <c r="C20" s="25" t="s">
        <v>115</v>
      </c>
      <c r="D20" s="39" t="s">
        <v>113</v>
      </c>
      <c r="E20" s="26">
        <v>6746</v>
      </c>
      <c r="F20">
        <f t="shared" ref="F20:F28" si="6">$F$18</f>
        <v>283.02999999999997</v>
      </c>
      <c r="G20" s="28">
        <f t="shared" si="3"/>
        <v>1909320.38</v>
      </c>
      <c r="H20" s="26">
        <v>150</v>
      </c>
      <c r="I20">
        <f t="shared" ref="I20:I28" si="7">$I$18</f>
        <v>298.37</v>
      </c>
      <c r="J20" s="28">
        <f t="shared" ref="J20:J27" si="8">H20*I20</f>
        <v>44755.5</v>
      </c>
      <c r="K20" s="15">
        <f t="shared" si="4"/>
        <v>1954075.88</v>
      </c>
      <c r="L20" s="15">
        <f t="shared" si="5"/>
        <v>651358.62666666659</v>
      </c>
    </row>
    <row r="21" spans="2:12" x14ac:dyDescent="0.25">
      <c r="B21">
        <v>3021</v>
      </c>
      <c r="C21" s="25" t="s">
        <v>116</v>
      </c>
      <c r="D21" s="39" t="s">
        <v>113</v>
      </c>
      <c r="E21" s="26">
        <v>6062</v>
      </c>
      <c r="F21">
        <f t="shared" si="6"/>
        <v>283.02999999999997</v>
      </c>
      <c r="G21" s="28">
        <f t="shared" si="3"/>
        <v>1715727.8599999999</v>
      </c>
      <c r="H21" s="26">
        <v>289</v>
      </c>
      <c r="I21">
        <f t="shared" si="7"/>
        <v>298.37</v>
      </c>
      <c r="J21" s="28">
        <f t="shared" si="8"/>
        <v>86228.930000000008</v>
      </c>
      <c r="K21" s="15">
        <f t="shared" si="4"/>
        <v>1801956.7899999998</v>
      </c>
      <c r="L21" s="15">
        <f t="shared" si="5"/>
        <v>600652.26333333331</v>
      </c>
    </row>
    <row r="22" spans="2:12" x14ac:dyDescent="0.25">
      <c r="B22">
        <v>3452</v>
      </c>
      <c r="C22" s="25" t="s">
        <v>117</v>
      </c>
      <c r="D22" s="39" t="s">
        <v>113</v>
      </c>
      <c r="E22" s="26">
        <v>11600</v>
      </c>
      <c r="F22">
        <f t="shared" si="6"/>
        <v>283.02999999999997</v>
      </c>
      <c r="G22" s="28">
        <f t="shared" si="3"/>
        <v>3283147.9999999995</v>
      </c>
      <c r="H22" s="26">
        <v>8293</v>
      </c>
      <c r="I22">
        <f t="shared" si="7"/>
        <v>298.37</v>
      </c>
      <c r="J22" s="28">
        <f t="shared" si="8"/>
        <v>2474382.41</v>
      </c>
      <c r="K22" s="15">
        <f t="shared" si="4"/>
        <v>5757530.4100000001</v>
      </c>
      <c r="L22" s="15">
        <f t="shared" si="5"/>
        <v>1919176.8033333335</v>
      </c>
    </row>
    <row r="23" spans="2:12" x14ac:dyDescent="0.25">
      <c r="B23">
        <v>19404</v>
      </c>
      <c r="C23" s="25" t="s">
        <v>118</v>
      </c>
      <c r="D23" s="39" t="s">
        <v>113</v>
      </c>
      <c r="E23" s="26">
        <v>10388</v>
      </c>
      <c r="F23">
        <f t="shared" si="6"/>
        <v>283.02999999999997</v>
      </c>
      <c r="G23" s="28">
        <f t="shared" si="3"/>
        <v>2940115.6399999997</v>
      </c>
      <c r="H23" s="26">
        <v>1994</v>
      </c>
      <c r="I23">
        <f t="shared" si="7"/>
        <v>298.37</v>
      </c>
      <c r="J23" s="28">
        <f t="shared" si="8"/>
        <v>594949.78</v>
      </c>
      <c r="K23" s="15">
        <f t="shared" si="4"/>
        <v>3535065.42</v>
      </c>
      <c r="L23" s="15">
        <f t="shared" si="5"/>
        <v>1178355.1399999999</v>
      </c>
    </row>
    <row r="24" spans="2:12" x14ac:dyDescent="0.25">
      <c r="B24">
        <v>6036</v>
      </c>
      <c r="C24" s="25" t="s">
        <v>119</v>
      </c>
      <c r="D24" s="39" t="s">
        <v>113</v>
      </c>
      <c r="E24" s="26">
        <v>6301</v>
      </c>
      <c r="F24">
        <f t="shared" si="6"/>
        <v>283.02999999999997</v>
      </c>
      <c r="G24" s="28">
        <f t="shared" si="3"/>
        <v>1783372.0299999998</v>
      </c>
      <c r="H24" s="26">
        <v>3604</v>
      </c>
      <c r="I24">
        <f t="shared" si="7"/>
        <v>298.37</v>
      </c>
      <c r="J24" s="28">
        <f t="shared" si="8"/>
        <v>1075325.48</v>
      </c>
      <c r="K24" s="15">
        <f t="shared" si="4"/>
        <v>2858697.51</v>
      </c>
      <c r="L24" s="15">
        <f t="shared" si="5"/>
        <v>952899.16999999993</v>
      </c>
    </row>
    <row r="25" spans="2:12" x14ac:dyDescent="0.25">
      <c r="B25">
        <v>19048</v>
      </c>
      <c r="C25" s="25" t="s">
        <v>120</v>
      </c>
      <c r="D25" s="39" t="s">
        <v>113</v>
      </c>
      <c r="E25" s="26">
        <v>4839</v>
      </c>
      <c r="F25">
        <f t="shared" si="6"/>
        <v>283.02999999999997</v>
      </c>
      <c r="G25" s="28">
        <f t="shared" si="3"/>
        <v>1369582.17</v>
      </c>
      <c r="H25" s="26">
        <v>635</v>
      </c>
      <c r="I25">
        <f t="shared" si="7"/>
        <v>298.37</v>
      </c>
      <c r="J25" s="28">
        <f t="shared" si="8"/>
        <v>189464.95</v>
      </c>
      <c r="K25" s="15">
        <f t="shared" si="4"/>
        <v>1559047.1199999999</v>
      </c>
      <c r="L25" s="15">
        <f t="shared" si="5"/>
        <v>519682.37333333329</v>
      </c>
    </row>
    <row r="26" spans="2:12" x14ac:dyDescent="0.25">
      <c r="B26">
        <v>3013</v>
      </c>
      <c r="C26" s="25" t="s">
        <v>121</v>
      </c>
      <c r="D26" s="39" t="s">
        <v>113</v>
      </c>
      <c r="E26" s="26">
        <v>3430</v>
      </c>
      <c r="F26">
        <f t="shared" si="6"/>
        <v>283.02999999999997</v>
      </c>
      <c r="G26" s="28">
        <f t="shared" si="3"/>
        <v>970792.89999999991</v>
      </c>
      <c r="H26" s="26">
        <v>286</v>
      </c>
      <c r="I26">
        <f t="shared" si="7"/>
        <v>298.37</v>
      </c>
      <c r="J26" s="28">
        <f t="shared" si="8"/>
        <v>85333.82</v>
      </c>
      <c r="K26" s="15">
        <f t="shared" si="4"/>
        <v>1056126.72</v>
      </c>
      <c r="L26" s="15">
        <f t="shared" si="5"/>
        <v>352042.23999999999</v>
      </c>
    </row>
    <row r="27" spans="2:12" x14ac:dyDescent="0.25">
      <c r="B27">
        <v>4200</v>
      </c>
      <c r="C27" s="25" t="s">
        <v>122</v>
      </c>
      <c r="D27" s="39" t="s">
        <v>113</v>
      </c>
      <c r="E27" s="26">
        <v>10064</v>
      </c>
      <c r="F27">
        <f t="shared" si="6"/>
        <v>283.02999999999997</v>
      </c>
      <c r="G27" s="28">
        <f t="shared" si="3"/>
        <v>2848413.92</v>
      </c>
      <c r="H27" s="26">
        <v>368</v>
      </c>
      <c r="I27">
        <f t="shared" si="7"/>
        <v>298.37</v>
      </c>
      <c r="J27" s="28">
        <f t="shared" si="8"/>
        <v>109800.16</v>
      </c>
      <c r="K27" s="15">
        <f t="shared" si="4"/>
        <v>2958214.08</v>
      </c>
      <c r="L27" s="15">
        <f t="shared" si="5"/>
        <v>986071.36</v>
      </c>
    </row>
    <row r="28" spans="2:12" x14ac:dyDescent="0.25">
      <c r="B28">
        <v>14005</v>
      </c>
      <c r="C28" s="25" t="s">
        <v>123</v>
      </c>
      <c r="D28" s="39" t="s">
        <v>113</v>
      </c>
      <c r="E28" s="26">
        <v>1346</v>
      </c>
      <c r="F28">
        <f t="shared" si="6"/>
        <v>283.02999999999997</v>
      </c>
      <c r="G28" s="28">
        <f>F28*E28</f>
        <v>380958.37999999995</v>
      </c>
      <c r="H28" s="26">
        <v>211</v>
      </c>
      <c r="I28">
        <f t="shared" si="7"/>
        <v>298.37</v>
      </c>
      <c r="J28" s="28">
        <f>H28*I28</f>
        <v>62956.07</v>
      </c>
      <c r="K28" s="15">
        <f>G28+J28</f>
        <v>443914.44999999995</v>
      </c>
      <c r="L28" s="15">
        <f t="shared" si="5"/>
        <v>147971.48333333331</v>
      </c>
    </row>
    <row r="29" spans="2:12" ht="15.75" thickBot="1" x14ac:dyDescent="0.3">
      <c r="B29" s="40" t="s">
        <v>124</v>
      </c>
      <c r="C29" s="40"/>
      <c r="D29" s="41"/>
      <c r="E29" s="42">
        <f>SUM(E18:E28)</f>
        <v>62081</v>
      </c>
      <c r="F29" s="40"/>
      <c r="G29" s="43">
        <f>SUM(G18:G28)</f>
        <v>17570785.429999996</v>
      </c>
      <c r="H29" s="44">
        <f>SUM(H18:H28)</f>
        <v>16118</v>
      </c>
      <c r="I29" s="40"/>
      <c r="J29" s="43">
        <f>SUM(J18:J28)</f>
        <v>4809127.6600000011</v>
      </c>
      <c r="K29" s="45">
        <f t="shared" si="4"/>
        <v>22379913.089999996</v>
      </c>
      <c r="L29" s="45">
        <f t="shared" si="5"/>
        <v>7459971.0299999984</v>
      </c>
    </row>
    <row r="30" spans="2:12" x14ac:dyDescent="0.25">
      <c r="D30" s="39"/>
    </row>
    <row r="31" spans="2:12" x14ac:dyDescent="0.25">
      <c r="B31">
        <v>3093</v>
      </c>
      <c r="C31" s="25" t="s">
        <v>125</v>
      </c>
      <c r="D31" s="39" t="s">
        <v>126</v>
      </c>
      <c r="E31" s="26">
        <v>2911</v>
      </c>
      <c r="F31" s="48">
        <v>533.65</v>
      </c>
      <c r="G31" s="28">
        <f>F31*E31</f>
        <v>1553455.15</v>
      </c>
      <c r="H31" s="26">
        <v>10718</v>
      </c>
      <c r="I31">
        <v>124.73</v>
      </c>
      <c r="J31" s="28">
        <f>H31*I31</f>
        <v>1336856.1400000001</v>
      </c>
      <c r="K31" s="15">
        <f t="shared" ref="K31:K36" si="9">G31+J31</f>
        <v>2890311.29</v>
      </c>
      <c r="L31" s="15">
        <f t="shared" ref="L31:L36" si="10">K31/3</f>
        <v>963437.09666666668</v>
      </c>
    </row>
    <row r="32" spans="2:12" x14ac:dyDescent="0.25">
      <c r="B32">
        <v>18002</v>
      </c>
      <c r="C32" s="25" t="s">
        <v>127</v>
      </c>
      <c r="D32" s="39" t="s">
        <v>126</v>
      </c>
      <c r="E32" s="26">
        <v>634</v>
      </c>
      <c r="F32">
        <f>$F$31</f>
        <v>533.65</v>
      </c>
      <c r="G32" s="28">
        <f>F32*E32</f>
        <v>338334.1</v>
      </c>
      <c r="H32" s="26">
        <v>0</v>
      </c>
      <c r="I32">
        <f>$I$31</f>
        <v>124.73</v>
      </c>
      <c r="J32" s="28">
        <f>H32*I32</f>
        <v>0</v>
      </c>
      <c r="K32" s="15">
        <f t="shared" si="9"/>
        <v>338334.1</v>
      </c>
      <c r="L32" s="15">
        <f t="shared" si="10"/>
        <v>112778.03333333333</v>
      </c>
    </row>
    <row r="33" spans="2:12" x14ac:dyDescent="0.25">
      <c r="B33">
        <v>23010</v>
      </c>
      <c r="C33" s="25" t="s">
        <v>128</v>
      </c>
      <c r="D33" s="39" t="s">
        <v>126</v>
      </c>
      <c r="E33" s="26">
        <v>750</v>
      </c>
      <c r="F33">
        <f>$F$31</f>
        <v>533.65</v>
      </c>
      <c r="G33" s="28">
        <f>F33*E33</f>
        <v>400237.5</v>
      </c>
      <c r="H33" s="26">
        <v>473</v>
      </c>
      <c r="I33">
        <f>$I$31</f>
        <v>124.73</v>
      </c>
      <c r="J33" s="28">
        <f>H33*I33</f>
        <v>58997.29</v>
      </c>
      <c r="K33" s="15">
        <f t="shared" si="9"/>
        <v>459234.79</v>
      </c>
      <c r="L33" s="15">
        <f t="shared" si="10"/>
        <v>153078.26333333334</v>
      </c>
    </row>
    <row r="34" spans="2:12" x14ac:dyDescent="0.25">
      <c r="B34">
        <v>3080</v>
      </c>
      <c r="C34" s="25" t="s">
        <v>129</v>
      </c>
      <c r="D34" s="39" t="s">
        <v>126</v>
      </c>
      <c r="E34" s="26">
        <v>1804</v>
      </c>
      <c r="F34">
        <f>$F$31</f>
        <v>533.65</v>
      </c>
      <c r="G34" s="28">
        <f>F34*E34</f>
        <v>962704.6</v>
      </c>
      <c r="H34" s="26">
        <v>820</v>
      </c>
      <c r="I34">
        <f>$I$31</f>
        <v>124.73</v>
      </c>
      <c r="J34" s="28">
        <f>H34*I34</f>
        <v>102278.6</v>
      </c>
      <c r="K34" s="15">
        <f t="shared" si="9"/>
        <v>1064983.2</v>
      </c>
      <c r="L34" s="15">
        <f t="shared" si="10"/>
        <v>354994.39999999997</v>
      </c>
    </row>
    <row r="35" spans="2:12" x14ac:dyDescent="0.25">
      <c r="B35">
        <v>5016</v>
      </c>
      <c r="C35" s="25" t="s">
        <v>130</v>
      </c>
      <c r="D35" s="39" t="s">
        <v>126</v>
      </c>
      <c r="E35" s="26">
        <v>0</v>
      </c>
      <c r="F35">
        <f>$F$31</f>
        <v>533.65</v>
      </c>
      <c r="G35" s="28">
        <f>F35*E35</f>
        <v>0</v>
      </c>
      <c r="H35" s="26">
        <v>0</v>
      </c>
      <c r="I35">
        <f>$I$31</f>
        <v>124.73</v>
      </c>
      <c r="J35" s="28">
        <f>H35*I35</f>
        <v>0</v>
      </c>
      <c r="K35" s="15">
        <f t="shared" si="9"/>
        <v>0</v>
      </c>
      <c r="L35" s="15">
        <f t="shared" si="10"/>
        <v>0</v>
      </c>
    </row>
    <row r="36" spans="2:12" ht="15.75" thickBot="1" x14ac:dyDescent="0.3">
      <c r="B36" s="40" t="s">
        <v>131</v>
      </c>
      <c r="C36" s="40"/>
      <c r="D36" s="41"/>
      <c r="E36" s="42">
        <f>SUM(E31:E34)</f>
        <v>6099</v>
      </c>
      <c r="F36" s="40"/>
      <c r="G36" s="43">
        <f>SUM(G31:G34)</f>
        <v>3254731.35</v>
      </c>
      <c r="H36" s="44">
        <f>SUM(H31:H34)</f>
        <v>12011</v>
      </c>
      <c r="I36" s="40"/>
      <c r="J36" s="43">
        <f>SUM(J31:J34)</f>
        <v>1498132.0300000003</v>
      </c>
      <c r="K36" s="45">
        <f t="shared" si="9"/>
        <v>4752863.3800000008</v>
      </c>
      <c r="L36" s="45">
        <f t="shared" si="10"/>
        <v>1584287.7933333337</v>
      </c>
    </row>
    <row r="38" spans="2:12" x14ac:dyDescent="0.25">
      <c r="F38" s="48"/>
    </row>
    <row r="39" spans="2:12" x14ac:dyDescent="0.25">
      <c r="F39" s="48"/>
    </row>
    <row r="40" spans="2:12" x14ac:dyDescent="0.25">
      <c r="B40" s="49"/>
      <c r="C40" s="50"/>
    </row>
  </sheetData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41AEA-6596-4A6D-8391-BE26A7B04D10}">
  <dimension ref="A1:AP38"/>
  <sheetViews>
    <sheetView topLeftCell="B1" workbookViewId="0">
      <selection activeCell="B2" sqref="B2"/>
    </sheetView>
  </sheetViews>
  <sheetFormatPr defaultRowHeight="15" x14ac:dyDescent="0.25"/>
  <cols>
    <col min="1" max="1" width="9.140625" hidden="1" customWidth="1"/>
    <col min="3" max="3" width="36.5703125" customWidth="1"/>
    <col min="4" max="4" width="15.85546875" customWidth="1"/>
    <col min="5" max="5" width="9.7109375" style="26" bestFit="1" customWidth="1"/>
    <col min="6" max="6" width="9.7109375" bestFit="1" customWidth="1"/>
    <col min="7" max="7" width="9.42578125" bestFit="1" customWidth="1"/>
    <col min="8" max="8" width="10.5703125" bestFit="1" customWidth="1"/>
    <col min="9" max="9" width="13.5703125" customWidth="1"/>
    <col min="10" max="10" width="3.28515625" customWidth="1"/>
    <col min="11" max="11" width="9.28515625" bestFit="1" customWidth="1"/>
    <col min="12" max="12" width="10.5703125" bestFit="1" customWidth="1"/>
    <col min="13" max="14" width="9.28515625" bestFit="1" customWidth="1"/>
    <col min="15" max="15" width="10" bestFit="1" customWidth="1"/>
    <col min="16" max="16" width="6.85546875" customWidth="1"/>
    <col min="17" max="17" width="9.28515625" bestFit="1" customWidth="1"/>
    <col min="21" max="21" width="9.28515625" bestFit="1" customWidth="1"/>
    <col min="22" max="22" width="5.5703125" customWidth="1"/>
    <col min="23" max="23" width="10.7109375" bestFit="1" customWidth="1"/>
    <col min="24" max="24" width="9.7109375" bestFit="1" customWidth="1"/>
    <col min="25" max="25" width="9.42578125" bestFit="1" customWidth="1"/>
    <col min="27" max="27" width="14.42578125" bestFit="1" customWidth="1"/>
    <col min="28" max="28" width="3.42578125" customWidth="1"/>
    <col min="29" max="29" width="9.28515625" bestFit="1" customWidth="1"/>
    <col min="30" max="30" width="9.5703125" bestFit="1" customWidth="1"/>
    <col min="31" max="31" width="9.28515625" bestFit="1" customWidth="1"/>
    <col min="33" max="33" width="11.7109375" bestFit="1" customWidth="1"/>
    <col min="34" max="34" width="4" customWidth="1"/>
    <col min="35" max="35" width="9.28515625" bestFit="1" customWidth="1"/>
    <col min="39" max="39" width="11.5703125" bestFit="1" customWidth="1"/>
    <col min="40" max="40" width="3" customWidth="1"/>
    <col min="41" max="41" width="16.42578125" bestFit="1" customWidth="1"/>
    <col min="42" max="42" width="14.28515625" bestFit="1" customWidth="1"/>
  </cols>
  <sheetData>
    <row r="1" spans="1:42" x14ac:dyDescent="0.25">
      <c r="A1" s="1"/>
      <c r="B1" s="1" t="s">
        <v>0</v>
      </c>
      <c r="D1" s="26"/>
      <c r="E1"/>
    </row>
    <row r="2" spans="1:42" x14ac:dyDescent="0.25">
      <c r="A2" s="1"/>
      <c r="B2" s="1" t="s">
        <v>132</v>
      </c>
      <c r="D2" s="26"/>
      <c r="E2"/>
    </row>
    <row r="3" spans="1:42" x14ac:dyDescent="0.25">
      <c r="D3" s="26"/>
      <c r="E3"/>
    </row>
    <row r="4" spans="1:42" x14ac:dyDescent="0.25">
      <c r="B4" s="1" t="s">
        <v>6</v>
      </c>
      <c r="E4" s="51"/>
      <c r="F4" s="52"/>
      <c r="G4" s="52"/>
      <c r="H4" s="52"/>
      <c r="I4" s="52"/>
      <c r="J4" s="52"/>
      <c r="K4" s="52"/>
      <c r="L4" s="53"/>
      <c r="M4" s="53"/>
      <c r="N4" s="53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</row>
    <row r="5" spans="1:42" x14ac:dyDescent="0.25">
      <c r="B5" s="1"/>
      <c r="E5" s="51"/>
      <c r="F5" s="52"/>
      <c r="G5" s="54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4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5"/>
      <c r="AP5" s="52"/>
    </row>
    <row r="6" spans="1:42" x14ac:dyDescent="0.25">
      <c r="B6" s="1" t="s">
        <v>7</v>
      </c>
      <c r="E6" s="51"/>
      <c r="F6" s="51"/>
      <c r="G6" s="52"/>
      <c r="H6" s="52"/>
      <c r="I6" s="51"/>
      <c r="J6" s="52"/>
      <c r="K6" s="51"/>
      <c r="L6" s="52"/>
      <c r="M6" s="52"/>
      <c r="N6" s="52"/>
      <c r="O6" s="55"/>
      <c r="P6" s="52"/>
      <c r="Q6" s="51"/>
      <c r="R6" s="52"/>
      <c r="S6" s="52"/>
      <c r="T6" s="52"/>
      <c r="U6" s="55"/>
      <c r="V6" s="52"/>
      <c r="W6" s="51"/>
      <c r="X6" s="51"/>
      <c r="Y6" s="52"/>
      <c r="Z6" s="52"/>
      <c r="AA6" s="51"/>
      <c r="AB6" s="52"/>
      <c r="AC6" s="51"/>
      <c r="AD6" s="52"/>
      <c r="AE6" s="52"/>
      <c r="AF6" s="52"/>
      <c r="AG6" s="55"/>
      <c r="AH6" s="52"/>
      <c r="AI6" s="51"/>
      <c r="AJ6" s="52"/>
      <c r="AK6" s="52"/>
      <c r="AL6" s="52"/>
      <c r="AM6" s="55"/>
      <c r="AN6" s="52"/>
      <c r="AO6" s="52"/>
      <c r="AP6" s="52"/>
    </row>
    <row r="7" spans="1:42" x14ac:dyDescent="0.25">
      <c r="E7" s="66" t="s">
        <v>133</v>
      </c>
      <c r="F7" s="66"/>
      <c r="G7" s="66"/>
      <c r="H7" s="66"/>
      <c r="I7" s="66"/>
      <c r="K7" s="66" t="s">
        <v>134</v>
      </c>
      <c r="L7" s="66"/>
      <c r="M7" s="66"/>
      <c r="N7" s="66"/>
      <c r="O7" s="66"/>
      <c r="Q7" s="66" t="s">
        <v>135</v>
      </c>
      <c r="R7" s="66"/>
      <c r="S7" s="66"/>
      <c r="T7" s="66"/>
      <c r="U7" s="66"/>
      <c r="W7" s="66" t="s">
        <v>136</v>
      </c>
      <c r="X7" s="66"/>
      <c r="Y7" s="66"/>
      <c r="Z7" s="66"/>
      <c r="AA7" s="66"/>
      <c r="AC7" s="66" t="s">
        <v>137</v>
      </c>
      <c r="AD7" s="66"/>
      <c r="AE7" s="66"/>
      <c r="AF7" s="66"/>
      <c r="AG7" s="66"/>
      <c r="AI7" s="67" t="s">
        <v>138</v>
      </c>
      <c r="AJ7" s="67"/>
      <c r="AK7" s="67"/>
      <c r="AL7" s="67"/>
      <c r="AM7" s="67"/>
      <c r="AO7" s="56">
        <f>SUM(AO9:AO38)</f>
        <v>262762383.15324903</v>
      </c>
    </row>
    <row r="8" spans="1:42" ht="45.75" thickBot="1" x14ac:dyDescent="0.3">
      <c r="B8" s="18" t="s">
        <v>8</v>
      </c>
      <c r="C8" s="18" t="s">
        <v>9</v>
      </c>
      <c r="D8" s="18" t="s">
        <v>139</v>
      </c>
      <c r="E8" s="19" t="s">
        <v>140</v>
      </c>
      <c r="F8" s="18" t="s">
        <v>141</v>
      </c>
      <c r="G8" s="18" t="s">
        <v>142</v>
      </c>
      <c r="H8" s="18" t="s">
        <v>143</v>
      </c>
      <c r="I8" s="18" t="s">
        <v>144</v>
      </c>
      <c r="J8" s="57"/>
      <c r="K8" s="18" t="s">
        <v>140</v>
      </c>
      <c r="L8" s="18" t="s">
        <v>141</v>
      </c>
      <c r="M8" s="18" t="s">
        <v>142</v>
      </c>
      <c r="N8" s="18" t="s">
        <v>143</v>
      </c>
      <c r="O8" s="18" t="s">
        <v>144</v>
      </c>
      <c r="P8" s="57"/>
      <c r="Q8" s="18" t="s">
        <v>140</v>
      </c>
      <c r="R8" s="18" t="s">
        <v>141</v>
      </c>
      <c r="S8" s="18" t="s">
        <v>142</v>
      </c>
      <c r="T8" s="18" t="s">
        <v>143</v>
      </c>
      <c r="U8" s="18" t="s">
        <v>144</v>
      </c>
      <c r="V8" s="57"/>
      <c r="W8" s="18" t="s">
        <v>145</v>
      </c>
      <c r="X8" s="18" t="s">
        <v>141</v>
      </c>
      <c r="Y8" s="18" t="s">
        <v>142</v>
      </c>
      <c r="Z8" s="18" t="s">
        <v>143</v>
      </c>
      <c r="AA8" s="18" t="s">
        <v>144</v>
      </c>
      <c r="AB8" s="57"/>
      <c r="AC8" s="18" t="s">
        <v>145</v>
      </c>
      <c r="AD8" s="18" t="s">
        <v>141</v>
      </c>
      <c r="AE8" s="18" t="s">
        <v>142</v>
      </c>
      <c r="AF8" s="18" t="s">
        <v>143</v>
      </c>
      <c r="AG8" s="18" t="s">
        <v>144</v>
      </c>
      <c r="AH8" s="57"/>
      <c r="AI8" s="18" t="s">
        <v>145</v>
      </c>
      <c r="AJ8" s="18" t="s">
        <v>141</v>
      </c>
      <c r="AK8" s="18" t="s">
        <v>142</v>
      </c>
      <c r="AL8" s="18" t="s">
        <v>143</v>
      </c>
      <c r="AM8" s="18" t="s">
        <v>144</v>
      </c>
      <c r="AN8" s="57"/>
      <c r="AO8" s="18" t="s">
        <v>146</v>
      </c>
      <c r="AP8" s="18" t="s">
        <v>18</v>
      </c>
    </row>
    <row r="9" spans="1:42" x14ac:dyDescent="0.25">
      <c r="B9" s="24">
        <v>15008</v>
      </c>
      <c r="C9" s="25" t="s">
        <v>147</v>
      </c>
      <c r="D9" t="s">
        <v>149</v>
      </c>
      <c r="E9" s="26">
        <v>2209</v>
      </c>
      <c r="F9" s="58">
        <v>4587.1531000000014</v>
      </c>
      <c r="G9" s="58">
        <f t="shared" ref="G9:G38" si="0">F9/E9</f>
        <v>2.0765745133544598</v>
      </c>
      <c r="H9" s="16">
        <v>2241.39</v>
      </c>
      <c r="I9" s="28">
        <f t="shared" ref="I9:I38" si="1">E9*G9*H9</f>
        <v>10281599.086809002</v>
      </c>
      <c r="K9">
        <v>48</v>
      </c>
      <c r="L9" s="58">
        <v>42.676700000000004</v>
      </c>
      <c r="M9" s="58">
        <f t="shared" ref="M9:M38" si="2">IFERROR(L9/K9,0)</f>
        <v>0.88909791666666671</v>
      </c>
      <c r="N9" s="16">
        <v>199.23</v>
      </c>
      <c r="O9" s="28">
        <f t="shared" ref="O9:O38" si="3">K9*M9*N9</f>
        <v>8502.4789410000012</v>
      </c>
      <c r="Q9">
        <v>2</v>
      </c>
      <c r="R9" s="58">
        <v>2.9931000000000001</v>
      </c>
      <c r="S9" s="58">
        <f t="shared" ref="S9:S38" si="4">IFERROR(R9/Q9,0)</f>
        <v>1.49655</v>
      </c>
      <c r="T9" s="16">
        <v>99.62</v>
      </c>
      <c r="U9" s="28">
        <f t="shared" ref="U9:U38" si="5">Q9*S9*T9</f>
        <v>298.17262200000005</v>
      </c>
      <c r="W9" s="26">
        <v>52613</v>
      </c>
      <c r="X9" s="58">
        <v>18632.4303</v>
      </c>
      <c r="Y9" s="58">
        <f t="shared" ref="Y9:Y37" si="6">X9/W9</f>
        <v>0.35414118753920132</v>
      </c>
      <c r="Z9" s="59">
        <v>477.56</v>
      </c>
      <c r="AA9" s="15">
        <f t="shared" ref="AA9:AA38" si="7">W9*Y9*Z9</f>
        <v>8898103.4140680004</v>
      </c>
      <c r="AC9">
        <v>792</v>
      </c>
      <c r="AD9" s="58">
        <v>231.30879999999999</v>
      </c>
      <c r="AE9" s="58">
        <f t="shared" ref="AE9:AE38" si="8">IFERROR(AD9/AC9,0)</f>
        <v>0.29205656565656563</v>
      </c>
      <c r="AF9" s="27">
        <v>286.54000000000002</v>
      </c>
      <c r="AG9" s="15">
        <f t="shared" ref="AG9:AG38" si="9">AC9*AE9*AF9</f>
        <v>66279.223551999996</v>
      </c>
      <c r="AI9">
        <v>1133</v>
      </c>
      <c r="AJ9">
        <v>570.88099999999986</v>
      </c>
      <c r="AK9">
        <f t="shared" ref="AK9:AK38" si="10">IFERROR(AJ9/AI9,0)</f>
        <v>0.50386672550750211</v>
      </c>
      <c r="AL9" s="27">
        <v>346.23</v>
      </c>
      <c r="AM9" s="15">
        <f t="shared" ref="AM9:AM38" si="11">AI9*AK9*AL9</f>
        <v>197656.12862999996</v>
      </c>
      <c r="AO9" s="15">
        <f t="shared" ref="AO9:AO38" si="12">AM9+AG9+AA9+U9+O9+I9</f>
        <v>19452438.504622001</v>
      </c>
      <c r="AP9" s="15">
        <f>AO9/3</f>
        <v>6484146.1682073334</v>
      </c>
    </row>
    <row r="10" spans="1:42" x14ac:dyDescent="0.25">
      <c r="B10" s="24">
        <v>3073</v>
      </c>
      <c r="C10" s="25" t="s">
        <v>148</v>
      </c>
      <c r="D10" t="s">
        <v>149</v>
      </c>
      <c r="E10" s="26">
        <v>559</v>
      </c>
      <c r="F10" s="58">
        <v>791.45420000000001</v>
      </c>
      <c r="G10" s="58">
        <f t="shared" si="0"/>
        <v>1.4158393559928444</v>
      </c>
      <c r="H10" s="27">
        <f t="shared" ref="H10:H38" si="13">$H$9</f>
        <v>2241.39</v>
      </c>
      <c r="I10" s="28">
        <f t="shared" si="1"/>
        <v>1773957.5293379999</v>
      </c>
      <c r="K10">
        <v>92</v>
      </c>
      <c r="L10" s="58">
        <v>66.038800000000009</v>
      </c>
      <c r="M10" s="58">
        <f t="shared" si="2"/>
        <v>0.71781304347826091</v>
      </c>
      <c r="N10" s="27">
        <f t="shared" ref="N10:N38" si="14">$N$9</f>
        <v>199.23</v>
      </c>
      <c r="O10" s="28">
        <f t="shared" si="3"/>
        <v>13156.910124000002</v>
      </c>
      <c r="Q10">
        <v>5</v>
      </c>
      <c r="R10" s="58">
        <v>7.0895000000000001</v>
      </c>
      <c r="S10" s="58">
        <f t="shared" si="4"/>
        <v>1.4178999999999999</v>
      </c>
      <c r="T10" s="27">
        <f t="shared" ref="T10:T38" si="15">$T$9</f>
        <v>99.62</v>
      </c>
      <c r="U10" s="28">
        <f t="shared" si="5"/>
        <v>706.25599</v>
      </c>
      <c r="W10" s="26">
        <v>19670</v>
      </c>
      <c r="X10" s="58">
        <v>8207.3958999999995</v>
      </c>
      <c r="Y10" s="58">
        <f t="shared" si="6"/>
        <v>0.41725449415353327</v>
      </c>
      <c r="Z10" s="27">
        <f t="shared" ref="Z10:Z38" si="16">$Z$9</f>
        <v>477.56</v>
      </c>
      <c r="AA10" s="15">
        <f t="shared" si="7"/>
        <v>3919523.9860039996</v>
      </c>
      <c r="AC10">
        <v>5515</v>
      </c>
      <c r="AD10" s="58">
        <v>1435.8848</v>
      </c>
      <c r="AE10" s="58">
        <f t="shared" si="8"/>
        <v>0.26035989120580239</v>
      </c>
      <c r="AF10" s="27">
        <f t="shared" ref="AF10:AF38" si="17">$AF$9</f>
        <v>286.54000000000002</v>
      </c>
      <c r="AG10" s="15">
        <f t="shared" si="9"/>
        <v>411438.43059200002</v>
      </c>
      <c r="AI10">
        <v>1932</v>
      </c>
      <c r="AJ10">
        <v>1003.4879000000001</v>
      </c>
      <c r="AK10">
        <f t="shared" si="10"/>
        <v>0.51940367494824025</v>
      </c>
      <c r="AL10" s="27">
        <f t="shared" ref="AL10:AL38" si="18">$AL$9</f>
        <v>346.23</v>
      </c>
      <c r="AM10" s="15">
        <f t="shared" si="11"/>
        <v>347437.61561700009</v>
      </c>
      <c r="AO10" s="15">
        <f t="shared" si="12"/>
        <v>6466220.7276649997</v>
      </c>
      <c r="AP10" s="15">
        <f t="shared" ref="AP10:AP38" si="19">AO10/3</f>
        <v>2155406.9092216664</v>
      </c>
    </row>
    <row r="11" spans="1:42" x14ac:dyDescent="0.25">
      <c r="B11" s="24">
        <v>3055</v>
      </c>
      <c r="C11" s="25" t="s">
        <v>150</v>
      </c>
      <c r="D11" t="s">
        <v>149</v>
      </c>
      <c r="E11" s="26">
        <v>578</v>
      </c>
      <c r="F11" s="58">
        <v>825.57899999999995</v>
      </c>
      <c r="G11" s="58">
        <f t="shared" si="0"/>
        <v>1.4283373702422144</v>
      </c>
      <c r="H11" s="27">
        <f t="shared" si="13"/>
        <v>2241.39</v>
      </c>
      <c r="I11" s="28">
        <f t="shared" si="1"/>
        <v>1850444.5148099998</v>
      </c>
      <c r="K11">
        <v>0</v>
      </c>
      <c r="L11" s="58">
        <v>0</v>
      </c>
      <c r="M11" s="58">
        <f t="shared" si="2"/>
        <v>0</v>
      </c>
      <c r="N11" s="27">
        <f t="shared" si="14"/>
        <v>199.23</v>
      </c>
      <c r="O11" s="28">
        <f t="shared" si="3"/>
        <v>0</v>
      </c>
      <c r="Q11">
        <v>0</v>
      </c>
      <c r="R11" s="58">
        <v>0</v>
      </c>
      <c r="S11" s="58">
        <f t="shared" si="4"/>
        <v>0</v>
      </c>
      <c r="T11" s="27">
        <f t="shared" si="15"/>
        <v>99.62</v>
      </c>
      <c r="U11" s="28">
        <f t="shared" si="5"/>
        <v>0</v>
      </c>
      <c r="W11" s="26">
        <v>21915</v>
      </c>
      <c r="X11" s="58">
        <v>4673.6175000000003</v>
      </c>
      <c r="Y11" s="58">
        <f t="shared" si="6"/>
        <v>0.21326112251882273</v>
      </c>
      <c r="Z11" s="27">
        <f t="shared" si="16"/>
        <v>477.56</v>
      </c>
      <c r="AA11" s="15">
        <f t="shared" si="7"/>
        <v>2231932.7733</v>
      </c>
      <c r="AC11">
        <v>0</v>
      </c>
      <c r="AD11" s="58">
        <v>0</v>
      </c>
      <c r="AE11" s="58">
        <f t="shared" si="8"/>
        <v>0</v>
      </c>
      <c r="AF11" s="27">
        <f t="shared" si="17"/>
        <v>286.54000000000002</v>
      </c>
      <c r="AG11" s="15">
        <f t="shared" si="9"/>
        <v>0</v>
      </c>
      <c r="AI11">
        <v>0</v>
      </c>
      <c r="AJ11">
        <v>0</v>
      </c>
      <c r="AK11">
        <f t="shared" si="10"/>
        <v>0</v>
      </c>
      <c r="AL11" s="27">
        <f t="shared" si="18"/>
        <v>346.23</v>
      </c>
      <c r="AM11" s="15">
        <f t="shared" si="11"/>
        <v>0</v>
      </c>
      <c r="AO11" s="15">
        <f t="shared" si="12"/>
        <v>4082377.2881100001</v>
      </c>
      <c r="AP11" s="15">
        <f t="shared" si="19"/>
        <v>1360792.42937</v>
      </c>
    </row>
    <row r="12" spans="1:42" x14ac:dyDescent="0.25">
      <c r="B12" s="24">
        <v>3025</v>
      </c>
      <c r="C12" s="25" t="s">
        <v>151</v>
      </c>
      <c r="D12" t="s">
        <v>149</v>
      </c>
      <c r="E12" s="26">
        <v>1029</v>
      </c>
      <c r="F12" s="58">
        <v>2884.1419000000005</v>
      </c>
      <c r="G12" s="58">
        <f t="shared" si="0"/>
        <v>2.8028589893100104</v>
      </c>
      <c r="H12" s="27">
        <f t="shared" si="13"/>
        <v>2241.39</v>
      </c>
      <c r="I12" s="28">
        <f t="shared" si="1"/>
        <v>6464486.8132410012</v>
      </c>
      <c r="K12">
        <v>47</v>
      </c>
      <c r="L12" s="58">
        <v>38.207799999999999</v>
      </c>
      <c r="M12" s="58">
        <f t="shared" si="2"/>
        <v>0.81293191489361705</v>
      </c>
      <c r="N12" s="27">
        <f t="shared" si="14"/>
        <v>199.23</v>
      </c>
      <c r="O12" s="28">
        <f t="shared" si="3"/>
        <v>7612.1399939999992</v>
      </c>
      <c r="Q12">
        <v>0</v>
      </c>
      <c r="R12" s="58">
        <v>0</v>
      </c>
      <c r="S12" s="58">
        <f t="shared" si="4"/>
        <v>0</v>
      </c>
      <c r="T12" s="27">
        <f t="shared" si="15"/>
        <v>99.62</v>
      </c>
      <c r="U12" s="28">
        <f t="shared" si="5"/>
        <v>0</v>
      </c>
      <c r="W12" s="26">
        <v>88945</v>
      </c>
      <c r="X12" s="58">
        <v>23042.463900000006</v>
      </c>
      <c r="Y12" s="58">
        <f t="shared" si="6"/>
        <v>0.25906418460846597</v>
      </c>
      <c r="Z12" s="27">
        <f t="shared" si="16"/>
        <v>477.56</v>
      </c>
      <c r="AA12" s="15">
        <f t="shared" si="7"/>
        <v>11004159.060084002</v>
      </c>
      <c r="AC12">
        <v>1033</v>
      </c>
      <c r="AD12" s="58">
        <v>369.1361</v>
      </c>
      <c r="AE12" s="58">
        <f t="shared" si="8"/>
        <v>0.3573437560503388</v>
      </c>
      <c r="AF12" s="27">
        <f t="shared" si="17"/>
        <v>286.54000000000002</v>
      </c>
      <c r="AG12" s="15">
        <f t="shared" si="9"/>
        <v>105772.258094</v>
      </c>
      <c r="AI12">
        <v>0</v>
      </c>
      <c r="AJ12">
        <v>0</v>
      </c>
      <c r="AK12">
        <f t="shared" si="10"/>
        <v>0</v>
      </c>
      <c r="AL12" s="27">
        <f t="shared" si="18"/>
        <v>346.23</v>
      </c>
      <c r="AM12" s="15">
        <f t="shared" si="11"/>
        <v>0</v>
      </c>
      <c r="AO12" s="15">
        <f t="shared" si="12"/>
        <v>17582030.271413002</v>
      </c>
      <c r="AP12" s="15">
        <f t="shared" si="19"/>
        <v>5860676.7571376674</v>
      </c>
    </row>
    <row r="13" spans="1:42" x14ac:dyDescent="0.25">
      <c r="B13" s="24">
        <v>21002</v>
      </c>
      <c r="C13" s="25" t="s">
        <v>152</v>
      </c>
      <c r="D13" t="s">
        <v>149</v>
      </c>
      <c r="E13" s="26">
        <v>1677</v>
      </c>
      <c r="F13" s="58">
        <v>3179.2170999999998</v>
      </c>
      <c r="G13" s="58">
        <f t="shared" si="0"/>
        <v>1.8957764460345854</v>
      </c>
      <c r="H13" s="27">
        <f t="shared" si="13"/>
        <v>2241.39</v>
      </c>
      <c r="I13" s="28">
        <f t="shared" si="1"/>
        <v>7125865.4157689996</v>
      </c>
      <c r="K13">
        <v>0</v>
      </c>
      <c r="L13" s="58">
        <v>0</v>
      </c>
      <c r="M13" s="58">
        <f t="shared" si="2"/>
        <v>0</v>
      </c>
      <c r="N13" s="27">
        <f t="shared" si="14"/>
        <v>199.23</v>
      </c>
      <c r="O13" s="28">
        <f t="shared" si="3"/>
        <v>0</v>
      </c>
      <c r="Q13">
        <v>48</v>
      </c>
      <c r="R13" s="58">
        <v>82.836899999999972</v>
      </c>
      <c r="S13" s="58">
        <f t="shared" si="4"/>
        <v>1.7257687499999994</v>
      </c>
      <c r="T13" s="27">
        <f t="shared" si="15"/>
        <v>99.62</v>
      </c>
      <c r="U13" s="28">
        <f t="shared" si="5"/>
        <v>8252.2119779999975</v>
      </c>
      <c r="W13" s="26">
        <v>184974</v>
      </c>
      <c r="X13" s="58">
        <v>36833.048299999995</v>
      </c>
      <c r="Y13" s="58">
        <f t="shared" si="6"/>
        <v>0.19912554358990991</v>
      </c>
      <c r="Z13" s="27">
        <f t="shared" si="16"/>
        <v>477.56</v>
      </c>
      <c r="AA13" s="15">
        <f t="shared" si="7"/>
        <v>17589990.546147998</v>
      </c>
      <c r="AC13">
        <v>0</v>
      </c>
      <c r="AD13" s="58">
        <v>0</v>
      </c>
      <c r="AE13" s="58">
        <f t="shared" si="8"/>
        <v>0</v>
      </c>
      <c r="AF13" s="27">
        <f t="shared" si="17"/>
        <v>286.54000000000002</v>
      </c>
      <c r="AG13" s="15">
        <f t="shared" si="9"/>
        <v>0</v>
      </c>
      <c r="AI13">
        <v>0</v>
      </c>
      <c r="AJ13">
        <v>0</v>
      </c>
      <c r="AK13">
        <f t="shared" si="10"/>
        <v>0</v>
      </c>
      <c r="AL13" s="27">
        <f t="shared" si="18"/>
        <v>346.23</v>
      </c>
      <c r="AM13" s="15">
        <f t="shared" si="11"/>
        <v>0</v>
      </c>
      <c r="AO13" s="15">
        <f t="shared" si="12"/>
        <v>24724108.173894998</v>
      </c>
      <c r="AP13" s="15">
        <f t="shared" si="19"/>
        <v>8241369.3912983323</v>
      </c>
    </row>
    <row r="14" spans="1:42" x14ac:dyDescent="0.25">
      <c r="B14" s="24">
        <v>3002</v>
      </c>
      <c r="C14" s="25" t="s">
        <v>153</v>
      </c>
      <c r="D14" t="s">
        <v>149</v>
      </c>
      <c r="E14" s="26">
        <v>139</v>
      </c>
      <c r="F14" s="58">
        <v>143.91489999999999</v>
      </c>
      <c r="G14" s="58">
        <f t="shared" si="0"/>
        <v>1.0353589928057554</v>
      </c>
      <c r="H14" s="27">
        <f t="shared" si="13"/>
        <v>2241.39</v>
      </c>
      <c r="I14" s="28">
        <f t="shared" si="1"/>
        <v>322569.41771099996</v>
      </c>
      <c r="K14">
        <v>0</v>
      </c>
      <c r="L14" s="58">
        <v>0</v>
      </c>
      <c r="M14" s="58">
        <f t="shared" si="2"/>
        <v>0</v>
      </c>
      <c r="N14" s="27">
        <f t="shared" si="14"/>
        <v>199.23</v>
      </c>
      <c r="O14" s="28">
        <f t="shared" si="3"/>
        <v>0</v>
      </c>
      <c r="Q14">
        <v>0</v>
      </c>
      <c r="R14" s="58">
        <v>0</v>
      </c>
      <c r="S14" s="58">
        <f t="shared" si="4"/>
        <v>0</v>
      </c>
      <c r="T14" s="27">
        <f t="shared" si="15"/>
        <v>99.62</v>
      </c>
      <c r="U14" s="28">
        <f t="shared" si="5"/>
        <v>0</v>
      </c>
      <c r="W14" s="26">
        <v>19956</v>
      </c>
      <c r="X14" s="58">
        <v>2877.0829000000003</v>
      </c>
      <c r="Y14" s="58">
        <f t="shared" si="6"/>
        <v>0.14417132190819806</v>
      </c>
      <c r="Z14" s="27">
        <f t="shared" si="16"/>
        <v>477.56</v>
      </c>
      <c r="AA14" s="15">
        <f t="shared" si="7"/>
        <v>1373979.7097240002</v>
      </c>
      <c r="AC14">
        <v>0</v>
      </c>
      <c r="AD14" s="58">
        <v>0</v>
      </c>
      <c r="AE14" s="58">
        <f t="shared" si="8"/>
        <v>0</v>
      </c>
      <c r="AF14" s="27">
        <f t="shared" si="17"/>
        <v>286.54000000000002</v>
      </c>
      <c r="AG14" s="15">
        <f t="shared" si="9"/>
        <v>0</v>
      </c>
      <c r="AI14">
        <v>0</v>
      </c>
      <c r="AJ14">
        <v>0</v>
      </c>
      <c r="AK14">
        <f t="shared" si="10"/>
        <v>0</v>
      </c>
      <c r="AL14" s="27">
        <f t="shared" si="18"/>
        <v>346.23</v>
      </c>
      <c r="AM14" s="15">
        <f t="shared" si="11"/>
        <v>0</v>
      </c>
      <c r="AO14" s="15">
        <f t="shared" si="12"/>
        <v>1696549.1274350001</v>
      </c>
      <c r="AP14" s="15">
        <f t="shared" si="19"/>
        <v>565516.37581166672</v>
      </c>
    </row>
    <row r="15" spans="1:42" x14ac:dyDescent="0.25">
      <c r="B15" s="24">
        <v>8019</v>
      </c>
      <c r="C15" s="25" t="s">
        <v>154</v>
      </c>
      <c r="D15" t="s">
        <v>149</v>
      </c>
      <c r="E15" s="26">
        <v>30</v>
      </c>
      <c r="F15" s="58">
        <v>53.278000000000006</v>
      </c>
      <c r="G15" s="58">
        <f t="shared" si="0"/>
        <v>1.7759333333333336</v>
      </c>
      <c r="H15" s="27">
        <f t="shared" si="13"/>
        <v>2241.39</v>
      </c>
      <c r="I15" s="28">
        <f t="shared" si="1"/>
        <v>119416.77642000001</v>
      </c>
      <c r="K15">
        <v>77</v>
      </c>
      <c r="L15" s="58">
        <v>51.235800000000069</v>
      </c>
      <c r="M15" s="58">
        <f t="shared" si="2"/>
        <v>0.66540000000000088</v>
      </c>
      <c r="N15" s="27">
        <f t="shared" si="14"/>
        <v>199.23</v>
      </c>
      <c r="O15" s="28">
        <f t="shared" si="3"/>
        <v>10207.708434000013</v>
      </c>
      <c r="Q15">
        <v>0</v>
      </c>
      <c r="R15" s="58">
        <v>0</v>
      </c>
      <c r="S15" s="58">
        <f t="shared" si="4"/>
        <v>0</v>
      </c>
      <c r="T15" s="27">
        <f t="shared" si="15"/>
        <v>99.62</v>
      </c>
      <c r="U15" s="28">
        <f t="shared" si="5"/>
        <v>0</v>
      </c>
      <c r="W15" s="26">
        <v>10817</v>
      </c>
      <c r="X15" s="58">
        <v>1794.9530000000002</v>
      </c>
      <c r="Y15" s="58">
        <f t="shared" si="6"/>
        <v>0.1659381529074605</v>
      </c>
      <c r="Z15" s="27">
        <f t="shared" si="16"/>
        <v>477.56</v>
      </c>
      <c r="AA15" s="15">
        <f t="shared" si="7"/>
        <v>857197.75468000013</v>
      </c>
      <c r="AC15">
        <v>0</v>
      </c>
      <c r="AD15" s="58">
        <v>0</v>
      </c>
      <c r="AE15" s="58">
        <f t="shared" si="8"/>
        <v>0</v>
      </c>
      <c r="AF15" s="27">
        <f t="shared" si="17"/>
        <v>286.54000000000002</v>
      </c>
      <c r="AG15" s="15">
        <f t="shared" si="9"/>
        <v>0</v>
      </c>
      <c r="AI15">
        <v>0</v>
      </c>
      <c r="AJ15">
        <v>0</v>
      </c>
      <c r="AK15">
        <f t="shared" si="10"/>
        <v>0</v>
      </c>
      <c r="AL15" s="27">
        <f t="shared" si="18"/>
        <v>346.23</v>
      </c>
      <c r="AM15" s="15">
        <f t="shared" si="11"/>
        <v>0</v>
      </c>
      <c r="AO15" s="15">
        <f t="shared" si="12"/>
        <v>986822.23953400017</v>
      </c>
      <c r="AP15" s="15">
        <f t="shared" si="19"/>
        <v>328940.74651133339</v>
      </c>
    </row>
    <row r="16" spans="1:42" x14ac:dyDescent="0.25">
      <c r="B16" s="24">
        <v>13017</v>
      </c>
      <c r="C16" s="25" t="s">
        <v>155</v>
      </c>
      <c r="D16" t="s">
        <v>149</v>
      </c>
      <c r="E16" s="26">
        <v>78</v>
      </c>
      <c r="F16" s="58">
        <v>179.2509</v>
      </c>
      <c r="G16" s="58">
        <f t="shared" si="0"/>
        <v>2.2980884615384616</v>
      </c>
      <c r="H16" s="27">
        <f t="shared" si="13"/>
        <v>2241.39</v>
      </c>
      <c r="I16" s="28">
        <f t="shared" si="1"/>
        <v>401771.17475099995</v>
      </c>
      <c r="K16">
        <v>0</v>
      </c>
      <c r="L16" s="58">
        <v>0</v>
      </c>
      <c r="M16" s="58">
        <f t="shared" si="2"/>
        <v>0</v>
      </c>
      <c r="N16" s="27">
        <f t="shared" si="14"/>
        <v>199.23</v>
      </c>
      <c r="O16" s="28">
        <f t="shared" si="3"/>
        <v>0</v>
      </c>
      <c r="Q16">
        <v>0</v>
      </c>
      <c r="R16" s="58">
        <v>0</v>
      </c>
      <c r="S16" s="58">
        <f t="shared" si="4"/>
        <v>0</v>
      </c>
      <c r="T16" s="27">
        <f t="shared" si="15"/>
        <v>99.62</v>
      </c>
      <c r="U16" s="28">
        <f t="shared" si="5"/>
        <v>0</v>
      </c>
      <c r="W16" s="26">
        <v>11081</v>
      </c>
      <c r="X16" s="58">
        <v>2371.0828999999994</v>
      </c>
      <c r="Y16" s="58">
        <f t="shared" si="6"/>
        <v>0.21397733959028964</v>
      </c>
      <c r="Z16" s="27">
        <f t="shared" si="16"/>
        <v>477.56</v>
      </c>
      <c r="AA16" s="15">
        <f t="shared" si="7"/>
        <v>1132334.3497239996</v>
      </c>
      <c r="AC16">
        <v>0</v>
      </c>
      <c r="AD16" s="58">
        <v>0</v>
      </c>
      <c r="AE16" s="58">
        <f t="shared" si="8"/>
        <v>0</v>
      </c>
      <c r="AF16" s="27">
        <f t="shared" si="17"/>
        <v>286.54000000000002</v>
      </c>
      <c r="AG16" s="15">
        <f t="shared" si="9"/>
        <v>0</v>
      </c>
      <c r="AI16">
        <v>0</v>
      </c>
      <c r="AJ16">
        <v>0</v>
      </c>
      <c r="AK16">
        <f t="shared" si="10"/>
        <v>0</v>
      </c>
      <c r="AL16" s="27">
        <f t="shared" si="18"/>
        <v>346.23</v>
      </c>
      <c r="AM16" s="15">
        <f t="shared" si="11"/>
        <v>0</v>
      </c>
      <c r="AO16" s="15">
        <f t="shared" si="12"/>
        <v>1534105.5244749996</v>
      </c>
      <c r="AP16" s="15">
        <f t="shared" si="19"/>
        <v>511368.50815833319</v>
      </c>
    </row>
    <row r="17" spans="2:42" x14ac:dyDescent="0.25">
      <c r="B17" s="24">
        <v>19007</v>
      </c>
      <c r="C17" s="25" t="s">
        <v>156</v>
      </c>
      <c r="D17" t="s">
        <v>149</v>
      </c>
      <c r="E17" s="26">
        <v>1492</v>
      </c>
      <c r="F17" s="58">
        <v>2807.4519999999998</v>
      </c>
      <c r="G17" s="58">
        <f t="shared" si="0"/>
        <v>1.8816702412868631</v>
      </c>
      <c r="H17" s="27">
        <f t="shared" si="13"/>
        <v>2241.39</v>
      </c>
      <c r="I17" s="28">
        <f t="shared" si="1"/>
        <v>6292594.8382799989</v>
      </c>
      <c r="K17">
        <v>0</v>
      </c>
      <c r="L17" s="58">
        <v>0</v>
      </c>
      <c r="M17" s="58">
        <f t="shared" si="2"/>
        <v>0</v>
      </c>
      <c r="N17" s="27">
        <f t="shared" si="14"/>
        <v>199.23</v>
      </c>
      <c r="O17" s="28">
        <f t="shared" si="3"/>
        <v>0</v>
      </c>
      <c r="Q17">
        <v>0</v>
      </c>
      <c r="R17" s="58">
        <v>0</v>
      </c>
      <c r="S17" s="58">
        <f t="shared" si="4"/>
        <v>0</v>
      </c>
      <c r="T17" s="27">
        <f t="shared" si="15"/>
        <v>99.62</v>
      </c>
      <c r="U17" s="28">
        <f t="shared" si="5"/>
        <v>0</v>
      </c>
      <c r="W17" s="26">
        <v>38399</v>
      </c>
      <c r="X17" s="58">
        <v>11139.105599999999</v>
      </c>
      <c r="Y17" s="58">
        <f t="shared" si="6"/>
        <v>0.2900884293861819</v>
      </c>
      <c r="Z17" s="27">
        <f t="shared" si="16"/>
        <v>477.56</v>
      </c>
      <c r="AA17" s="15">
        <f t="shared" si="7"/>
        <v>5319591.2703359993</v>
      </c>
      <c r="AC17">
        <v>0</v>
      </c>
      <c r="AD17" s="58">
        <v>0</v>
      </c>
      <c r="AE17" s="58">
        <f t="shared" si="8"/>
        <v>0</v>
      </c>
      <c r="AF17" s="27">
        <f t="shared" si="17"/>
        <v>286.54000000000002</v>
      </c>
      <c r="AG17" s="15">
        <f t="shared" si="9"/>
        <v>0</v>
      </c>
      <c r="AI17">
        <v>0</v>
      </c>
      <c r="AJ17">
        <v>0</v>
      </c>
      <c r="AK17">
        <f t="shared" si="10"/>
        <v>0</v>
      </c>
      <c r="AL17" s="27">
        <f t="shared" si="18"/>
        <v>346.23</v>
      </c>
      <c r="AM17" s="15">
        <f t="shared" si="11"/>
        <v>0</v>
      </c>
      <c r="AO17" s="15">
        <f t="shared" si="12"/>
        <v>11612186.108615998</v>
      </c>
      <c r="AP17" s="15">
        <f t="shared" si="19"/>
        <v>3870728.7028719992</v>
      </c>
    </row>
    <row r="18" spans="2:42" x14ac:dyDescent="0.25">
      <c r="B18" s="24">
        <v>2006</v>
      </c>
      <c r="C18" s="25" t="s">
        <v>157</v>
      </c>
      <c r="D18" t="s">
        <v>149</v>
      </c>
      <c r="E18" s="26">
        <v>596</v>
      </c>
      <c r="F18" s="58">
        <v>749.57659999999998</v>
      </c>
      <c r="G18" s="58">
        <f t="shared" si="0"/>
        <v>1.2576788590604027</v>
      </c>
      <c r="H18" s="27">
        <f t="shared" si="13"/>
        <v>2241.39</v>
      </c>
      <c r="I18" s="28">
        <f t="shared" si="1"/>
        <v>1680093.4954739998</v>
      </c>
      <c r="K18">
        <v>313</v>
      </c>
      <c r="L18" s="58">
        <v>213.19280000000046</v>
      </c>
      <c r="M18" s="58">
        <f t="shared" si="2"/>
        <v>0.68112715654952227</v>
      </c>
      <c r="N18" s="27">
        <f t="shared" si="14"/>
        <v>199.23</v>
      </c>
      <c r="O18" s="28">
        <f t="shared" si="3"/>
        <v>42474.401544000088</v>
      </c>
      <c r="Q18">
        <v>17</v>
      </c>
      <c r="R18" s="58">
        <v>20.622</v>
      </c>
      <c r="S18" s="58">
        <f t="shared" si="4"/>
        <v>1.2130588235294117</v>
      </c>
      <c r="T18" s="27">
        <f t="shared" si="15"/>
        <v>99.62</v>
      </c>
      <c r="U18" s="28">
        <f t="shared" si="5"/>
        <v>2054.36364</v>
      </c>
      <c r="W18" s="26">
        <v>23496</v>
      </c>
      <c r="X18" s="58">
        <v>6584.8215</v>
      </c>
      <c r="Y18" s="58">
        <f t="shared" si="6"/>
        <v>0.2802528728294178</v>
      </c>
      <c r="Z18" s="27">
        <f t="shared" si="16"/>
        <v>477.56</v>
      </c>
      <c r="AA18" s="15">
        <f t="shared" si="7"/>
        <v>3144647.3555400004</v>
      </c>
      <c r="AC18">
        <v>195</v>
      </c>
      <c r="AD18" s="58">
        <v>168.03219999999999</v>
      </c>
      <c r="AE18" s="58">
        <f t="shared" si="8"/>
        <v>0.86170358974358974</v>
      </c>
      <c r="AF18" s="27">
        <f t="shared" si="17"/>
        <v>286.54000000000002</v>
      </c>
      <c r="AG18" s="15">
        <f t="shared" si="9"/>
        <v>48147.946587999999</v>
      </c>
      <c r="AI18">
        <v>0</v>
      </c>
      <c r="AJ18">
        <v>0</v>
      </c>
      <c r="AK18">
        <f t="shared" si="10"/>
        <v>0</v>
      </c>
      <c r="AL18" s="27">
        <f t="shared" si="18"/>
        <v>346.23</v>
      </c>
      <c r="AM18" s="15">
        <f t="shared" si="11"/>
        <v>0</v>
      </c>
      <c r="AO18" s="15">
        <f t="shared" si="12"/>
        <v>4917417.5627859998</v>
      </c>
      <c r="AP18" s="15">
        <f t="shared" si="19"/>
        <v>1639139.1875953332</v>
      </c>
    </row>
    <row r="19" spans="2:42" x14ac:dyDescent="0.25">
      <c r="B19" s="24">
        <v>3005</v>
      </c>
      <c r="C19" s="25" t="s">
        <v>158</v>
      </c>
      <c r="D19" t="s">
        <v>149</v>
      </c>
      <c r="E19" s="26">
        <v>945</v>
      </c>
      <c r="F19" s="58">
        <v>974.85230000000001</v>
      </c>
      <c r="G19" s="58">
        <f t="shared" si="0"/>
        <v>1.0315897354497354</v>
      </c>
      <c r="H19" s="27">
        <f t="shared" si="13"/>
        <v>2241.39</v>
      </c>
      <c r="I19" s="28">
        <f t="shared" si="1"/>
        <v>2185024.1966969999</v>
      </c>
      <c r="K19">
        <v>0</v>
      </c>
      <c r="L19" s="58">
        <v>0</v>
      </c>
      <c r="M19" s="58">
        <f t="shared" si="2"/>
        <v>0</v>
      </c>
      <c r="N19" s="27">
        <f t="shared" si="14"/>
        <v>199.23</v>
      </c>
      <c r="O19" s="28">
        <f t="shared" si="3"/>
        <v>0</v>
      </c>
      <c r="Q19">
        <v>0</v>
      </c>
      <c r="R19" s="58">
        <v>0</v>
      </c>
      <c r="S19" s="58">
        <f t="shared" si="4"/>
        <v>0</v>
      </c>
      <c r="T19" s="27">
        <f t="shared" si="15"/>
        <v>99.62</v>
      </c>
      <c r="U19" s="28">
        <f t="shared" si="5"/>
        <v>0</v>
      </c>
      <c r="W19" s="26">
        <v>40078</v>
      </c>
      <c r="X19" s="58">
        <v>12417.419300000001</v>
      </c>
      <c r="Y19" s="58">
        <f t="shared" si="6"/>
        <v>0.30983131144268677</v>
      </c>
      <c r="Z19" s="27">
        <f t="shared" si="16"/>
        <v>477.56</v>
      </c>
      <c r="AA19" s="15">
        <f t="shared" si="7"/>
        <v>5930062.7609080011</v>
      </c>
      <c r="AC19">
        <v>0</v>
      </c>
      <c r="AD19" s="58">
        <v>0</v>
      </c>
      <c r="AE19" s="58">
        <f t="shared" si="8"/>
        <v>0</v>
      </c>
      <c r="AF19" s="27">
        <f t="shared" si="17"/>
        <v>286.54000000000002</v>
      </c>
      <c r="AG19" s="15">
        <f t="shared" si="9"/>
        <v>0</v>
      </c>
      <c r="AI19">
        <v>0</v>
      </c>
      <c r="AJ19">
        <v>0</v>
      </c>
      <c r="AK19">
        <f t="shared" si="10"/>
        <v>0</v>
      </c>
      <c r="AL19" s="27">
        <f t="shared" si="18"/>
        <v>346.23</v>
      </c>
      <c r="AM19" s="15">
        <f t="shared" si="11"/>
        <v>0</v>
      </c>
      <c r="AO19" s="15">
        <f t="shared" si="12"/>
        <v>8115086.9576050006</v>
      </c>
      <c r="AP19" s="15">
        <f t="shared" si="19"/>
        <v>2705028.9858683334</v>
      </c>
    </row>
    <row r="20" spans="2:42" x14ac:dyDescent="0.25">
      <c r="B20" s="24">
        <v>3122</v>
      </c>
      <c r="C20" s="25" t="s">
        <v>159</v>
      </c>
      <c r="D20" t="s">
        <v>149</v>
      </c>
      <c r="E20" s="26">
        <v>1964</v>
      </c>
      <c r="F20" s="58">
        <v>3718.0297999999993</v>
      </c>
      <c r="G20" s="58">
        <f t="shared" si="0"/>
        <v>1.8930905295315679</v>
      </c>
      <c r="H20" s="27">
        <f t="shared" si="13"/>
        <v>2241.39</v>
      </c>
      <c r="I20" s="28">
        <f t="shared" si="1"/>
        <v>8333554.8134219982</v>
      </c>
      <c r="K20">
        <v>39</v>
      </c>
      <c r="L20" s="58">
        <v>36.638799999999996</v>
      </c>
      <c r="M20" s="58">
        <f t="shared" si="2"/>
        <v>0.93945641025641013</v>
      </c>
      <c r="N20" s="27">
        <f t="shared" si="14"/>
        <v>199.23</v>
      </c>
      <c r="O20" s="28">
        <f t="shared" si="3"/>
        <v>7299.548123999999</v>
      </c>
      <c r="Q20">
        <v>0</v>
      </c>
      <c r="R20" s="58">
        <v>0</v>
      </c>
      <c r="S20" s="58">
        <f t="shared" si="4"/>
        <v>0</v>
      </c>
      <c r="T20" s="27">
        <f t="shared" si="15"/>
        <v>99.62</v>
      </c>
      <c r="U20" s="28">
        <f t="shared" si="5"/>
        <v>0</v>
      </c>
      <c r="W20" s="26">
        <v>97432</v>
      </c>
      <c r="X20" s="58">
        <v>16400.232999999997</v>
      </c>
      <c r="Y20" s="58">
        <f t="shared" si="6"/>
        <v>0.1683249137860251</v>
      </c>
      <c r="Z20" s="27">
        <f t="shared" si="16"/>
        <v>477.56</v>
      </c>
      <c r="AA20" s="15">
        <f t="shared" si="7"/>
        <v>7832095.2714799987</v>
      </c>
      <c r="AC20">
        <v>0</v>
      </c>
      <c r="AD20" s="58">
        <v>0</v>
      </c>
      <c r="AE20" s="58">
        <f t="shared" si="8"/>
        <v>0</v>
      </c>
      <c r="AF20" s="27">
        <f t="shared" si="17"/>
        <v>286.54000000000002</v>
      </c>
      <c r="AG20" s="15">
        <f t="shared" si="9"/>
        <v>0</v>
      </c>
      <c r="AI20">
        <v>0</v>
      </c>
      <c r="AJ20">
        <v>0</v>
      </c>
      <c r="AK20">
        <f t="shared" si="10"/>
        <v>0</v>
      </c>
      <c r="AL20" s="27">
        <f t="shared" si="18"/>
        <v>346.23</v>
      </c>
      <c r="AM20" s="15">
        <f t="shared" si="11"/>
        <v>0</v>
      </c>
      <c r="AO20" s="15">
        <f t="shared" si="12"/>
        <v>16172949.633025996</v>
      </c>
      <c r="AP20" s="15">
        <f t="shared" si="19"/>
        <v>5390983.2110086652</v>
      </c>
    </row>
    <row r="21" spans="2:42" x14ac:dyDescent="0.25">
      <c r="B21" s="24">
        <v>16007</v>
      </c>
      <c r="C21" s="25" t="s">
        <v>160</v>
      </c>
      <c r="D21" t="s">
        <v>149</v>
      </c>
      <c r="E21" s="26">
        <v>1970</v>
      </c>
      <c r="F21" s="58">
        <v>4201.0871999999999</v>
      </c>
      <c r="G21" s="58">
        <f t="shared" si="0"/>
        <v>2.1325315736040609</v>
      </c>
      <c r="H21" s="27">
        <f t="shared" si="13"/>
        <v>2241.39</v>
      </c>
      <c r="I21" s="28">
        <f t="shared" si="1"/>
        <v>9416274.8392079994</v>
      </c>
      <c r="K21">
        <v>0</v>
      </c>
      <c r="L21" s="58">
        <v>0</v>
      </c>
      <c r="M21" s="58">
        <f t="shared" si="2"/>
        <v>0</v>
      </c>
      <c r="N21" s="27">
        <f t="shared" si="14"/>
        <v>199.23</v>
      </c>
      <c r="O21" s="28">
        <f t="shared" si="3"/>
        <v>0</v>
      </c>
      <c r="Q21">
        <v>16</v>
      </c>
      <c r="R21" s="58">
        <v>24.612199999999998</v>
      </c>
      <c r="S21" s="58">
        <f t="shared" si="4"/>
        <v>1.5382624999999999</v>
      </c>
      <c r="T21" s="27">
        <f t="shared" si="15"/>
        <v>99.62</v>
      </c>
      <c r="U21" s="28">
        <f t="shared" si="5"/>
        <v>2451.8673639999997</v>
      </c>
      <c r="W21" s="26">
        <v>129146</v>
      </c>
      <c r="X21" s="58">
        <v>23959.124600000006</v>
      </c>
      <c r="Y21" s="58">
        <f t="shared" si="6"/>
        <v>0.18551968005203417</v>
      </c>
      <c r="Z21" s="27">
        <f t="shared" si="16"/>
        <v>477.56</v>
      </c>
      <c r="AA21" s="15">
        <f t="shared" si="7"/>
        <v>11441919.543976003</v>
      </c>
      <c r="AC21">
        <v>953</v>
      </c>
      <c r="AD21" s="58">
        <v>310.79020000000003</v>
      </c>
      <c r="AE21" s="58">
        <f t="shared" si="8"/>
        <v>0.32611773347324241</v>
      </c>
      <c r="AF21" s="27">
        <f t="shared" si="17"/>
        <v>286.54000000000002</v>
      </c>
      <c r="AG21" s="15">
        <f t="shared" si="9"/>
        <v>89053.82390800002</v>
      </c>
      <c r="AI21">
        <v>4290</v>
      </c>
      <c r="AJ21">
        <v>2172.9011000000005</v>
      </c>
      <c r="AK21">
        <f t="shared" si="10"/>
        <v>0.50650375291375305</v>
      </c>
      <c r="AL21" s="27">
        <f t="shared" si="18"/>
        <v>346.23</v>
      </c>
      <c r="AM21" s="15">
        <f t="shared" si="11"/>
        <v>752323.54785300023</v>
      </c>
      <c r="AO21" s="15">
        <f t="shared" si="12"/>
        <v>21702023.622309003</v>
      </c>
      <c r="AP21" s="15">
        <f t="shared" si="19"/>
        <v>7234007.8741030013</v>
      </c>
    </row>
    <row r="22" spans="2:42" x14ac:dyDescent="0.25">
      <c r="B22" s="24">
        <v>16010</v>
      </c>
      <c r="C22" s="25" t="s">
        <v>161</v>
      </c>
      <c r="D22" t="s">
        <v>149</v>
      </c>
      <c r="E22" s="26">
        <v>76</v>
      </c>
      <c r="F22" s="58">
        <v>71.62730000000002</v>
      </c>
      <c r="G22" s="58">
        <f t="shared" si="0"/>
        <v>0.94246447368421082</v>
      </c>
      <c r="H22" s="27">
        <f t="shared" si="13"/>
        <v>2241.39</v>
      </c>
      <c r="I22" s="28">
        <f t="shared" si="1"/>
        <v>160544.71394700004</v>
      </c>
      <c r="K22">
        <v>0</v>
      </c>
      <c r="L22" s="58">
        <v>0</v>
      </c>
      <c r="M22" s="58">
        <f t="shared" si="2"/>
        <v>0</v>
      </c>
      <c r="N22" s="27">
        <f t="shared" si="14"/>
        <v>199.23</v>
      </c>
      <c r="O22" s="28">
        <f t="shared" si="3"/>
        <v>0</v>
      </c>
      <c r="Q22">
        <v>0</v>
      </c>
      <c r="R22" s="58">
        <v>0</v>
      </c>
      <c r="S22" s="58">
        <f t="shared" si="4"/>
        <v>0</v>
      </c>
      <c r="T22" s="27">
        <f t="shared" si="15"/>
        <v>99.62</v>
      </c>
      <c r="U22" s="28">
        <f t="shared" si="5"/>
        <v>0</v>
      </c>
      <c r="W22" s="26">
        <v>11499</v>
      </c>
      <c r="X22" s="58">
        <v>1577.5976000000001</v>
      </c>
      <c r="Y22" s="58">
        <f t="shared" si="6"/>
        <v>0.13719432994173406</v>
      </c>
      <c r="Z22" s="27">
        <f t="shared" si="16"/>
        <v>477.56</v>
      </c>
      <c r="AA22" s="15">
        <f t="shared" si="7"/>
        <v>753397.50985599996</v>
      </c>
      <c r="AC22">
        <v>0</v>
      </c>
      <c r="AD22" s="58">
        <v>0</v>
      </c>
      <c r="AE22" s="58">
        <f t="shared" si="8"/>
        <v>0</v>
      </c>
      <c r="AF22" s="27">
        <f t="shared" si="17"/>
        <v>286.54000000000002</v>
      </c>
      <c r="AG22" s="15">
        <f t="shared" si="9"/>
        <v>0</v>
      </c>
      <c r="AI22">
        <v>0</v>
      </c>
      <c r="AJ22">
        <v>0</v>
      </c>
      <c r="AK22">
        <f t="shared" si="10"/>
        <v>0</v>
      </c>
      <c r="AL22" s="27">
        <f t="shared" si="18"/>
        <v>346.23</v>
      </c>
      <c r="AM22" s="15">
        <f t="shared" si="11"/>
        <v>0</v>
      </c>
      <c r="AO22" s="15">
        <f t="shared" si="12"/>
        <v>913942.22380300006</v>
      </c>
      <c r="AP22" s="15">
        <f t="shared" si="19"/>
        <v>304647.40793433337</v>
      </c>
    </row>
    <row r="23" spans="2:42" x14ac:dyDescent="0.25">
      <c r="B23" s="24">
        <v>1003</v>
      </c>
      <c r="C23" s="25" t="s">
        <v>162</v>
      </c>
      <c r="D23" t="s">
        <v>149</v>
      </c>
      <c r="E23" s="26">
        <v>125</v>
      </c>
      <c r="F23" s="58">
        <v>271.07429999999994</v>
      </c>
      <c r="G23" s="58">
        <f t="shared" si="0"/>
        <v>2.1685943999999995</v>
      </c>
      <c r="H23" s="27">
        <f t="shared" si="13"/>
        <v>2241.39</v>
      </c>
      <c r="I23" s="28">
        <f t="shared" si="1"/>
        <v>607583.22527699987</v>
      </c>
      <c r="K23">
        <v>0</v>
      </c>
      <c r="L23" s="58">
        <v>0</v>
      </c>
      <c r="M23" s="58">
        <f t="shared" si="2"/>
        <v>0</v>
      </c>
      <c r="N23" s="27">
        <f t="shared" si="14"/>
        <v>199.23</v>
      </c>
      <c r="O23" s="28">
        <f t="shared" si="3"/>
        <v>0</v>
      </c>
      <c r="Q23">
        <v>0</v>
      </c>
      <c r="R23" s="58">
        <v>0</v>
      </c>
      <c r="S23" s="58">
        <f t="shared" si="4"/>
        <v>0</v>
      </c>
      <c r="T23" s="27">
        <f t="shared" si="15"/>
        <v>99.62</v>
      </c>
      <c r="U23" s="28">
        <f t="shared" si="5"/>
        <v>0</v>
      </c>
      <c r="W23" s="26">
        <v>20007</v>
      </c>
      <c r="X23" s="58">
        <v>4542.5186000000012</v>
      </c>
      <c r="Y23" s="58">
        <f t="shared" si="6"/>
        <v>0.22704646373769188</v>
      </c>
      <c r="Z23" s="27">
        <f t="shared" si="16"/>
        <v>477.56</v>
      </c>
      <c r="AA23" s="15">
        <f t="shared" si="7"/>
        <v>2169325.1826160005</v>
      </c>
      <c r="AC23">
        <v>228</v>
      </c>
      <c r="AD23" s="58">
        <v>65.217699999999994</v>
      </c>
      <c r="AE23" s="58">
        <f t="shared" si="8"/>
        <v>0.28604254385964911</v>
      </c>
      <c r="AF23" s="27">
        <f t="shared" si="17"/>
        <v>286.54000000000002</v>
      </c>
      <c r="AG23" s="15">
        <f t="shared" si="9"/>
        <v>18687.479757999998</v>
      </c>
      <c r="AI23">
        <v>0</v>
      </c>
      <c r="AJ23">
        <v>0</v>
      </c>
      <c r="AK23">
        <f t="shared" si="10"/>
        <v>0</v>
      </c>
      <c r="AL23" s="27">
        <f t="shared" si="18"/>
        <v>346.23</v>
      </c>
      <c r="AM23" s="15">
        <f t="shared" si="11"/>
        <v>0</v>
      </c>
      <c r="AO23" s="15">
        <f t="shared" si="12"/>
        <v>2795595.8876510002</v>
      </c>
      <c r="AP23" s="15">
        <f t="shared" si="19"/>
        <v>931865.29588366672</v>
      </c>
    </row>
    <row r="24" spans="2:42" x14ac:dyDescent="0.25">
      <c r="B24" s="24">
        <v>5012</v>
      </c>
      <c r="C24" s="25" t="s">
        <v>163</v>
      </c>
      <c r="D24" t="s">
        <v>149</v>
      </c>
      <c r="E24" s="26">
        <v>348</v>
      </c>
      <c r="F24" s="58">
        <v>751.01970000000006</v>
      </c>
      <c r="G24" s="58">
        <f t="shared" si="0"/>
        <v>2.1581025862068968</v>
      </c>
      <c r="H24" s="27">
        <f t="shared" si="13"/>
        <v>2241.39</v>
      </c>
      <c r="I24" s="28">
        <f t="shared" si="1"/>
        <v>1683328.045383</v>
      </c>
      <c r="K24">
        <v>0</v>
      </c>
      <c r="L24" s="58">
        <v>0</v>
      </c>
      <c r="M24" s="58">
        <f t="shared" si="2"/>
        <v>0</v>
      </c>
      <c r="N24" s="27">
        <f t="shared" si="14"/>
        <v>199.23</v>
      </c>
      <c r="O24" s="28">
        <f t="shared" si="3"/>
        <v>0</v>
      </c>
      <c r="Q24">
        <v>0</v>
      </c>
      <c r="R24" s="58">
        <v>0</v>
      </c>
      <c r="S24" s="58">
        <f t="shared" si="4"/>
        <v>0</v>
      </c>
      <c r="T24" s="27">
        <f t="shared" si="15"/>
        <v>99.62</v>
      </c>
      <c r="U24" s="28">
        <f t="shared" si="5"/>
        <v>0</v>
      </c>
      <c r="W24" s="26">
        <v>17606</v>
      </c>
      <c r="X24" s="58">
        <v>4960.7462999999989</v>
      </c>
      <c r="Y24" s="58">
        <f t="shared" si="6"/>
        <v>0.28176452913779387</v>
      </c>
      <c r="Z24" s="27">
        <f t="shared" si="16"/>
        <v>477.56</v>
      </c>
      <c r="AA24" s="15">
        <f t="shared" si="7"/>
        <v>2369054.0030279993</v>
      </c>
      <c r="AC24">
        <v>0</v>
      </c>
      <c r="AD24" s="58">
        <v>0</v>
      </c>
      <c r="AE24" s="58">
        <f t="shared" si="8"/>
        <v>0</v>
      </c>
      <c r="AF24" s="27">
        <f t="shared" si="17"/>
        <v>286.54000000000002</v>
      </c>
      <c r="AG24" s="15">
        <f t="shared" si="9"/>
        <v>0</v>
      </c>
      <c r="AI24">
        <v>0</v>
      </c>
      <c r="AJ24">
        <v>0</v>
      </c>
      <c r="AK24">
        <f t="shared" si="10"/>
        <v>0</v>
      </c>
      <c r="AL24" s="27">
        <f t="shared" si="18"/>
        <v>346.23</v>
      </c>
      <c r="AM24" s="15">
        <f t="shared" si="11"/>
        <v>0</v>
      </c>
      <c r="AO24" s="15">
        <f t="shared" si="12"/>
        <v>4052382.0484109996</v>
      </c>
      <c r="AP24" s="15">
        <f t="shared" si="19"/>
        <v>1350794.0161369999</v>
      </c>
    </row>
    <row r="25" spans="2:42" x14ac:dyDescent="0.25">
      <c r="B25" s="24">
        <v>11001</v>
      </c>
      <c r="C25" s="25" t="s">
        <v>164</v>
      </c>
      <c r="D25" t="s">
        <v>149</v>
      </c>
      <c r="E25" s="26">
        <v>230</v>
      </c>
      <c r="F25" s="58">
        <v>324.24170000000004</v>
      </c>
      <c r="G25" s="58">
        <f t="shared" si="0"/>
        <v>1.4097465217391305</v>
      </c>
      <c r="H25" s="27">
        <f t="shared" si="13"/>
        <v>2241.39</v>
      </c>
      <c r="I25" s="28">
        <f t="shared" si="1"/>
        <v>726752.103963</v>
      </c>
      <c r="K25">
        <v>72</v>
      </c>
      <c r="L25" s="58">
        <v>52.25659999999997</v>
      </c>
      <c r="M25" s="58">
        <f t="shared" si="2"/>
        <v>0.72578611111111069</v>
      </c>
      <c r="N25" s="27">
        <f t="shared" si="14"/>
        <v>199.23</v>
      </c>
      <c r="O25" s="28">
        <f t="shared" si="3"/>
        <v>10411.082417999993</v>
      </c>
      <c r="Q25">
        <v>0</v>
      </c>
      <c r="R25" s="58">
        <v>0</v>
      </c>
      <c r="S25" s="58">
        <f t="shared" si="4"/>
        <v>0</v>
      </c>
      <c r="T25" s="27">
        <f t="shared" si="15"/>
        <v>99.62</v>
      </c>
      <c r="U25" s="28">
        <f t="shared" si="5"/>
        <v>0</v>
      </c>
      <c r="W25" s="26">
        <v>13298</v>
      </c>
      <c r="X25" s="58">
        <v>3993.3317999999999</v>
      </c>
      <c r="Y25" s="58">
        <f t="shared" si="6"/>
        <v>0.30029566852158218</v>
      </c>
      <c r="Z25" s="27">
        <f t="shared" si="16"/>
        <v>477.56</v>
      </c>
      <c r="AA25" s="15">
        <f t="shared" si="7"/>
        <v>1907055.5344080001</v>
      </c>
      <c r="AC25">
        <v>836</v>
      </c>
      <c r="AD25" s="58">
        <v>650.38460000000009</v>
      </c>
      <c r="AE25" s="58">
        <f t="shared" si="8"/>
        <v>0.77797200956937806</v>
      </c>
      <c r="AF25" s="27">
        <f t="shared" si="17"/>
        <v>286.54000000000002</v>
      </c>
      <c r="AG25" s="15">
        <f t="shared" si="9"/>
        <v>186361.20328400005</v>
      </c>
      <c r="AI25">
        <v>0</v>
      </c>
      <c r="AJ25">
        <v>0</v>
      </c>
      <c r="AK25">
        <f t="shared" si="10"/>
        <v>0</v>
      </c>
      <c r="AL25" s="27">
        <f t="shared" si="18"/>
        <v>346.23</v>
      </c>
      <c r="AM25" s="15">
        <f t="shared" si="11"/>
        <v>0</v>
      </c>
      <c r="AO25" s="15">
        <f t="shared" si="12"/>
        <v>2830579.9240730004</v>
      </c>
      <c r="AP25" s="15">
        <f t="shared" si="19"/>
        <v>943526.64135766681</v>
      </c>
    </row>
    <row r="26" spans="2:42" x14ac:dyDescent="0.25">
      <c r="B26" s="24">
        <v>4001</v>
      </c>
      <c r="C26" s="25" t="s">
        <v>165</v>
      </c>
      <c r="D26" t="s">
        <v>149</v>
      </c>
      <c r="E26" s="26">
        <v>337</v>
      </c>
      <c r="F26" s="58">
        <v>342.50859999999994</v>
      </c>
      <c r="G26" s="58">
        <f t="shared" si="0"/>
        <v>1.0163459940652817</v>
      </c>
      <c r="H26" s="27">
        <f t="shared" si="13"/>
        <v>2241.39</v>
      </c>
      <c r="I26" s="28">
        <f t="shared" si="1"/>
        <v>767695.35095399979</v>
      </c>
      <c r="K26">
        <v>0</v>
      </c>
      <c r="L26" s="58">
        <v>0</v>
      </c>
      <c r="M26" s="58">
        <f t="shared" si="2"/>
        <v>0</v>
      </c>
      <c r="N26" s="27">
        <f t="shared" si="14"/>
        <v>199.23</v>
      </c>
      <c r="O26" s="28">
        <f t="shared" si="3"/>
        <v>0</v>
      </c>
      <c r="Q26">
        <v>0</v>
      </c>
      <c r="R26" s="58">
        <v>0</v>
      </c>
      <c r="S26" s="58">
        <f t="shared" si="4"/>
        <v>0</v>
      </c>
      <c r="T26" s="27">
        <f t="shared" si="15"/>
        <v>99.62</v>
      </c>
      <c r="U26" s="28">
        <f t="shared" si="5"/>
        <v>0</v>
      </c>
      <c r="W26" s="26">
        <v>21648</v>
      </c>
      <c r="X26" s="58">
        <v>3852.7674000000002</v>
      </c>
      <c r="Y26" s="58">
        <f t="shared" si="6"/>
        <v>0.1779733647450111</v>
      </c>
      <c r="Z26" s="27">
        <f t="shared" si="16"/>
        <v>477.56</v>
      </c>
      <c r="AA26" s="15">
        <f t="shared" si="7"/>
        <v>1839927.5995440001</v>
      </c>
      <c r="AC26">
        <v>0</v>
      </c>
      <c r="AD26" s="58">
        <v>0</v>
      </c>
      <c r="AE26" s="58">
        <f t="shared" si="8"/>
        <v>0</v>
      </c>
      <c r="AF26" s="27">
        <f t="shared" si="17"/>
        <v>286.54000000000002</v>
      </c>
      <c r="AG26" s="15">
        <f t="shared" si="9"/>
        <v>0</v>
      </c>
      <c r="AI26">
        <v>0</v>
      </c>
      <c r="AJ26">
        <v>0</v>
      </c>
      <c r="AK26">
        <f t="shared" si="10"/>
        <v>0</v>
      </c>
      <c r="AL26" s="27">
        <f t="shared" si="18"/>
        <v>346.23</v>
      </c>
      <c r="AM26" s="15">
        <f t="shared" si="11"/>
        <v>0</v>
      </c>
      <c r="AO26" s="15">
        <f t="shared" si="12"/>
        <v>2607622.9504979998</v>
      </c>
      <c r="AP26" s="15">
        <f t="shared" si="19"/>
        <v>869207.65016599989</v>
      </c>
    </row>
    <row r="27" spans="2:42" x14ac:dyDescent="0.25">
      <c r="B27" s="24">
        <v>15006</v>
      </c>
      <c r="C27" s="25" t="s">
        <v>166</v>
      </c>
      <c r="D27" t="s">
        <v>149</v>
      </c>
      <c r="E27" s="26">
        <v>103</v>
      </c>
      <c r="F27" s="58">
        <v>92.465899999999991</v>
      </c>
      <c r="G27" s="58">
        <f t="shared" si="0"/>
        <v>0.89772718446601929</v>
      </c>
      <c r="H27" s="27">
        <f t="shared" si="13"/>
        <v>2241.39</v>
      </c>
      <c r="I27" s="28">
        <f t="shared" si="1"/>
        <v>207252.14360099996</v>
      </c>
      <c r="K27">
        <v>0</v>
      </c>
      <c r="L27" s="58">
        <v>0</v>
      </c>
      <c r="M27" s="58">
        <f t="shared" si="2"/>
        <v>0</v>
      </c>
      <c r="N27" s="27">
        <f t="shared" si="14"/>
        <v>199.23</v>
      </c>
      <c r="O27" s="28">
        <f t="shared" si="3"/>
        <v>0</v>
      </c>
      <c r="Q27">
        <v>0</v>
      </c>
      <c r="R27" s="58">
        <v>0</v>
      </c>
      <c r="S27" s="58">
        <f t="shared" si="4"/>
        <v>0</v>
      </c>
      <c r="T27" s="27">
        <f t="shared" si="15"/>
        <v>99.62</v>
      </c>
      <c r="U27" s="28">
        <f t="shared" si="5"/>
        <v>0</v>
      </c>
      <c r="W27" s="26">
        <v>10388</v>
      </c>
      <c r="X27" s="58">
        <v>2169.2656999999995</v>
      </c>
      <c r="Y27" s="58">
        <f t="shared" si="6"/>
        <v>0.20882419137466302</v>
      </c>
      <c r="Z27" s="27">
        <f t="shared" si="16"/>
        <v>477.56</v>
      </c>
      <c r="AA27" s="15">
        <f t="shared" si="7"/>
        <v>1035954.5276919998</v>
      </c>
      <c r="AC27">
        <v>0</v>
      </c>
      <c r="AD27" s="58">
        <v>0</v>
      </c>
      <c r="AE27" s="58">
        <f t="shared" si="8"/>
        <v>0</v>
      </c>
      <c r="AF27" s="27">
        <f t="shared" si="17"/>
        <v>286.54000000000002</v>
      </c>
      <c r="AG27" s="15">
        <f t="shared" si="9"/>
        <v>0</v>
      </c>
      <c r="AI27">
        <v>0</v>
      </c>
      <c r="AJ27">
        <v>0</v>
      </c>
      <c r="AK27">
        <f t="shared" si="10"/>
        <v>0</v>
      </c>
      <c r="AL27" s="27">
        <f t="shared" si="18"/>
        <v>346.23</v>
      </c>
      <c r="AM27" s="15">
        <f t="shared" si="11"/>
        <v>0</v>
      </c>
      <c r="AO27" s="15">
        <f t="shared" si="12"/>
        <v>1243206.6712929998</v>
      </c>
      <c r="AP27" s="15">
        <f t="shared" si="19"/>
        <v>414402.22376433323</v>
      </c>
    </row>
    <row r="28" spans="2:42" x14ac:dyDescent="0.25">
      <c r="B28" s="24">
        <v>11006</v>
      </c>
      <c r="C28" s="25" t="s">
        <v>167</v>
      </c>
      <c r="D28" t="s">
        <v>149</v>
      </c>
      <c r="E28" s="26">
        <v>372</v>
      </c>
      <c r="F28" s="58">
        <v>533.54250000000013</v>
      </c>
      <c r="G28" s="58">
        <f t="shared" si="0"/>
        <v>1.4342540322580648</v>
      </c>
      <c r="H28" s="27">
        <f t="shared" si="13"/>
        <v>2241.39</v>
      </c>
      <c r="I28" s="28">
        <f t="shared" si="1"/>
        <v>1195876.8240750001</v>
      </c>
      <c r="K28">
        <v>181</v>
      </c>
      <c r="L28" s="58">
        <v>136.1900000000002</v>
      </c>
      <c r="M28" s="58">
        <f t="shared" si="2"/>
        <v>0.75243093922652038</v>
      </c>
      <c r="N28" s="27">
        <f t="shared" si="14"/>
        <v>199.23</v>
      </c>
      <c r="O28" s="28">
        <f t="shared" si="3"/>
        <v>27133.133700000039</v>
      </c>
      <c r="Q28">
        <v>7</v>
      </c>
      <c r="R28" s="58">
        <v>9.4085000000000001</v>
      </c>
      <c r="S28" s="58">
        <f t="shared" si="4"/>
        <v>1.3440714285714286</v>
      </c>
      <c r="T28" s="27">
        <f t="shared" si="15"/>
        <v>99.62</v>
      </c>
      <c r="U28" s="28">
        <f t="shared" si="5"/>
        <v>937.2747700000001</v>
      </c>
      <c r="W28" s="26">
        <v>31135</v>
      </c>
      <c r="X28" s="58">
        <v>7762.5952999999981</v>
      </c>
      <c r="Y28" s="58">
        <f t="shared" si="6"/>
        <v>0.24932054922113372</v>
      </c>
      <c r="Z28" s="27">
        <f t="shared" si="16"/>
        <v>477.56</v>
      </c>
      <c r="AA28" s="15">
        <f t="shared" si="7"/>
        <v>3707105.0114679993</v>
      </c>
      <c r="AC28">
        <v>877</v>
      </c>
      <c r="AD28" s="58">
        <v>833.12040000000002</v>
      </c>
      <c r="AE28" s="58">
        <f t="shared" si="8"/>
        <v>0.94996624857468648</v>
      </c>
      <c r="AF28" s="27">
        <f t="shared" si="17"/>
        <v>286.54000000000002</v>
      </c>
      <c r="AG28" s="15">
        <f t="shared" si="9"/>
        <v>238722.31941600001</v>
      </c>
      <c r="AI28">
        <v>0</v>
      </c>
      <c r="AJ28">
        <v>0</v>
      </c>
      <c r="AK28">
        <f t="shared" si="10"/>
        <v>0</v>
      </c>
      <c r="AL28" s="27">
        <f t="shared" si="18"/>
        <v>346.23</v>
      </c>
      <c r="AM28" s="15">
        <f t="shared" si="11"/>
        <v>0</v>
      </c>
      <c r="AO28" s="15">
        <f t="shared" si="12"/>
        <v>5169774.5634289999</v>
      </c>
      <c r="AP28" s="15">
        <f t="shared" si="19"/>
        <v>1723258.1878096666</v>
      </c>
    </row>
    <row r="29" spans="2:42" x14ac:dyDescent="0.25">
      <c r="B29" s="24">
        <v>3048</v>
      </c>
      <c r="C29" s="25" t="s">
        <v>168</v>
      </c>
      <c r="D29" t="s">
        <v>149</v>
      </c>
      <c r="E29" s="26">
        <v>2113</v>
      </c>
      <c r="F29" s="58">
        <v>4249.1729999999998</v>
      </c>
      <c r="G29" s="58">
        <f t="shared" si="0"/>
        <v>2.0109668717463323</v>
      </c>
      <c r="H29" s="27">
        <f t="shared" si="13"/>
        <v>2241.39</v>
      </c>
      <c r="I29" s="28">
        <f t="shared" si="1"/>
        <v>9524053.8704699986</v>
      </c>
      <c r="K29">
        <v>106</v>
      </c>
      <c r="L29" s="58">
        <v>75.985900000000015</v>
      </c>
      <c r="M29" s="58">
        <f t="shared" si="2"/>
        <v>0.71684811320754727</v>
      </c>
      <c r="N29" s="27">
        <f t="shared" si="14"/>
        <v>199.23</v>
      </c>
      <c r="O29" s="28">
        <f t="shared" si="3"/>
        <v>15138.670857000003</v>
      </c>
      <c r="Q29">
        <v>49</v>
      </c>
      <c r="R29" s="58">
        <v>86.761899999999983</v>
      </c>
      <c r="S29" s="58">
        <f t="shared" si="4"/>
        <v>1.7706510204081629</v>
      </c>
      <c r="T29" s="27">
        <f t="shared" si="15"/>
        <v>99.62</v>
      </c>
      <c r="U29" s="28">
        <f t="shared" si="5"/>
        <v>8643.2204779999993</v>
      </c>
      <c r="W29" s="26">
        <v>87976</v>
      </c>
      <c r="X29" s="58">
        <v>27295.223500000004</v>
      </c>
      <c r="Y29" s="58">
        <f t="shared" si="6"/>
        <v>0.31025761003000824</v>
      </c>
      <c r="Z29" s="27">
        <f t="shared" si="16"/>
        <v>477.56</v>
      </c>
      <c r="AA29" s="15">
        <f t="shared" si="7"/>
        <v>13035106.934660003</v>
      </c>
      <c r="AC29">
        <v>1085</v>
      </c>
      <c r="AD29" s="58">
        <v>286.77770000000004</v>
      </c>
      <c r="AE29" s="58">
        <f t="shared" si="8"/>
        <v>0.26431124423963137</v>
      </c>
      <c r="AF29" s="27">
        <f t="shared" si="17"/>
        <v>286.54000000000002</v>
      </c>
      <c r="AG29" s="15">
        <f t="shared" si="9"/>
        <v>82173.282158000016</v>
      </c>
      <c r="AI29">
        <v>0</v>
      </c>
      <c r="AJ29">
        <v>0</v>
      </c>
      <c r="AK29">
        <f t="shared" si="10"/>
        <v>0</v>
      </c>
      <c r="AL29" s="27">
        <f t="shared" si="18"/>
        <v>346.23</v>
      </c>
      <c r="AM29" s="15">
        <f t="shared" si="11"/>
        <v>0</v>
      </c>
      <c r="AO29" s="15">
        <f t="shared" si="12"/>
        <v>22665115.978623003</v>
      </c>
      <c r="AP29" s="15">
        <f t="shared" si="19"/>
        <v>7555038.6595410006</v>
      </c>
    </row>
    <row r="30" spans="2:42" x14ac:dyDescent="0.25">
      <c r="B30" s="24">
        <v>13046</v>
      </c>
      <c r="C30" s="25" t="s">
        <v>169</v>
      </c>
      <c r="D30" t="s">
        <v>149</v>
      </c>
      <c r="E30" s="26">
        <v>346</v>
      </c>
      <c r="F30" s="58">
        <v>406.78539999999998</v>
      </c>
      <c r="G30" s="58">
        <f t="shared" si="0"/>
        <v>1.1756803468208092</v>
      </c>
      <c r="H30" s="27">
        <f t="shared" si="13"/>
        <v>2241.39</v>
      </c>
      <c r="I30" s="28">
        <f t="shared" si="1"/>
        <v>911764.72770599986</v>
      </c>
      <c r="K30">
        <v>60</v>
      </c>
      <c r="L30" s="58">
        <v>44.255200000000016</v>
      </c>
      <c r="M30" s="58">
        <f t="shared" si="2"/>
        <v>0.73758666666666695</v>
      </c>
      <c r="N30" s="27">
        <f t="shared" si="14"/>
        <v>199.23</v>
      </c>
      <c r="O30" s="28">
        <f t="shared" si="3"/>
        <v>8816.9634960000021</v>
      </c>
      <c r="Q30">
        <v>0</v>
      </c>
      <c r="R30" s="58">
        <v>0</v>
      </c>
      <c r="S30" s="58">
        <f t="shared" si="4"/>
        <v>0</v>
      </c>
      <c r="T30" s="27">
        <f t="shared" si="15"/>
        <v>99.62</v>
      </c>
      <c r="U30" s="28">
        <f t="shared" si="5"/>
        <v>0</v>
      </c>
      <c r="W30" s="26">
        <v>63874</v>
      </c>
      <c r="X30" s="58">
        <v>12869.939800000002</v>
      </c>
      <c r="Y30" s="58">
        <f t="shared" si="6"/>
        <v>0.20148949181200493</v>
      </c>
      <c r="Z30" s="27">
        <f t="shared" si="16"/>
        <v>477.56</v>
      </c>
      <c r="AA30" s="15">
        <f t="shared" si="7"/>
        <v>6146168.4508880014</v>
      </c>
      <c r="AC30">
        <v>0</v>
      </c>
      <c r="AD30" s="58">
        <v>0</v>
      </c>
      <c r="AE30" s="58">
        <f t="shared" si="8"/>
        <v>0</v>
      </c>
      <c r="AF30" s="27">
        <f t="shared" si="17"/>
        <v>286.54000000000002</v>
      </c>
      <c r="AG30" s="15">
        <f t="shared" si="9"/>
        <v>0</v>
      </c>
      <c r="AI30">
        <v>0</v>
      </c>
      <c r="AJ30">
        <v>0</v>
      </c>
      <c r="AK30">
        <f t="shared" si="10"/>
        <v>0</v>
      </c>
      <c r="AL30" s="27">
        <f t="shared" si="18"/>
        <v>346.23</v>
      </c>
      <c r="AM30" s="15">
        <f t="shared" si="11"/>
        <v>0</v>
      </c>
      <c r="AO30" s="15">
        <f t="shared" si="12"/>
        <v>7066750.1420900011</v>
      </c>
      <c r="AP30" s="15">
        <f t="shared" si="19"/>
        <v>2355583.3806966669</v>
      </c>
    </row>
    <row r="31" spans="2:42" x14ac:dyDescent="0.25">
      <c r="B31" s="24">
        <v>18006</v>
      </c>
      <c r="C31" s="25" t="s">
        <v>170</v>
      </c>
      <c r="D31" t="s">
        <v>149</v>
      </c>
      <c r="E31" s="26">
        <v>1621</v>
      </c>
      <c r="F31" s="58">
        <v>2391.4018999999998</v>
      </c>
      <c r="G31" s="58">
        <f t="shared" si="0"/>
        <v>1.4752633559531152</v>
      </c>
      <c r="H31" s="27">
        <f t="shared" si="13"/>
        <v>2241.39</v>
      </c>
      <c r="I31" s="28">
        <f t="shared" si="1"/>
        <v>5360064.3046409991</v>
      </c>
      <c r="K31">
        <v>144</v>
      </c>
      <c r="L31" s="58">
        <v>103.72910000000007</v>
      </c>
      <c r="M31" s="58">
        <f t="shared" si="2"/>
        <v>0.72034097222222271</v>
      </c>
      <c r="N31" s="27">
        <f t="shared" si="14"/>
        <v>199.23</v>
      </c>
      <c r="O31" s="28">
        <f t="shared" si="3"/>
        <v>20665.948593000012</v>
      </c>
      <c r="Q31">
        <v>0</v>
      </c>
      <c r="R31" s="58">
        <v>0</v>
      </c>
      <c r="S31" s="58">
        <f t="shared" si="4"/>
        <v>0</v>
      </c>
      <c r="T31" s="27">
        <f t="shared" si="15"/>
        <v>99.62</v>
      </c>
      <c r="U31" s="28">
        <f t="shared" si="5"/>
        <v>0</v>
      </c>
      <c r="W31" s="26">
        <v>88037</v>
      </c>
      <c r="X31" s="58">
        <v>19603.456199999993</v>
      </c>
      <c r="Y31" s="58">
        <f t="shared" si="6"/>
        <v>0.22267292388427584</v>
      </c>
      <c r="Z31" s="27">
        <f t="shared" si="16"/>
        <v>477.56</v>
      </c>
      <c r="AA31" s="15">
        <f t="shared" si="7"/>
        <v>9361826.5428719968</v>
      </c>
      <c r="AC31">
        <v>59</v>
      </c>
      <c r="AD31" s="58">
        <v>56.805199999999999</v>
      </c>
      <c r="AE31" s="58">
        <f t="shared" si="8"/>
        <v>0.96279999999999999</v>
      </c>
      <c r="AF31" s="27">
        <f t="shared" si="17"/>
        <v>286.54000000000002</v>
      </c>
      <c r="AG31" s="15">
        <f t="shared" si="9"/>
        <v>16276.962008</v>
      </c>
      <c r="AI31">
        <v>0</v>
      </c>
      <c r="AJ31">
        <v>0</v>
      </c>
      <c r="AK31">
        <f t="shared" si="10"/>
        <v>0</v>
      </c>
      <c r="AL31" s="27">
        <f t="shared" si="18"/>
        <v>346.23</v>
      </c>
      <c r="AM31" s="15">
        <f t="shared" si="11"/>
        <v>0</v>
      </c>
      <c r="AO31" s="15">
        <f t="shared" si="12"/>
        <v>14758833.758113995</v>
      </c>
      <c r="AP31" s="15">
        <f t="shared" si="19"/>
        <v>4919611.2527046651</v>
      </c>
    </row>
    <row r="32" spans="2:42" x14ac:dyDescent="0.25">
      <c r="B32" s="24">
        <v>16006</v>
      </c>
      <c r="C32" s="25" t="s">
        <v>171</v>
      </c>
      <c r="D32" t="s">
        <v>149</v>
      </c>
      <c r="E32" s="26">
        <v>979</v>
      </c>
      <c r="F32" s="58">
        <v>1246.2437000000002</v>
      </c>
      <c r="G32" s="58">
        <f t="shared" si="0"/>
        <v>1.2729762002042904</v>
      </c>
      <c r="H32" s="27">
        <f t="shared" si="13"/>
        <v>2241.39</v>
      </c>
      <c r="I32" s="28">
        <f t="shared" si="1"/>
        <v>2793318.1667430005</v>
      </c>
      <c r="K32">
        <v>354</v>
      </c>
      <c r="L32" s="58">
        <v>241.12340000000066</v>
      </c>
      <c r="M32" s="58">
        <f t="shared" si="2"/>
        <v>0.68113954802260068</v>
      </c>
      <c r="N32" s="27">
        <f t="shared" si="14"/>
        <v>199.23</v>
      </c>
      <c r="O32" s="28">
        <f t="shared" si="3"/>
        <v>48039.014982000124</v>
      </c>
      <c r="Q32">
        <v>4</v>
      </c>
      <c r="R32" s="58">
        <v>5.61</v>
      </c>
      <c r="S32" s="58">
        <f t="shared" si="4"/>
        <v>1.4025000000000001</v>
      </c>
      <c r="T32" s="27">
        <f t="shared" si="15"/>
        <v>99.62</v>
      </c>
      <c r="U32" s="28">
        <f t="shared" si="5"/>
        <v>558.8682</v>
      </c>
      <c r="W32" s="26">
        <v>54776</v>
      </c>
      <c r="X32" s="58">
        <v>9929.1852999999992</v>
      </c>
      <c r="Y32" s="58">
        <f t="shared" si="6"/>
        <v>0.18126890061340731</v>
      </c>
      <c r="Z32" s="27">
        <f t="shared" si="16"/>
        <v>477.56</v>
      </c>
      <c r="AA32" s="15">
        <f t="shared" si="7"/>
        <v>4741781.7318679998</v>
      </c>
      <c r="AC32">
        <v>1065</v>
      </c>
      <c r="AD32" s="58">
        <v>300.41309999999999</v>
      </c>
      <c r="AE32" s="58">
        <f t="shared" si="8"/>
        <v>0.28207802816901406</v>
      </c>
      <c r="AF32" s="27">
        <f t="shared" si="17"/>
        <v>286.54000000000002</v>
      </c>
      <c r="AG32" s="15">
        <f t="shared" si="9"/>
        <v>86080.369674000001</v>
      </c>
      <c r="AI32">
        <v>0</v>
      </c>
      <c r="AJ32">
        <v>0</v>
      </c>
      <c r="AK32">
        <f t="shared" si="10"/>
        <v>0</v>
      </c>
      <c r="AL32" s="27">
        <f t="shared" si="18"/>
        <v>346.23</v>
      </c>
      <c r="AM32" s="15">
        <f t="shared" si="11"/>
        <v>0</v>
      </c>
      <c r="AO32" s="15">
        <f t="shared" si="12"/>
        <v>7669778.1514670011</v>
      </c>
      <c r="AP32" s="15">
        <f t="shared" si="19"/>
        <v>2556592.717155667</v>
      </c>
    </row>
    <row r="33" spans="2:42" x14ac:dyDescent="0.25">
      <c r="B33" s="24">
        <v>3023</v>
      </c>
      <c r="C33" s="25" t="s">
        <v>172</v>
      </c>
      <c r="D33" t="s">
        <v>149</v>
      </c>
      <c r="E33" s="26">
        <v>3570</v>
      </c>
      <c r="F33" s="58">
        <v>7700.0625000000018</v>
      </c>
      <c r="G33" s="58">
        <f t="shared" si="0"/>
        <v>2.1568802521008408</v>
      </c>
      <c r="H33" s="27">
        <f t="shared" si="13"/>
        <v>2241.39</v>
      </c>
      <c r="I33" s="28">
        <f t="shared" si="1"/>
        <v>17258843.086875003</v>
      </c>
      <c r="K33">
        <v>3</v>
      </c>
      <c r="L33" s="58">
        <v>2.1659000000000002</v>
      </c>
      <c r="M33" s="58">
        <f t="shared" si="2"/>
        <v>0.72196666666666676</v>
      </c>
      <c r="N33" s="27">
        <f t="shared" si="14"/>
        <v>199.23</v>
      </c>
      <c r="O33" s="28">
        <f t="shared" si="3"/>
        <v>431.51225700000003</v>
      </c>
      <c r="Q33">
        <v>0</v>
      </c>
      <c r="R33" s="58">
        <v>0</v>
      </c>
      <c r="S33" s="58">
        <f t="shared" si="4"/>
        <v>0</v>
      </c>
      <c r="T33" s="27">
        <f t="shared" si="15"/>
        <v>99.62</v>
      </c>
      <c r="U33" s="28">
        <f t="shared" si="5"/>
        <v>0</v>
      </c>
      <c r="W33" s="26">
        <v>102789</v>
      </c>
      <c r="X33" s="58">
        <v>26231.940700000003</v>
      </c>
      <c r="Y33" s="58">
        <f t="shared" si="6"/>
        <v>0.25520182801661662</v>
      </c>
      <c r="Z33" s="27">
        <f t="shared" si="16"/>
        <v>477.56</v>
      </c>
      <c r="AA33" s="15">
        <f t="shared" si="7"/>
        <v>12527325.600692004</v>
      </c>
      <c r="AC33">
        <v>135</v>
      </c>
      <c r="AD33" s="58">
        <v>33.877899999999997</v>
      </c>
      <c r="AE33" s="58">
        <f t="shared" si="8"/>
        <v>0.2509474074074074</v>
      </c>
      <c r="AF33" s="27">
        <f t="shared" si="17"/>
        <v>286.54000000000002</v>
      </c>
      <c r="AG33" s="15">
        <f t="shared" si="9"/>
        <v>9707.3734659999991</v>
      </c>
      <c r="AI33">
        <v>0</v>
      </c>
      <c r="AJ33">
        <v>0</v>
      </c>
      <c r="AK33">
        <f t="shared" si="10"/>
        <v>0</v>
      </c>
      <c r="AL33" s="27">
        <f t="shared" si="18"/>
        <v>346.23</v>
      </c>
      <c r="AM33" s="15">
        <f t="shared" si="11"/>
        <v>0</v>
      </c>
      <c r="AO33" s="15">
        <f t="shared" si="12"/>
        <v>29796307.573290005</v>
      </c>
      <c r="AP33" s="15">
        <f t="shared" si="19"/>
        <v>9932102.5244300012</v>
      </c>
    </row>
    <row r="34" spans="2:42" x14ac:dyDescent="0.25">
      <c r="B34" s="24">
        <v>23003</v>
      </c>
      <c r="C34" s="25" t="s">
        <v>173</v>
      </c>
      <c r="D34" t="s">
        <v>149</v>
      </c>
      <c r="E34" s="26">
        <v>751</v>
      </c>
      <c r="F34" s="58">
        <v>980.75710000000004</v>
      </c>
      <c r="G34" s="58">
        <f t="shared" si="0"/>
        <v>1.3059348868175766</v>
      </c>
      <c r="H34" s="27">
        <f t="shared" si="13"/>
        <v>2241.39</v>
      </c>
      <c r="I34" s="28">
        <f t="shared" si="1"/>
        <v>2198259.1563689997</v>
      </c>
      <c r="K34">
        <v>1</v>
      </c>
      <c r="L34" s="58">
        <v>2.4788999999999999</v>
      </c>
      <c r="M34" s="58">
        <f t="shared" si="2"/>
        <v>2.4788999999999999</v>
      </c>
      <c r="N34" s="27">
        <f t="shared" si="14"/>
        <v>199.23</v>
      </c>
      <c r="O34" s="28">
        <f t="shared" si="3"/>
        <v>493.87124699999993</v>
      </c>
      <c r="Q34">
        <v>0</v>
      </c>
      <c r="R34" s="58">
        <v>0</v>
      </c>
      <c r="S34" s="58">
        <f t="shared" si="4"/>
        <v>0</v>
      </c>
      <c r="T34" s="27">
        <f t="shared" si="15"/>
        <v>99.62</v>
      </c>
      <c r="U34" s="28">
        <f t="shared" si="5"/>
        <v>0</v>
      </c>
      <c r="W34" s="26">
        <v>25989</v>
      </c>
      <c r="X34" s="58">
        <v>6195.8401999999996</v>
      </c>
      <c r="Y34" s="58">
        <f t="shared" si="6"/>
        <v>0.23840240871137788</v>
      </c>
      <c r="Z34" s="27">
        <f t="shared" si="16"/>
        <v>477.56</v>
      </c>
      <c r="AA34" s="15">
        <f t="shared" si="7"/>
        <v>2958885.4459119998</v>
      </c>
      <c r="AC34">
        <v>0</v>
      </c>
      <c r="AD34" s="58">
        <v>0</v>
      </c>
      <c r="AE34" s="58">
        <f t="shared" si="8"/>
        <v>0</v>
      </c>
      <c r="AF34" s="27">
        <f t="shared" si="17"/>
        <v>286.54000000000002</v>
      </c>
      <c r="AG34" s="15">
        <f t="shared" si="9"/>
        <v>0</v>
      </c>
      <c r="AI34">
        <v>0</v>
      </c>
      <c r="AJ34">
        <v>0</v>
      </c>
      <c r="AK34">
        <f t="shared" si="10"/>
        <v>0</v>
      </c>
      <c r="AL34" s="27">
        <f t="shared" si="18"/>
        <v>346.23</v>
      </c>
      <c r="AM34" s="15">
        <f t="shared" si="11"/>
        <v>0</v>
      </c>
      <c r="AO34" s="15">
        <f t="shared" si="12"/>
        <v>5157638.4735279996</v>
      </c>
      <c r="AP34" s="15">
        <f t="shared" si="19"/>
        <v>1719212.8245093331</v>
      </c>
    </row>
    <row r="35" spans="2:42" x14ac:dyDescent="0.25">
      <c r="B35" s="24">
        <v>3067</v>
      </c>
      <c r="C35" s="25" t="s">
        <v>174</v>
      </c>
      <c r="D35" t="s">
        <v>149</v>
      </c>
      <c r="E35" s="26">
        <v>230</v>
      </c>
      <c r="F35" s="58">
        <v>536.98529999999994</v>
      </c>
      <c r="G35" s="58">
        <f t="shared" si="0"/>
        <v>2.3347186956521737</v>
      </c>
      <c r="H35" s="27">
        <f t="shared" si="13"/>
        <v>2241.39</v>
      </c>
      <c r="I35" s="28">
        <f t="shared" si="1"/>
        <v>1203593.4815669998</v>
      </c>
      <c r="K35">
        <v>2</v>
      </c>
      <c r="L35" s="58">
        <v>1.3940999999999999</v>
      </c>
      <c r="M35" s="58">
        <f t="shared" si="2"/>
        <v>0.69704999999999995</v>
      </c>
      <c r="N35" s="27">
        <f t="shared" si="14"/>
        <v>199.23</v>
      </c>
      <c r="O35" s="28">
        <f t="shared" si="3"/>
        <v>277.74654299999997</v>
      </c>
      <c r="Q35">
        <v>0</v>
      </c>
      <c r="R35" s="58">
        <v>0</v>
      </c>
      <c r="S35" s="58">
        <f t="shared" si="4"/>
        <v>0</v>
      </c>
      <c r="T35" s="27">
        <f t="shared" si="15"/>
        <v>99.62</v>
      </c>
      <c r="U35" s="28">
        <f t="shared" si="5"/>
        <v>0</v>
      </c>
      <c r="W35" s="26">
        <v>8574</v>
      </c>
      <c r="X35" s="58">
        <v>2438.7948999999999</v>
      </c>
      <c r="Y35" s="58">
        <f t="shared" si="6"/>
        <v>0.28444073944483322</v>
      </c>
      <c r="Z35" s="27">
        <f t="shared" si="16"/>
        <v>477.56</v>
      </c>
      <c r="AA35" s="15">
        <f t="shared" si="7"/>
        <v>1164670.8924439999</v>
      </c>
      <c r="AC35">
        <v>0</v>
      </c>
      <c r="AD35" s="58">
        <v>0</v>
      </c>
      <c r="AE35" s="58">
        <f t="shared" si="8"/>
        <v>0</v>
      </c>
      <c r="AF35" s="27">
        <f t="shared" si="17"/>
        <v>286.54000000000002</v>
      </c>
      <c r="AG35" s="15">
        <f t="shared" si="9"/>
        <v>0</v>
      </c>
      <c r="AI35">
        <v>0</v>
      </c>
      <c r="AJ35">
        <v>0</v>
      </c>
      <c r="AK35">
        <f t="shared" si="10"/>
        <v>0</v>
      </c>
      <c r="AL35" s="27">
        <f t="shared" si="18"/>
        <v>346.23</v>
      </c>
      <c r="AM35" s="15">
        <f t="shared" si="11"/>
        <v>0</v>
      </c>
      <c r="AO35" s="15">
        <f t="shared" si="12"/>
        <v>2368542.1205539997</v>
      </c>
      <c r="AP35" s="15">
        <f t="shared" si="19"/>
        <v>789514.04018466652</v>
      </c>
    </row>
    <row r="36" spans="2:42" x14ac:dyDescent="0.25">
      <c r="B36" s="24">
        <v>31000</v>
      </c>
      <c r="C36" s="25" t="s">
        <v>175</v>
      </c>
      <c r="D36" t="s">
        <v>149</v>
      </c>
      <c r="E36" s="26">
        <v>582</v>
      </c>
      <c r="F36" s="58">
        <v>871.22779999999989</v>
      </c>
      <c r="G36" s="58">
        <f t="shared" si="0"/>
        <v>1.4969549828178692</v>
      </c>
      <c r="H36" s="27">
        <f t="shared" si="13"/>
        <v>2241.39</v>
      </c>
      <c r="I36" s="28">
        <f t="shared" si="1"/>
        <v>1952761.2786419997</v>
      </c>
      <c r="K36">
        <v>0</v>
      </c>
      <c r="L36" s="58">
        <v>0</v>
      </c>
      <c r="M36" s="58">
        <f t="shared" si="2"/>
        <v>0</v>
      </c>
      <c r="N36" s="27">
        <f t="shared" si="14"/>
        <v>199.23</v>
      </c>
      <c r="O36" s="28">
        <f t="shared" si="3"/>
        <v>0</v>
      </c>
      <c r="Q36">
        <v>4</v>
      </c>
      <c r="R36" s="58">
        <v>4.5255999999999998</v>
      </c>
      <c r="S36" s="58">
        <f t="shared" si="4"/>
        <v>1.1314</v>
      </c>
      <c r="T36" s="27">
        <f t="shared" si="15"/>
        <v>99.62</v>
      </c>
      <c r="U36" s="28">
        <f t="shared" si="5"/>
        <v>450.84027200000003</v>
      </c>
      <c r="W36" s="26">
        <v>18525</v>
      </c>
      <c r="X36" s="58">
        <v>4395.6115</v>
      </c>
      <c r="Y36" s="58">
        <f t="shared" si="6"/>
        <v>0.2372799730094467</v>
      </c>
      <c r="Z36" s="27">
        <f t="shared" si="16"/>
        <v>477.56</v>
      </c>
      <c r="AA36" s="15">
        <f t="shared" si="7"/>
        <v>2099168.2279400001</v>
      </c>
      <c r="AC36">
        <v>0</v>
      </c>
      <c r="AD36" s="58">
        <v>0</v>
      </c>
      <c r="AE36" s="58">
        <f t="shared" si="8"/>
        <v>0</v>
      </c>
      <c r="AF36" s="27">
        <f t="shared" si="17"/>
        <v>286.54000000000002</v>
      </c>
      <c r="AG36" s="15">
        <f t="shared" si="9"/>
        <v>0</v>
      </c>
      <c r="AI36">
        <v>0</v>
      </c>
      <c r="AJ36">
        <v>0</v>
      </c>
      <c r="AK36">
        <f t="shared" si="10"/>
        <v>0</v>
      </c>
      <c r="AL36" s="27">
        <f t="shared" si="18"/>
        <v>346.23</v>
      </c>
      <c r="AM36" s="15">
        <f t="shared" si="11"/>
        <v>0</v>
      </c>
      <c r="AO36" s="15">
        <f t="shared" si="12"/>
        <v>4052380.3468539999</v>
      </c>
      <c r="AP36" s="15">
        <f t="shared" si="19"/>
        <v>1350793.4489513333</v>
      </c>
    </row>
    <row r="37" spans="2:42" x14ac:dyDescent="0.25">
      <c r="B37" s="24">
        <v>8006</v>
      </c>
      <c r="C37" s="25" t="s">
        <v>176</v>
      </c>
      <c r="D37" t="s">
        <v>149</v>
      </c>
      <c r="E37" s="26">
        <v>686</v>
      </c>
      <c r="F37" s="58">
        <v>1020.3231000000001</v>
      </c>
      <c r="G37" s="58">
        <f t="shared" si="0"/>
        <v>1.4873514577259477</v>
      </c>
      <c r="H37" s="27">
        <f t="shared" si="13"/>
        <v>2241.39</v>
      </c>
      <c r="I37" s="28">
        <f t="shared" si="1"/>
        <v>2286941.9931089999</v>
      </c>
      <c r="K37">
        <v>196</v>
      </c>
      <c r="L37" s="58">
        <v>130.17240000000018</v>
      </c>
      <c r="M37" s="58">
        <f t="shared" si="2"/>
        <v>0.66414489795918463</v>
      </c>
      <c r="N37" s="27">
        <f t="shared" si="14"/>
        <v>199.23</v>
      </c>
      <c r="O37" s="28">
        <f t="shared" si="3"/>
        <v>25934.247252000034</v>
      </c>
      <c r="Q37">
        <v>31</v>
      </c>
      <c r="R37" s="58">
        <v>49.851599999999998</v>
      </c>
      <c r="S37" s="58">
        <f t="shared" si="4"/>
        <v>1.6081161290322581</v>
      </c>
      <c r="T37" s="27">
        <f t="shared" si="15"/>
        <v>99.62</v>
      </c>
      <c r="U37" s="28">
        <f t="shared" si="5"/>
        <v>4966.2163920000003</v>
      </c>
      <c r="W37" s="26">
        <v>55154</v>
      </c>
      <c r="X37" s="58">
        <v>12090.648799999999</v>
      </c>
      <c r="Y37" s="58">
        <f t="shared" si="6"/>
        <v>0.21921617289770459</v>
      </c>
      <c r="Z37" s="27">
        <f t="shared" si="16"/>
        <v>477.56</v>
      </c>
      <c r="AA37" s="15">
        <f t="shared" si="7"/>
        <v>5774010.2409279998</v>
      </c>
      <c r="AC37">
        <v>233</v>
      </c>
      <c r="AD37" s="58">
        <v>74.963600000000014</v>
      </c>
      <c r="AE37" s="58">
        <f t="shared" si="8"/>
        <v>0.32173218884120175</v>
      </c>
      <c r="AF37" s="27">
        <f t="shared" si="17"/>
        <v>286.54000000000002</v>
      </c>
      <c r="AG37" s="15">
        <f t="shared" si="9"/>
        <v>21480.069944000006</v>
      </c>
      <c r="AI37">
        <v>0</v>
      </c>
      <c r="AJ37">
        <v>0</v>
      </c>
      <c r="AK37">
        <f t="shared" si="10"/>
        <v>0</v>
      </c>
      <c r="AL37" s="27">
        <f t="shared" si="18"/>
        <v>346.23</v>
      </c>
      <c r="AM37" s="15">
        <f t="shared" si="11"/>
        <v>0</v>
      </c>
      <c r="AO37" s="15">
        <f t="shared" si="12"/>
        <v>8113332.7676250003</v>
      </c>
      <c r="AP37" s="15">
        <f t="shared" si="19"/>
        <v>2704444.2558750003</v>
      </c>
    </row>
    <row r="38" spans="2:42" x14ac:dyDescent="0.25">
      <c r="B38" s="24">
        <v>7002</v>
      </c>
      <c r="C38" s="25" t="s">
        <v>177</v>
      </c>
      <c r="D38" t="s">
        <v>149</v>
      </c>
      <c r="E38" s="26">
        <v>353</v>
      </c>
      <c r="F38" s="58">
        <v>389.92650000000003</v>
      </c>
      <c r="G38" s="58">
        <f t="shared" si="0"/>
        <v>1.1046076487252126</v>
      </c>
      <c r="H38" s="27">
        <f t="shared" si="13"/>
        <v>2241.39</v>
      </c>
      <c r="I38" s="28">
        <f t="shared" si="1"/>
        <v>873977.35783500003</v>
      </c>
      <c r="K38" s="26">
        <v>0</v>
      </c>
      <c r="L38" s="58">
        <v>0</v>
      </c>
      <c r="M38" s="58">
        <f t="shared" si="2"/>
        <v>0</v>
      </c>
      <c r="N38" s="27">
        <f t="shared" si="14"/>
        <v>199.23</v>
      </c>
      <c r="O38" s="28">
        <f t="shared" si="3"/>
        <v>0</v>
      </c>
      <c r="Q38" s="26">
        <v>0</v>
      </c>
      <c r="R38" s="58">
        <v>0</v>
      </c>
      <c r="S38" s="58">
        <f t="shared" si="4"/>
        <v>0</v>
      </c>
      <c r="T38" s="27">
        <f t="shared" si="15"/>
        <v>99.62</v>
      </c>
      <c r="U38" s="28">
        <f t="shared" si="5"/>
        <v>0</v>
      </c>
      <c r="W38" s="26">
        <v>21992</v>
      </c>
      <c r="X38" s="58">
        <v>3313.3144999999995</v>
      </c>
      <c r="Y38" s="58">
        <f>IFERROR(X38/W38,0)</f>
        <v>0.15065998999636229</v>
      </c>
      <c r="Z38" s="27">
        <f t="shared" si="16"/>
        <v>477.56</v>
      </c>
      <c r="AA38" s="15">
        <f t="shared" si="7"/>
        <v>1582306.4726199997</v>
      </c>
      <c r="AC38" s="26">
        <v>0</v>
      </c>
      <c r="AD38" s="58">
        <v>0</v>
      </c>
      <c r="AE38" s="58">
        <f t="shared" si="8"/>
        <v>0</v>
      </c>
      <c r="AF38" s="27">
        <f t="shared" si="17"/>
        <v>286.54000000000002</v>
      </c>
      <c r="AG38" s="15">
        <f t="shared" si="9"/>
        <v>0</v>
      </c>
      <c r="AI38" s="26">
        <v>0</v>
      </c>
      <c r="AJ38" s="58">
        <v>0</v>
      </c>
      <c r="AK38" s="58">
        <f t="shared" si="10"/>
        <v>0</v>
      </c>
      <c r="AL38" s="27">
        <f t="shared" si="18"/>
        <v>346.23</v>
      </c>
      <c r="AM38" s="15">
        <f t="shared" si="11"/>
        <v>0</v>
      </c>
      <c r="AO38" s="15">
        <f t="shared" si="12"/>
        <v>2456283.8304549996</v>
      </c>
      <c r="AP38" s="15">
        <f t="shared" si="19"/>
        <v>818761.27681833319</v>
      </c>
    </row>
  </sheetData>
  <mergeCells count="6">
    <mergeCell ref="AI7:AM7"/>
    <mergeCell ref="E7:I7"/>
    <mergeCell ref="K7:O7"/>
    <mergeCell ref="Q7:U7"/>
    <mergeCell ref="W7:AA7"/>
    <mergeCell ref="AC7:AG7"/>
  </mergeCells>
  <pageMargins left="0.7" right="0.7" top="0.75" bottom="0.75" header="0.3" footer="0.3"/>
  <pageSetup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7580-9105-4E54-9FD0-A43F6A44AA73}">
  <dimension ref="A1:AQ74"/>
  <sheetViews>
    <sheetView zoomScale="79" workbookViewId="0">
      <pane ySplit="8" topLeftCell="A9" activePane="bottomLeft" state="frozen"/>
      <selection pane="bottomLeft" sqref="A1:A1048576"/>
    </sheetView>
  </sheetViews>
  <sheetFormatPr defaultRowHeight="15" x14ac:dyDescent="0.25"/>
  <cols>
    <col min="1" max="1" width="9.140625" hidden="1" customWidth="1"/>
    <col min="2" max="2" width="8.85546875" bestFit="1" customWidth="1"/>
    <col min="3" max="3" width="36.5703125" customWidth="1"/>
    <col min="4" max="4" width="15.85546875" customWidth="1"/>
    <col min="5" max="5" width="9" bestFit="1" customWidth="1"/>
    <col min="6" max="6" width="9.5703125" bestFit="1" customWidth="1"/>
    <col min="7" max="7" width="9" bestFit="1" customWidth="1"/>
    <col min="8" max="8" width="11.28515625" bestFit="1" customWidth="1"/>
    <col min="9" max="9" width="13.5703125" customWidth="1"/>
    <col min="10" max="10" width="8.42578125" customWidth="1"/>
    <col min="11" max="11" width="9.7109375" bestFit="1" customWidth="1"/>
    <col min="12" max="12" width="9" bestFit="1" customWidth="1"/>
    <col min="13" max="13" width="8.85546875" bestFit="1" customWidth="1"/>
    <col min="14" max="14" width="9.7109375" bestFit="1" customWidth="1"/>
    <col min="15" max="15" width="10.85546875" bestFit="1" customWidth="1"/>
    <col min="16" max="16" width="8.85546875" bestFit="1" customWidth="1"/>
    <col min="17" max="17" width="9" bestFit="1" customWidth="1"/>
    <col min="18" max="20" width="8.85546875" bestFit="1" customWidth="1"/>
    <col min="21" max="21" width="9.7109375" bestFit="1" customWidth="1"/>
    <col min="22" max="22" width="8.7109375" customWidth="1"/>
    <col min="23" max="23" width="11.28515625" bestFit="1" customWidth="1"/>
    <col min="24" max="24" width="9.85546875" bestFit="1" customWidth="1"/>
    <col min="25" max="25" width="9" bestFit="1" customWidth="1"/>
    <col min="26" max="26" width="9.7109375" bestFit="1" customWidth="1"/>
    <col min="27" max="27" width="14.42578125" bestFit="1" customWidth="1"/>
    <col min="28" max="28" width="4.140625" customWidth="1"/>
    <col min="29" max="29" width="9.28515625" bestFit="1" customWidth="1"/>
    <col min="32" max="32" width="9.7109375" bestFit="1" customWidth="1"/>
    <col min="33" max="33" width="11.7109375" bestFit="1" customWidth="1"/>
    <col min="35" max="35" width="9.28515625" bestFit="1" customWidth="1"/>
    <col min="38" max="38" width="9.7109375" bestFit="1" customWidth="1"/>
    <col min="39" max="39" width="12.42578125" bestFit="1" customWidth="1"/>
    <col min="40" max="40" width="8.42578125" customWidth="1"/>
    <col min="41" max="41" width="14.7109375" customWidth="1"/>
    <col min="42" max="42" width="13.5703125" bestFit="1" customWidth="1"/>
    <col min="43" max="43" width="12.5703125" bestFit="1" customWidth="1"/>
  </cols>
  <sheetData>
    <row r="1" spans="2:43" x14ac:dyDescent="0.25">
      <c r="B1" s="1" t="s">
        <v>0</v>
      </c>
    </row>
    <row r="2" spans="2:43" x14ac:dyDescent="0.25">
      <c r="B2" s="1" t="s">
        <v>178</v>
      </c>
    </row>
    <row r="4" spans="2:43" x14ac:dyDescent="0.25">
      <c r="B4" s="1" t="s">
        <v>6</v>
      </c>
      <c r="E4" s="52"/>
      <c r="F4" s="52"/>
      <c r="G4" s="52"/>
      <c r="H4" s="52"/>
      <c r="I4" s="52"/>
      <c r="J4" s="53"/>
      <c r="K4" s="53"/>
      <c r="L4" s="53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</row>
    <row r="5" spans="2:43" x14ac:dyDescent="0.25">
      <c r="B5" s="1"/>
      <c r="E5" s="60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5"/>
      <c r="AP5" s="52"/>
    </row>
    <row r="6" spans="2:43" x14ac:dyDescent="0.25">
      <c r="B6" s="1" t="s">
        <v>7</v>
      </c>
      <c r="E6" s="60"/>
      <c r="F6" s="60"/>
      <c r="G6" s="52"/>
      <c r="H6" s="52"/>
      <c r="I6" s="60"/>
      <c r="J6" s="52"/>
      <c r="K6" s="60"/>
      <c r="L6" s="52"/>
      <c r="M6" s="52"/>
      <c r="N6" s="52"/>
      <c r="O6" s="55"/>
      <c r="P6" s="52"/>
      <c r="Q6" s="60"/>
      <c r="R6" s="52"/>
      <c r="S6" s="52"/>
      <c r="T6" s="52"/>
      <c r="U6" s="55"/>
      <c r="V6" s="52"/>
      <c r="W6" s="60"/>
      <c r="X6" s="60"/>
      <c r="Y6" s="52"/>
      <c r="Z6" s="52"/>
      <c r="AA6" s="60"/>
      <c r="AB6" s="52"/>
      <c r="AC6" s="60"/>
      <c r="AD6" s="52"/>
      <c r="AE6" s="52"/>
      <c r="AF6" s="52"/>
      <c r="AG6" s="55"/>
      <c r="AH6" s="52"/>
      <c r="AI6" s="60"/>
      <c r="AJ6" s="52"/>
      <c r="AK6" s="52"/>
      <c r="AL6" s="52"/>
      <c r="AM6" s="55"/>
      <c r="AN6" s="52"/>
      <c r="AO6" s="52"/>
      <c r="AP6" s="52"/>
    </row>
    <row r="7" spans="2:43" x14ac:dyDescent="0.25">
      <c r="E7" s="66" t="s">
        <v>133</v>
      </c>
      <c r="F7" s="66"/>
      <c r="G7" s="66"/>
      <c r="H7" s="66"/>
      <c r="I7" s="66"/>
      <c r="K7" s="66" t="s">
        <v>134</v>
      </c>
      <c r="L7" s="66"/>
      <c r="M7" s="66"/>
      <c r="N7" s="66"/>
      <c r="O7" s="66"/>
      <c r="Q7" s="66" t="s">
        <v>135</v>
      </c>
      <c r="R7" s="66"/>
      <c r="S7" s="66"/>
      <c r="T7" s="66"/>
      <c r="U7" s="66"/>
      <c r="W7" s="66" t="s">
        <v>136</v>
      </c>
      <c r="X7" s="66"/>
      <c r="Y7" s="66"/>
      <c r="Z7" s="66"/>
      <c r="AA7" s="66"/>
      <c r="AC7" s="66" t="s">
        <v>137</v>
      </c>
      <c r="AD7" s="66"/>
      <c r="AE7" s="66"/>
      <c r="AF7" s="66"/>
      <c r="AG7" s="66"/>
      <c r="AI7" s="66" t="s">
        <v>138</v>
      </c>
      <c r="AJ7" s="66"/>
      <c r="AK7" s="66"/>
      <c r="AL7" s="66"/>
      <c r="AM7" s="66"/>
      <c r="AO7" s="55">
        <f>SUM(AO9:AO74)</f>
        <v>240791963.22077498</v>
      </c>
    </row>
    <row r="8" spans="2:43" ht="45" x14ac:dyDescent="0.25">
      <c r="B8" s="18" t="s">
        <v>8</v>
      </c>
      <c r="C8" s="18" t="s">
        <v>9</v>
      </c>
      <c r="D8" s="61" t="s">
        <v>139</v>
      </c>
      <c r="E8" s="62" t="s">
        <v>140</v>
      </c>
      <c r="F8" s="62" t="s">
        <v>141</v>
      </c>
      <c r="G8" s="62" t="s">
        <v>142</v>
      </c>
      <c r="H8" s="62" t="s">
        <v>143</v>
      </c>
      <c r="I8" s="62" t="s">
        <v>144</v>
      </c>
      <c r="K8" s="62" t="s">
        <v>140</v>
      </c>
      <c r="L8" s="62" t="s">
        <v>141</v>
      </c>
      <c r="M8" s="62" t="s">
        <v>142</v>
      </c>
      <c r="N8" s="62" t="s">
        <v>143</v>
      </c>
      <c r="O8" s="62" t="s">
        <v>144</v>
      </c>
      <c r="Q8" s="62" t="s">
        <v>140</v>
      </c>
      <c r="R8" s="62" t="s">
        <v>141</v>
      </c>
      <c r="S8" s="62" t="s">
        <v>142</v>
      </c>
      <c r="T8" s="62" t="s">
        <v>143</v>
      </c>
      <c r="U8" s="62" t="s">
        <v>144</v>
      </c>
      <c r="W8" s="62" t="s">
        <v>145</v>
      </c>
      <c r="X8" s="62" t="s">
        <v>141</v>
      </c>
      <c r="Y8" s="62" t="s">
        <v>142</v>
      </c>
      <c r="Z8" s="62" t="s">
        <v>143</v>
      </c>
      <c r="AA8" s="62" t="s">
        <v>144</v>
      </c>
      <c r="AC8" s="62" t="s">
        <v>145</v>
      </c>
      <c r="AD8" s="62" t="s">
        <v>141</v>
      </c>
      <c r="AE8" s="62" t="s">
        <v>142</v>
      </c>
      <c r="AF8" s="62" t="s">
        <v>143</v>
      </c>
      <c r="AG8" s="62" t="s">
        <v>144</v>
      </c>
      <c r="AI8" s="62" t="s">
        <v>145</v>
      </c>
      <c r="AJ8" s="62" t="s">
        <v>141</v>
      </c>
      <c r="AK8" s="62" t="s">
        <v>142</v>
      </c>
      <c r="AL8" s="62" t="s">
        <v>143</v>
      </c>
      <c r="AM8" s="62" t="s">
        <v>144</v>
      </c>
      <c r="AN8" s="63"/>
      <c r="AO8" s="18" t="s">
        <v>146</v>
      </c>
      <c r="AP8" s="18" t="s">
        <v>18</v>
      </c>
    </row>
    <row r="9" spans="2:43" x14ac:dyDescent="0.25">
      <c r="B9" s="24">
        <v>14001</v>
      </c>
      <c r="C9" s="25" t="s">
        <v>179</v>
      </c>
      <c r="D9" t="s">
        <v>180</v>
      </c>
      <c r="E9" s="26">
        <v>412</v>
      </c>
      <c r="F9" s="58">
        <v>468.97520000000003</v>
      </c>
      <c r="G9" s="58">
        <f t="shared" ref="G9:G47" si="0">F9/E9</f>
        <v>1.1382893203883495</v>
      </c>
      <c r="H9" s="64">
        <v>2179.13</v>
      </c>
      <c r="I9" s="28">
        <f t="shared" ref="I9:I71" si="1">E9*G9*H9</f>
        <v>1021957.927576</v>
      </c>
      <c r="K9" s="26">
        <v>53</v>
      </c>
      <c r="L9" s="58">
        <v>35.902700000000003</v>
      </c>
      <c r="M9" s="58">
        <f t="shared" ref="M9:M71" si="2">IFERROR(L9/K9,0)</f>
        <v>0.67740943396226416</v>
      </c>
      <c r="N9" s="64">
        <v>199.23</v>
      </c>
      <c r="O9" s="28">
        <f t="shared" ref="O9:O71" si="3">K9*M9*N9</f>
        <v>7152.8949210000001</v>
      </c>
      <c r="Q9" s="26">
        <v>5</v>
      </c>
      <c r="R9" s="58">
        <v>8.2927</v>
      </c>
      <c r="S9" s="58">
        <f t="shared" ref="S9:S71" si="4">IFERROR(R9/Q9,0)</f>
        <v>1.6585399999999999</v>
      </c>
      <c r="T9" s="64">
        <v>99.62</v>
      </c>
      <c r="U9" s="28">
        <f t="shared" ref="U9:U71" si="5">Q9*S9*T9</f>
        <v>826.11877400000003</v>
      </c>
      <c r="W9" s="26">
        <v>25954</v>
      </c>
      <c r="X9" s="58">
        <v>5309.2785999999996</v>
      </c>
      <c r="Y9" s="58">
        <f t="shared" ref="Y9:Y71" si="6">IFERROR(X9/W9,0)</f>
        <v>0.20456494567311395</v>
      </c>
      <c r="Z9" s="65">
        <v>447.71</v>
      </c>
      <c r="AA9" s="15">
        <f t="shared" ref="AA9:AA71" si="7">W9*Y9*Z9</f>
        <v>2377017.1220059996</v>
      </c>
      <c r="AC9" s="26">
        <v>11</v>
      </c>
      <c r="AD9" s="58">
        <v>4.3587999999999996</v>
      </c>
      <c r="AE9" s="58">
        <f t="shared" ref="AE9:AE71" si="8">IFERROR(AD9/AC9,0)</f>
        <v>0.39625454545454541</v>
      </c>
      <c r="AF9" s="65">
        <v>286.54000000000002</v>
      </c>
      <c r="AG9" s="15">
        <f t="shared" ref="AG9:AG71" si="9">AC9*AE9*AF9</f>
        <v>1248.970552</v>
      </c>
      <c r="AI9" s="26">
        <v>0</v>
      </c>
      <c r="AJ9" s="58">
        <v>0</v>
      </c>
      <c r="AK9" s="58">
        <f t="shared" ref="AK9:AK71" si="10">IFERROR(AJ9/AI9,0)</f>
        <v>0</v>
      </c>
      <c r="AL9" s="65">
        <v>346.23</v>
      </c>
      <c r="AM9" s="15">
        <f t="shared" ref="AM9:AM71" si="11">AI9*AK9*AL9</f>
        <v>0</v>
      </c>
      <c r="AO9" s="15">
        <f t="shared" ref="AO9:AO71" si="12">AM9+AG9+AA9+U9+O9+I9</f>
        <v>3408203.0338289998</v>
      </c>
      <c r="AP9" s="15">
        <f>AO9/3</f>
        <v>1136067.6779429999</v>
      </c>
    </row>
    <row r="10" spans="2:43" x14ac:dyDescent="0.25">
      <c r="B10" s="24">
        <v>12010</v>
      </c>
      <c r="C10" s="25" t="s">
        <v>181</v>
      </c>
      <c r="D10" t="s">
        <v>180</v>
      </c>
      <c r="E10" s="26">
        <v>346</v>
      </c>
      <c r="F10" s="58">
        <v>650.74970000000008</v>
      </c>
      <c r="G10" s="58">
        <f t="shared" si="0"/>
        <v>1.8807794797687865</v>
      </c>
      <c r="H10" s="27">
        <f t="shared" ref="H10:H73" si="13">$H$9</f>
        <v>2179.13</v>
      </c>
      <c r="I10" s="28">
        <f t="shared" si="1"/>
        <v>1418068.1937610002</v>
      </c>
      <c r="K10" s="26">
        <v>0</v>
      </c>
      <c r="L10" s="58">
        <v>0</v>
      </c>
      <c r="M10" s="58">
        <f t="shared" si="2"/>
        <v>0</v>
      </c>
      <c r="N10" s="27">
        <f t="shared" ref="N10:N73" si="14">$N$9</f>
        <v>199.23</v>
      </c>
      <c r="O10" s="28">
        <f t="shared" si="3"/>
        <v>0</v>
      </c>
      <c r="Q10" s="26">
        <v>0</v>
      </c>
      <c r="R10" s="58">
        <v>0</v>
      </c>
      <c r="S10" s="58">
        <f t="shared" si="4"/>
        <v>0</v>
      </c>
      <c r="T10" s="27">
        <f t="shared" ref="T10:T73" si="15">$T$9</f>
        <v>99.62</v>
      </c>
      <c r="U10" s="28">
        <f t="shared" si="5"/>
        <v>0</v>
      </c>
      <c r="W10" s="26">
        <v>26418</v>
      </c>
      <c r="X10" s="58">
        <v>7185.4396000000006</v>
      </c>
      <c r="Y10" s="58">
        <f t="shared" si="6"/>
        <v>0.2719902944961769</v>
      </c>
      <c r="Z10" s="27">
        <f t="shared" ref="Z10:Z73" si="16">$Z$9</f>
        <v>447.71</v>
      </c>
      <c r="AA10" s="15">
        <f t="shared" si="7"/>
        <v>3216993.1633160007</v>
      </c>
      <c r="AC10" s="26">
        <v>0</v>
      </c>
      <c r="AD10" s="58">
        <v>0</v>
      </c>
      <c r="AE10" s="58">
        <f t="shared" si="8"/>
        <v>0</v>
      </c>
      <c r="AF10" s="27">
        <f t="shared" ref="AF10:AF73" si="17">$AF$9</f>
        <v>286.54000000000002</v>
      </c>
      <c r="AG10" s="15">
        <f t="shared" si="9"/>
        <v>0</v>
      </c>
      <c r="AI10" s="26">
        <v>0</v>
      </c>
      <c r="AJ10" s="58">
        <v>0</v>
      </c>
      <c r="AK10" s="58">
        <f t="shared" si="10"/>
        <v>0</v>
      </c>
      <c r="AL10" s="27">
        <f t="shared" ref="AL10:AL73" si="18">$AL$9</f>
        <v>346.23</v>
      </c>
      <c r="AM10" s="15">
        <f t="shared" si="11"/>
        <v>0</v>
      </c>
      <c r="AO10" s="15">
        <f t="shared" si="12"/>
        <v>4635061.3570770007</v>
      </c>
      <c r="AP10" s="15">
        <f t="shared" ref="AP10:AP72" si="19">AO10/3</f>
        <v>1545020.4523590002</v>
      </c>
    </row>
    <row r="11" spans="2:43" x14ac:dyDescent="0.25">
      <c r="B11" s="24">
        <v>4025</v>
      </c>
      <c r="C11" s="25" t="s">
        <v>182</v>
      </c>
      <c r="D11" t="s">
        <v>180</v>
      </c>
      <c r="E11" s="26">
        <v>352</v>
      </c>
      <c r="F11" s="58">
        <v>639.20090000000005</v>
      </c>
      <c r="G11" s="58">
        <f t="shared" si="0"/>
        <v>1.8159116477272728</v>
      </c>
      <c r="H11" s="27">
        <f t="shared" si="13"/>
        <v>2179.13</v>
      </c>
      <c r="I11" s="28">
        <f t="shared" si="1"/>
        <v>1392901.8572170001</v>
      </c>
      <c r="K11" s="26">
        <v>83</v>
      </c>
      <c r="L11" s="58">
        <v>62.209099999999985</v>
      </c>
      <c r="M11" s="58">
        <f t="shared" si="2"/>
        <v>0.74950722891566246</v>
      </c>
      <c r="N11" s="27">
        <f t="shared" si="14"/>
        <v>199.23</v>
      </c>
      <c r="O11" s="28">
        <f t="shared" si="3"/>
        <v>12393.918992999996</v>
      </c>
      <c r="Q11" s="26">
        <v>0</v>
      </c>
      <c r="R11" s="58">
        <v>0</v>
      </c>
      <c r="S11" s="58">
        <f t="shared" si="4"/>
        <v>0</v>
      </c>
      <c r="T11" s="27">
        <f t="shared" si="15"/>
        <v>99.62</v>
      </c>
      <c r="U11" s="28">
        <f t="shared" si="5"/>
        <v>0</v>
      </c>
      <c r="W11" s="26">
        <v>13818</v>
      </c>
      <c r="X11" s="58">
        <v>4030.6365000000001</v>
      </c>
      <c r="Y11" s="58">
        <f t="shared" si="6"/>
        <v>0.29169463742943985</v>
      </c>
      <c r="Z11" s="27">
        <f t="shared" si="16"/>
        <v>447.71</v>
      </c>
      <c r="AA11" s="15">
        <f t="shared" si="7"/>
        <v>1804556.2674149999</v>
      </c>
      <c r="AC11" s="26">
        <v>118</v>
      </c>
      <c r="AD11" s="58">
        <v>88.268800000000013</v>
      </c>
      <c r="AE11" s="58">
        <f t="shared" si="8"/>
        <v>0.74804067796610185</v>
      </c>
      <c r="AF11" s="27">
        <f t="shared" si="17"/>
        <v>286.54000000000002</v>
      </c>
      <c r="AG11" s="15">
        <f t="shared" si="9"/>
        <v>25292.541952000007</v>
      </c>
      <c r="AI11" s="26">
        <v>0</v>
      </c>
      <c r="AJ11" s="58">
        <v>0</v>
      </c>
      <c r="AK11" s="58">
        <f t="shared" si="10"/>
        <v>0</v>
      </c>
      <c r="AL11" s="27">
        <f t="shared" si="18"/>
        <v>346.23</v>
      </c>
      <c r="AM11" s="15">
        <f t="shared" si="11"/>
        <v>0</v>
      </c>
      <c r="AO11" s="15">
        <f t="shared" si="12"/>
        <v>3235144.5855769999</v>
      </c>
      <c r="AP11" s="15">
        <f t="shared" si="19"/>
        <v>1078381.5285256666</v>
      </c>
      <c r="AQ11" s="16"/>
    </row>
    <row r="12" spans="2:43" x14ac:dyDescent="0.25">
      <c r="B12" s="24">
        <v>2134</v>
      </c>
      <c r="C12" s="25" t="s">
        <v>183</v>
      </c>
      <c r="D12" t="s">
        <v>180</v>
      </c>
      <c r="E12" s="26">
        <v>152</v>
      </c>
      <c r="F12" s="58">
        <v>266.27280000000002</v>
      </c>
      <c r="G12" s="58">
        <f t="shared" si="0"/>
        <v>1.7517947368421054</v>
      </c>
      <c r="H12" s="27">
        <f t="shared" si="13"/>
        <v>2179.13</v>
      </c>
      <c r="I12" s="28">
        <f t="shared" si="1"/>
        <v>580243.04666400002</v>
      </c>
      <c r="K12" s="26">
        <v>0</v>
      </c>
      <c r="L12" s="58">
        <v>0</v>
      </c>
      <c r="M12" s="58">
        <f t="shared" si="2"/>
        <v>0</v>
      </c>
      <c r="N12" s="27">
        <f t="shared" si="14"/>
        <v>199.23</v>
      </c>
      <c r="O12" s="28">
        <f t="shared" si="3"/>
        <v>0</v>
      </c>
      <c r="Q12" s="26">
        <v>0</v>
      </c>
      <c r="R12" s="58">
        <v>0</v>
      </c>
      <c r="S12" s="58">
        <f t="shared" si="4"/>
        <v>0</v>
      </c>
      <c r="T12" s="27">
        <f t="shared" si="15"/>
        <v>99.62</v>
      </c>
      <c r="U12" s="28">
        <f t="shared" si="5"/>
        <v>0</v>
      </c>
      <c r="W12" s="26">
        <v>13641</v>
      </c>
      <c r="X12" s="58">
        <v>3870.6768999999999</v>
      </c>
      <c r="Y12" s="58">
        <f t="shared" si="6"/>
        <v>0.28375316325782568</v>
      </c>
      <c r="Z12" s="27">
        <f t="shared" si="16"/>
        <v>447.71</v>
      </c>
      <c r="AA12" s="15">
        <f t="shared" si="7"/>
        <v>1732940.7548989998</v>
      </c>
      <c r="AC12" s="26">
        <v>0</v>
      </c>
      <c r="AD12" s="58">
        <v>0</v>
      </c>
      <c r="AE12" s="58">
        <f t="shared" si="8"/>
        <v>0</v>
      </c>
      <c r="AF12" s="27">
        <f t="shared" si="17"/>
        <v>286.54000000000002</v>
      </c>
      <c r="AG12" s="15">
        <f t="shared" si="9"/>
        <v>0</v>
      </c>
      <c r="AI12" s="26">
        <v>0</v>
      </c>
      <c r="AJ12" s="58">
        <v>0</v>
      </c>
      <c r="AK12" s="58">
        <f t="shared" si="10"/>
        <v>0</v>
      </c>
      <c r="AL12" s="27">
        <f t="shared" si="18"/>
        <v>346.23</v>
      </c>
      <c r="AM12" s="15">
        <f t="shared" si="11"/>
        <v>0</v>
      </c>
      <c r="AO12" s="15">
        <f t="shared" si="12"/>
        <v>2313183.8015629998</v>
      </c>
      <c r="AP12" s="15">
        <f t="shared" si="19"/>
        <v>771061.26718766661</v>
      </c>
    </row>
    <row r="13" spans="2:43" x14ac:dyDescent="0.25">
      <c r="B13" s="24">
        <v>16017</v>
      </c>
      <c r="C13" s="25" t="s">
        <v>184</v>
      </c>
      <c r="D13" t="s">
        <v>180</v>
      </c>
      <c r="E13" s="26">
        <v>1063</v>
      </c>
      <c r="F13" s="58">
        <v>2009.8662999999995</v>
      </c>
      <c r="G13" s="58">
        <f t="shared" si="0"/>
        <v>1.8907491063029158</v>
      </c>
      <c r="H13" s="27">
        <f t="shared" si="13"/>
        <v>2179.13</v>
      </c>
      <c r="I13" s="28">
        <f t="shared" si="1"/>
        <v>4379759.9503189987</v>
      </c>
      <c r="K13" s="26">
        <v>66</v>
      </c>
      <c r="L13" s="58">
        <v>58.550600000000003</v>
      </c>
      <c r="M13" s="58">
        <f t="shared" si="2"/>
        <v>0.88713030303030305</v>
      </c>
      <c r="N13" s="27">
        <f t="shared" si="14"/>
        <v>199.23</v>
      </c>
      <c r="O13" s="28">
        <f t="shared" si="3"/>
        <v>11665.036038</v>
      </c>
      <c r="Q13" s="26">
        <v>6</v>
      </c>
      <c r="R13" s="58">
        <v>11.1378</v>
      </c>
      <c r="S13" s="58">
        <f t="shared" si="4"/>
        <v>1.8563000000000001</v>
      </c>
      <c r="T13" s="27">
        <f t="shared" si="15"/>
        <v>99.62</v>
      </c>
      <c r="U13" s="28">
        <f t="shared" si="5"/>
        <v>1109.547636</v>
      </c>
      <c r="W13" s="26">
        <v>32124</v>
      </c>
      <c r="X13" s="58">
        <v>11732.050099999999</v>
      </c>
      <c r="Y13" s="58">
        <f t="shared" si="6"/>
        <v>0.36521137156020417</v>
      </c>
      <c r="Z13" s="27">
        <f t="shared" si="16"/>
        <v>447.71</v>
      </c>
      <c r="AA13" s="15">
        <f t="shared" si="7"/>
        <v>5252556.1502709994</v>
      </c>
      <c r="AC13" s="26">
        <v>508</v>
      </c>
      <c r="AD13" s="58">
        <v>439.45599999999996</v>
      </c>
      <c r="AE13" s="58">
        <f t="shared" si="8"/>
        <v>0.86507086614173223</v>
      </c>
      <c r="AF13" s="27">
        <f t="shared" si="17"/>
        <v>286.54000000000002</v>
      </c>
      <c r="AG13" s="15">
        <f t="shared" si="9"/>
        <v>125921.72224</v>
      </c>
      <c r="AI13" s="26">
        <v>2868</v>
      </c>
      <c r="AJ13" s="58">
        <v>1484.2963000000002</v>
      </c>
      <c r="AK13" s="58">
        <f t="shared" si="10"/>
        <v>0.51753706415620648</v>
      </c>
      <c r="AL13" s="27">
        <f t="shared" si="18"/>
        <v>346.23</v>
      </c>
      <c r="AM13" s="15">
        <f t="shared" si="11"/>
        <v>513907.90794900007</v>
      </c>
      <c r="AO13" s="15">
        <f t="shared" si="12"/>
        <v>10284920.314452998</v>
      </c>
      <c r="AP13" s="15">
        <f t="shared" si="19"/>
        <v>3428306.7714843326</v>
      </c>
    </row>
    <row r="14" spans="2:43" x14ac:dyDescent="0.25">
      <c r="B14" s="24">
        <v>5006</v>
      </c>
      <c r="C14" s="25" t="s">
        <v>185</v>
      </c>
      <c r="D14" t="s">
        <v>180</v>
      </c>
      <c r="E14" s="26">
        <v>572</v>
      </c>
      <c r="F14" s="58">
        <v>596.80250000000012</v>
      </c>
      <c r="G14" s="58">
        <f t="shared" si="0"/>
        <v>1.0433610139860141</v>
      </c>
      <c r="H14" s="27">
        <f t="shared" si="13"/>
        <v>2179.13</v>
      </c>
      <c r="I14" s="28">
        <f t="shared" si="1"/>
        <v>1300510.2318250004</v>
      </c>
      <c r="K14" s="26">
        <v>0</v>
      </c>
      <c r="L14" s="58">
        <v>0</v>
      </c>
      <c r="M14" s="58">
        <f t="shared" si="2"/>
        <v>0</v>
      </c>
      <c r="N14" s="27">
        <f t="shared" si="14"/>
        <v>199.23</v>
      </c>
      <c r="O14" s="28">
        <f t="shared" si="3"/>
        <v>0</v>
      </c>
      <c r="Q14" s="26">
        <v>0</v>
      </c>
      <c r="R14" s="58">
        <v>0</v>
      </c>
      <c r="S14" s="58">
        <f t="shared" si="4"/>
        <v>0</v>
      </c>
      <c r="T14" s="27">
        <f t="shared" si="15"/>
        <v>99.62</v>
      </c>
      <c r="U14" s="28">
        <f t="shared" si="5"/>
        <v>0</v>
      </c>
      <c r="W14" s="26">
        <v>32247</v>
      </c>
      <c r="X14" s="58">
        <v>6514.1026000000011</v>
      </c>
      <c r="Y14" s="58">
        <f t="shared" si="6"/>
        <v>0.20200646881880488</v>
      </c>
      <c r="Z14" s="27">
        <f t="shared" si="16"/>
        <v>447.71</v>
      </c>
      <c r="AA14" s="15">
        <f t="shared" si="7"/>
        <v>2916428.8750460004</v>
      </c>
      <c r="AC14" s="26">
        <v>0</v>
      </c>
      <c r="AD14" s="58">
        <v>0</v>
      </c>
      <c r="AE14" s="58">
        <f t="shared" si="8"/>
        <v>0</v>
      </c>
      <c r="AF14" s="27">
        <f t="shared" si="17"/>
        <v>286.54000000000002</v>
      </c>
      <c r="AG14" s="15">
        <f t="shared" si="9"/>
        <v>0</v>
      </c>
      <c r="AI14" s="26">
        <v>0</v>
      </c>
      <c r="AJ14" s="58">
        <v>0</v>
      </c>
      <c r="AK14" s="58">
        <f t="shared" si="10"/>
        <v>0</v>
      </c>
      <c r="AL14" s="27">
        <f t="shared" si="18"/>
        <v>346.23</v>
      </c>
      <c r="AM14" s="15">
        <f t="shared" si="11"/>
        <v>0</v>
      </c>
      <c r="AO14" s="15">
        <f t="shared" si="12"/>
        <v>4216939.1068710005</v>
      </c>
      <c r="AP14" s="15">
        <f t="shared" si="19"/>
        <v>1405646.3689570001</v>
      </c>
    </row>
    <row r="15" spans="2:43" x14ac:dyDescent="0.25">
      <c r="B15" s="24">
        <v>8016</v>
      </c>
      <c r="C15" s="25" t="s">
        <v>186</v>
      </c>
      <c r="D15" t="s">
        <v>180</v>
      </c>
      <c r="E15" s="26">
        <v>616</v>
      </c>
      <c r="F15" s="58">
        <v>781.74479999999994</v>
      </c>
      <c r="G15" s="58">
        <f t="shared" si="0"/>
        <v>1.2690662337662337</v>
      </c>
      <c r="H15" s="27">
        <f t="shared" si="13"/>
        <v>2179.13</v>
      </c>
      <c r="I15" s="28">
        <f t="shared" si="1"/>
        <v>1703523.546024</v>
      </c>
      <c r="K15" s="26">
        <v>0</v>
      </c>
      <c r="L15" s="58">
        <v>0</v>
      </c>
      <c r="M15" s="58">
        <f t="shared" si="2"/>
        <v>0</v>
      </c>
      <c r="N15" s="27">
        <f t="shared" si="14"/>
        <v>199.23</v>
      </c>
      <c r="O15" s="28">
        <f t="shared" si="3"/>
        <v>0</v>
      </c>
      <c r="Q15" s="26">
        <v>0</v>
      </c>
      <c r="R15" s="58">
        <v>0</v>
      </c>
      <c r="S15" s="58">
        <f t="shared" si="4"/>
        <v>0</v>
      </c>
      <c r="T15" s="27">
        <f t="shared" si="15"/>
        <v>99.62</v>
      </c>
      <c r="U15" s="28">
        <f t="shared" si="5"/>
        <v>0</v>
      </c>
      <c r="W15" s="26">
        <v>23738</v>
      </c>
      <c r="X15" s="58">
        <v>7437.7399000000005</v>
      </c>
      <c r="Y15" s="58">
        <f t="shared" si="6"/>
        <v>0.3133263080293201</v>
      </c>
      <c r="Z15" s="27">
        <f t="shared" si="16"/>
        <v>447.71</v>
      </c>
      <c r="AA15" s="15">
        <f t="shared" si="7"/>
        <v>3329950.5306290002</v>
      </c>
      <c r="AC15" s="26">
        <v>0</v>
      </c>
      <c r="AD15" s="58">
        <v>0</v>
      </c>
      <c r="AE15" s="58">
        <f t="shared" si="8"/>
        <v>0</v>
      </c>
      <c r="AF15" s="27">
        <f t="shared" si="17"/>
        <v>286.54000000000002</v>
      </c>
      <c r="AG15" s="15">
        <f t="shared" si="9"/>
        <v>0</v>
      </c>
      <c r="AI15" s="26">
        <v>0</v>
      </c>
      <c r="AJ15" s="58">
        <v>0</v>
      </c>
      <c r="AK15" s="58">
        <f t="shared" si="10"/>
        <v>0</v>
      </c>
      <c r="AL15" s="27">
        <f t="shared" si="18"/>
        <v>346.23</v>
      </c>
      <c r="AM15" s="15">
        <f t="shared" si="11"/>
        <v>0</v>
      </c>
      <c r="AO15" s="15">
        <f t="shared" si="12"/>
        <v>5033474.076653</v>
      </c>
      <c r="AP15" s="15">
        <f t="shared" si="19"/>
        <v>1677824.6922176667</v>
      </c>
    </row>
    <row r="16" spans="2:43" x14ac:dyDescent="0.25">
      <c r="B16" s="24">
        <v>1002</v>
      </c>
      <c r="C16" s="25" t="s">
        <v>187</v>
      </c>
      <c r="D16" t="s">
        <v>180</v>
      </c>
      <c r="E16" s="26">
        <v>380</v>
      </c>
      <c r="F16" s="58">
        <v>418.2595</v>
      </c>
      <c r="G16" s="58">
        <f t="shared" si="0"/>
        <v>1.1006828947368421</v>
      </c>
      <c r="H16" s="27">
        <f t="shared" si="13"/>
        <v>2179.13</v>
      </c>
      <c r="I16" s="28">
        <f t="shared" si="1"/>
        <v>911441.82423500007</v>
      </c>
      <c r="K16" s="26">
        <v>0</v>
      </c>
      <c r="L16" s="58">
        <v>0</v>
      </c>
      <c r="M16" s="58">
        <f t="shared" si="2"/>
        <v>0</v>
      </c>
      <c r="N16" s="27">
        <f t="shared" si="14"/>
        <v>199.23</v>
      </c>
      <c r="O16" s="28">
        <f t="shared" si="3"/>
        <v>0</v>
      </c>
      <c r="Q16" s="26">
        <v>0</v>
      </c>
      <c r="R16" s="58">
        <v>0</v>
      </c>
      <c r="S16" s="58">
        <f t="shared" si="4"/>
        <v>0</v>
      </c>
      <c r="T16" s="27">
        <f t="shared" si="15"/>
        <v>99.62</v>
      </c>
      <c r="U16" s="28">
        <f t="shared" si="5"/>
        <v>0</v>
      </c>
      <c r="W16" s="26">
        <v>17631</v>
      </c>
      <c r="X16" s="58">
        <v>4771.7266</v>
      </c>
      <c r="Y16" s="58">
        <f t="shared" si="6"/>
        <v>0.27064412682207473</v>
      </c>
      <c r="Z16" s="27">
        <f t="shared" si="16"/>
        <v>447.71</v>
      </c>
      <c r="AA16" s="15">
        <f t="shared" si="7"/>
        <v>2136349.7160859993</v>
      </c>
      <c r="AC16" s="26">
        <v>0</v>
      </c>
      <c r="AD16" s="58">
        <v>0</v>
      </c>
      <c r="AE16" s="58">
        <f t="shared" si="8"/>
        <v>0</v>
      </c>
      <c r="AF16" s="27">
        <f t="shared" si="17"/>
        <v>286.54000000000002</v>
      </c>
      <c r="AG16" s="15">
        <f t="shared" si="9"/>
        <v>0</v>
      </c>
      <c r="AI16" s="26">
        <v>0</v>
      </c>
      <c r="AJ16" s="58">
        <v>0</v>
      </c>
      <c r="AK16" s="58">
        <f t="shared" si="10"/>
        <v>0</v>
      </c>
      <c r="AL16" s="27">
        <f t="shared" si="18"/>
        <v>346.23</v>
      </c>
      <c r="AM16" s="15">
        <f t="shared" si="11"/>
        <v>0</v>
      </c>
      <c r="AO16" s="15">
        <f t="shared" si="12"/>
        <v>3047791.5403209995</v>
      </c>
      <c r="AP16" s="15">
        <f t="shared" si="19"/>
        <v>1015930.5134403332</v>
      </c>
    </row>
    <row r="17" spans="2:42" x14ac:dyDescent="0.25">
      <c r="B17" s="24">
        <v>2005</v>
      </c>
      <c r="C17" s="25" t="s">
        <v>188</v>
      </c>
      <c r="D17" t="s">
        <v>180</v>
      </c>
      <c r="E17" s="26">
        <v>329</v>
      </c>
      <c r="F17" s="58">
        <v>350.78310000000005</v>
      </c>
      <c r="G17" s="58">
        <f t="shared" si="0"/>
        <v>1.066210030395137</v>
      </c>
      <c r="H17" s="27">
        <f t="shared" si="13"/>
        <v>2179.13</v>
      </c>
      <c r="I17" s="28">
        <f t="shared" si="1"/>
        <v>764401.97670300014</v>
      </c>
      <c r="K17" s="26">
        <v>4</v>
      </c>
      <c r="L17" s="58">
        <v>2.7628000000000004</v>
      </c>
      <c r="M17" s="58">
        <f t="shared" si="2"/>
        <v>0.69070000000000009</v>
      </c>
      <c r="N17" s="27">
        <f t="shared" si="14"/>
        <v>199.23</v>
      </c>
      <c r="O17" s="28">
        <f t="shared" si="3"/>
        <v>550.4326440000001</v>
      </c>
      <c r="Q17" s="26">
        <v>0</v>
      </c>
      <c r="R17" s="58">
        <v>0</v>
      </c>
      <c r="S17" s="58">
        <f t="shared" si="4"/>
        <v>0</v>
      </c>
      <c r="T17" s="27">
        <f t="shared" si="15"/>
        <v>99.62</v>
      </c>
      <c r="U17" s="28">
        <f t="shared" si="5"/>
        <v>0</v>
      </c>
      <c r="W17" s="26">
        <v>20402</v>
      </c>
      <c r="X17" s="58">
        <v>6490.3364000000001</v>
      </c>
      <c r="Y17" s="58">
        <f t="shared" si="6"/>
        <v>0.31812255661209687</v>
      </c>
      <c r="Z17" s="27">
        <f t="shared" si="16"/>
        <v>447.71</v>
      </c>
      <c r="AA17" s="15">
        <f t="shared" si="7"/>
        <v>2905788.5096439999</v>
      </c>
      <c r="AC17" s="26">
        <v>0</v>
      </c>
      <c r="AD17" s="58">
        <v>0</v>
      </c>
      <c r="AE17" s="58">
        <f t="shared" si="8"/>
        <v>0</v>
      </c>
      <c r="AF17" s="27">
        <f t="shared" si="17"/>
        <v>286.54000000000002</v>
      </c>
      <c r="AG17" s="15">
        <f t="shared" si="9"/>
        <v>0</v>
      </c>
      <c r="AI17" s="26">
        <v>0</v>
      </c>
      <c r="AJ17" s="58">
        <v>0</v>
      </c>
      <c r="AK17" s="58">
        <f t="shared" si="10"/>
        <v>0</v>
      </c>
      <c r="AL17" s="27">
        <f t="shared" si="18"/>
        <v>346.23</v>
      </c>
      <c r="AM17" s="15">
        <f t="shared" si="11"/>
        <v>0</v>
      </c>
      <c r="AO17" s="15">
        <f t="shared" si="12"/>
        <v>3670740.9189909999</v>
      </c>
      <c r="AP17" s="15">
        <f t="shared" si="19"/>
        <v>1223580.3063303332</v>
      </c>
    </row>
    <row r="18" spans="2:42" x14ac:dyDescent="0.25">
      <c r="B18" s="24">
        <v>8012</v>
      </c>
      <c r="C18" s="25" t="s">
        <v>189</v>
      </c>
      <c r="D18" t="s">
        <v>180</v>
      </c>
      <c r="E18" s="26">
        <v>394</v>
      </c>
      <c r="F18" s="58">
        <v>501.45250000000004</v>
      </c>
      <c r="G18" s="58">
        <f t="shared" si="0"/>
        <v>1.2727220812182742</v>
      </c>
      <c r="H18" s="27">
        <f t="shared" si="13"/>
        <v>2179.13</v>
      </c>
      <c r="I18" s="28">
        <f t="shared" si="1"/>
        <v>1092730.1863250001</v>
      </c>
      <c r="K18" s="26">
        <v>49</v>
      </c>
      <c r="L18" s="58">
        <v>28.5685</v>
      </c>
      <c r="M18" s="58">
        <f t="shared" si="2"/>
        <v>0.58303061224489794</v>
      </c>
      <c r="N18" s="27">
        <f t="shared" si="14"/>
        <v>199.23</v>
      </c>
      <c r="O18" s="28">
        <f t="shared" si="3"/>
        <v>5691.7022550000002</v>
      </c>
      <c r="Q18" s="26">
        <v>0</v>
      </c>
      <c r="R18" s="58">
        <v>0</v>
      </c>
      <c r="S18" s="58">
        <f t="shared" si="4"/>
        <v>0</v>
      </c>
      <c r="T18" s="27">
        <f t="shared" si="15"/>
        <v>99.62</v>
      </c>
      <c r="U18" s="28">
        <f t="shared" si="5"/>
        <v>0</v>
      </c>
      <c r="W18" s="26">
        <v>13925</v>
      </c>
      <c r="X18" s="58">
        <v>4299.8543000000009</v>
      </c>
      <c r="Y18" s="58">
        <f t="shared" si="6"/>
        <v>0.30878666427289053</v>
      </c>
      <c r="Z18" s="27">
        <f t="shared" si="16"/>
        <v>447.71</v>
      </c>
      <c r="AA18" s="15">
        <f t="shared" si="7"/>
        <v>1925087.7686530002</v>
      </c>
      <c r="AC18" s="26">
        <v>143</v>
      </c>
      <c r="AD18" s="58">
        <v>132.07159999999999</v>
      </c>
      <c r="AE18" s="58">
        <f t="shared" si="8"/>
        <v>0.92357762237762231</v>
      </c>
      <c r="AF18" s="27">
        <f t="shared" si="17"/>
        <v>286.54000000000002</v>
      </c>
      <c r="AG18" s="15">
        <f t="shared" si="9"/>
        <v>37843.796263999997</v>
      </c>
      <c r="AI18" s="26">
        <v>0</v>
      </c>
      <c r="AJ18" s="58">
        <v>0</v>
      </c>
      <c r="AK18" s="58">
        <f t="shared" si="10"/>
        <v>0</v>
      </c>
      <c r="AL18" s="27">
        <f t="shared" si="18"/>
        <v>346.23</v>
      </c>
      <c r="AM18" s="15">
        <f t="shared" si="11"/>
        <v>0</v>
      </c>
      <c r="AO18" s="15">
        <f t="shared" si="12"/>
        <v>3061353.453497</v>
      </c>
      <c r="AP18" s="15">
        <f t="shared" si="19"/>
        <v>1020451.1511656666</v>
      </c>
    </row>
    <row r="19" spans="2:42" x14ac:dyDescent="0.25">
      <c r="B19" s="24">
        <v>12009</v>
      </c>
      <c r="C19" s="25" t="s">
        <v>190</v>
      </c>
      <c r="D19" t="s">
        <v>180</v>
      </c>
      <c r="E19" s="26">
        <v>160</v>
      </c>
      <c r="F19" s="58">
        <v>305.51809999999995</v>
      </c>
      <c r="G19" s="58">
        <f t="shared" si="0"/>
        <v>1.9094881249999998</v>
      </c>
      <c r="H19" s="27">
        <f t="shared" si="13"/>
        <v>2179.13</v>
      </c>
      <c r="I19" s="28">
        <f t="shared" si="1"/>
        <v>665763.65725299995</v>
      </c>
      <c r="K19" s="26">
        <v>0</v>
      </c>
      <c r="L19" s="58">
        <v>0</v>
      </c>
      <c r="M19" s="58">
        <f t="shared" si="2"/>
        <v>0</v>
      </c>
      <c r="N19" s="27">
        <f t="shared" si="14"/>
        <v>199.23</v>
      </c>
      <c r="O19" s="28">
        <f t="shared" si="3"/>
        <v>0</v>
      </c>
      <c r="Q19" s="26">
        <v>8</v>
      </c>
      <c r="R19" s="58">
        <v>10.347900000000003</v>
      </c>
      <c r="S19" s="58">
        <f t="shared" si="4"/>
        <v>1.2934875000000003</v>
      </c>
      <c r="T19" s="27">
        <f t="shared" si="15"/>
        <v>99.62</v>
      </c>
      <c r="U19" s="28">
        <f t="shared" si="5"/>
        <v>1030.8577980000002</v>
      </c>
      <c r="W19" s="26">
        <v>9600</v>
      </c>
      <c r="X19" s="58">
        <v>2579.4812999999999</v>
      </c>
      <c r="Y19" s="58">
        <f t="shared" si="6"/>
        <v>0.26869596875000001</v>
      </c>
      <c r="Z19" s="27">
        <f t="shared" si="16"/>
        <v>447.71</v>
      </c>
      <c r="AA19" s="15">
        <f t="shared" si="7"/>
        <v>1154859.5728229999</v>
      </c>
      <c r="AC19" s="26">
        <v>0</v>
      </c>
      <c r="AD19" s="58">
        <v>0</v>
      </c>
      <c r="AE19" s="58">
        <f t="shared" si="8"/>
        <v>0</v>
      </c>
      <c r="AF19" s="27">
        <f t="shared" si="17"/>
        <v>286.54000000000002</v>
      </c>
      <c r="AG19" s="15">
        <f t="shared" si="9"/>
        <v>0</v>
      </c>
      <c r="AI19" s="26">
        <v>0</v>
      </c>
      <c r="AJ19" s="58">
        <v>0</v>
      </c>
      <c r="AK19" s="58">
        <f t="shared" si="10"/>
        <v>0</v>
      </c>
      <c r="AL19" s="27">
        <f t="shared" si="18"/>
        <v>346.23</v>
      </c>
      <c r="AM19" s="15">
        <f t="shared" si="11"/>
        <v>0</v>
      </c>
      <c r="AO19" s="15">
        <f t="shared" si="12"/>
        <v>1821654.087874</v>
      </c>
      <c r="AP19" s="15">
        <f t="shared" si="19"/>
        <v>607218.02929133328</v>
      </c>
    </row>
    <row r="20" spans="2:42" x14ac:dyDescent="0.25">
      <c r="B20" s="24">
        <v>5014</v>
      </c>
      <c r="C20" s="25" t="s">
        <v>191</v>
      </c>
      <c r="D20" t="s">
        <v>180</v>
      </c>
      <c r="E20" s="26">
        <v>655</v>
      </c>
      <c r="F20" s="58">
        <v>806.67399999999998</v>
      </c>
      <c r="G20" s="58">
        <f t="shared" si="0"/>
        <v>1.2315633587786259</v>
      </c>
      <c r="H20" s="27">
        <f t="shared" si="13"/>
        <v>2179.13</v>
      </c>
      <c r="I20" s="28">
        <f t="shared" si="1"/>
        <v>1757847.5136200001</v>
      </c>
      <c r="K20" s="26">
        <v>0</v>
      </c>
      <c r="L20" s="58">
        <v>0</v>
      </c>
      <c r="M20" s="58">
        <f t="shared" si="2"/>
        <v>0</v>
      </c>
      <c r="N20" s="27">
        <f t="shared" si="14"/>
        <v>199.23</v>
      </c>
      <c r="O20" s="28">
        <f t="shared" si="3"/>
        <v>0</v>
      </c>
      <c r="Q20" s="26">
        <v>13</v>
      </c>
      <c r="R20" s="58">
        <v>22.807000000000002</v>
      </c>
      <c r="S20" s="58">
        <f t="shared" si="4"/>
        <v>1.7543846153846157</v>
      </c>
      <c r="T20" s="27">
        <f t="shared" si="15"/>
        <v>99.62</v>
      </c>
      <c r="U20" s="28">
        <f t="shared" si="5"/>
        <v>2272.0333400000004</v>
      </c>
      <c r="W20" s="26">
        <v>15251</v>
      </c>
      <c r="X20" s="58">
        <v>4786.7967000000008</v>
      </c>
      <c r="Y20" s="58">
        <f t="shared" si="6"/>
        <v>0.31386772670644553</v>
      </c>
      <c r="Z20" s="27">
        <f t="shared" si="16"/>
        <v>447.71</v>
      </c>
      <c r="AA20" s="15">
        <f t="shared" si="7"/>
        <v>2143096.7505570003</v>
      </c>
      <c r="AC20" s="26">
        <v>0</v>
      </c>
      <c r="AD20" s="58">
        <v>0</v>
      </c>
      <c r="AE20" s="58">
        <f t="shared" si="8"/>
        <v>0</v>
      </c>
      <c r="AF20" s="27">
        <f t="shared" si="17"/>
        <v>286.54000000000002</v>
      </c>
      <c r="AG20" s="15">
        <f t="shared" si="9"/>
        <v>0</v>
      </c>
      <c r="AI20" s="26">
        <v>0</v>
      </c>
      <c r="AJ20" s="58">
        <v>0</v>
      </c>
      <c r="AK20" s="58">
        <f t="shared" si="10"/>
        <v>0</v>
      </c>
      <c r="AL20" s="27">
        <f t="shared" si="18"/>
        <v>346.23</v>
      </c>
      <c r="AM20" s="15">
        <f t="shared" si="11"/>
        <v>0</v>
      </c>
      <c r="AO20" s="15">
        <f t="shared" si="12"/>
        <v>3903216.2975170007</v>
      </c>
      <c r="AP20" s="15">
        <f t="shared" si="19"/>
        <v>1301072.0991723335</v>
      </c>
    </row>
    <row r="21" spans="2:42" x14ac:dyDescent="0.25">
      <c r="B21" s="24">
        <v>8088</v>
      </c>
      <c r="C21" s="25" t="s">
        <v>192</v>
      </c>
      <c r="D21" t="s">
        <v>180</v>
      </c>
      <c r="E21" s="26">
        <v>888</v>
      </c>
      <c r="F21" s="58">
        <v>999.49490000000014</v>
      </c>
      <c r="G21" s="58">
        <f t="shared" si="0"/>
        <v>1.1255573198198199</v>
      </c>
      <c r="H21" s="27">
        <f t="shared" si="13"/>
        <v>2179.13</v>
      </c>
      <c r="I21" s="28">
        <f t="shared" si="1"/>
        <v>2178029.3214370003</v>
      </c>
      <c r="K21" s="26">
        <v>0</v>
      </c>
      <c r="L21" s="58">
        <v>0</v>
      </c>
      <c r="M21" s="58">
        <f t="shared" si="2"/>
        <v>0</v>
      </c>
      <c r="N21" s="27">
        <f t="shared" si="14"/>
        <v>199.23</v>
      </c>
      <c r="O21" s="28">
        <f t="shared" si="3"/>
        <v>0</v>
      </c>
      <c r="Q21" s="26">
        <v>0</v>
      </c>
      <c r="R21" s="58">
        <v>0</v>
      </c>
      <c r="S21" s="58">
        <f t="shared" si="4"/>
        <v>0</v>
      </c>
      <c r="T21" s="27">
        <f t="shared" si="15"/>
        <v>99.62</v>
      </c>
      <c r="U21" s="28">
        <f t="shared" si="5"/>
        <v>0</v>
      </c>
      <c r="W21" s="26">
        <v>24787</v>
      </c>
      <c r="X21" s="58">
        <v>7075.6150999999991</v>
      </c>
      <c r="Y21" s="58">
        <f t="shared" si="6"/>
        <v>0.28545669504175575</v>
      </c>
      <c r="Z21" s="27">
        <f t="shared" si="16"/>
        <v>447.71</v>
      </c>
      <c r="AA21" s="15">
        <f t="shared" si="7"/>
        <v>3167823.6364209997</v>
      </c>
      <c r="AC21" s="26">
        <v>0</v>
      </c>
      <c r="AD21" s="58">
        <v>0</v>
      </c>
      <c r="AE21" s="58">
        <f t="shared" si="8"/>
        <v>0</v>
      </c>
      <c r="AF21" s="27">
        <f t="shared" si="17"/>
        <v>286.54000000000002</v>
      </c>
      <c r="AG21" s="15">
        <f t="shared" si="9"/>
        <v>0</v>
      </c>
      <c r="AI21" s="26">
        <v>0</v>
      </c>
      <c r="AJ21" s="58">
        <v>0</v>
      </c>
      <c r="AK21" s="58">
        <f t="shared" si="10"/>
        <v>0</v>
      </c>
      <c r="AL21" s="27">
        <f t="shared" si="18"/>
        <v>346.23</v>
      </c>
      <c r="AM21" s="15">
        <f t="shared" si="11"/>
        <v>0</v>
      </c>
      <c r="AO21" s="15">
        <f t="shared" si="12"/>
        <v>5345852.957858</v>
      </c>
      <c r="AP21" s="15">
        <f t="shared" si="19"/>
        <v>1781950.9859526667</v>
      </c>
    </row>
    <row r="22" spans="2:42" x14ac:dyDescent="0.25">
      <c r="B22" s="24">
        <v>13047</v>
      </c>
      <c r="C22" s="25" t="s">
        <v>193</v>
      </c>
      <c r="D22" t="s">
        <v>180</v>
      </c>
      <c r="E22" s="26">
        <v>390</v>
      </c>
      <c r="F22" s="58">
        <v>348.07289999999995</v>
      </c>
      <c r="G22" s="58">
        <f t="shared" si="0"/>
        <v>0.89249461538461528</v>
      </c>
      <c r="H22" s="27">
        <f t="shared" si="13"/>
        <v>2179.13</v>
      </c>
      <c r="I22" s="28">
        <f t="shared" si="1"/>
        <v>758496.09857699997</v>
      </c>
      <c r="K22" s="26">
        <v>0</v>
      </c>
      <c r="L22" s="58">
        <v>0</v>
      </c>
      <c r="M22" s="58">
        <f t="shared" si="2"/>
        <v>0</v>
      </c>
      <c r="N22" s="27">
        <f t="shared" si="14"/>
        <v>199.23</v>
      </c>
      <c r="O22" s="28">
        <f t="shared" si="3"/>
        <v>0</v>
      </c>
      <c r="Q22" s="26">
        <v>0</v>
      </c>
      <c r="R22" s="58">
        <v>0</v>
      </c>
      <c r="S22" s="58">
        <f t="shared" si="4"/>
        <v>0</v>
      </c>
      <c r="T22" s="27">
        <f t="shared" si="15"/>
        <v>99.62</v>
      </c>
      <c r="U22" s="28">
        <f t="shared" si="5"/>
        <v>0</v>
      </c>
      <c r="W22" s="26">
        <v>21746</v>
      </c>
      <c r="X22" s="58">
        <v>6332.7736999999997</v>
      </c>
      <c r="Y22" s="58">
        <f t="shared" si="6"/>
        <v>0.29121556608111837</v>
      </c>
      <c r="Z22" s="27">
        <f t="shared" si="16"/>
        <v>447.71</v>
      </c>
      <c r="AA22" s="15">
        <f t="shared" si="7"/>
        <v>2835246.1132269995</v>
      </c>
      <c r="AC22" s="26">
        <v>0</v>
      </c>
      <c r="AD22" s="58">
        <v>0</v>
      </c>
      <c r="AE22" s="58">
        <f t="shared" si="8"/>
        <v>0</v>
      </c>
      <c r="AF22" s="27">
        <f t="shared" si="17"/>
        <v>286.54000000000002</v>
      </c>
      <c r="AG22" s="15">
        <f t="shared" si="9"/>
        <v>0</v>
      </c>
      <c r="AI22" s="26">
        <v>0</v>
      </c>
      <c r="AJ22" s="58">
        <v>0</v>
      </c>
      <c r="AK22" s="58">
        <f t="shared" si="10"/>
        <v>0</v>
      </c>
      <c r="AL22" s="27">
        <f t="shared" si="18"/>
        <v>346.23</v>
      </c>
      <c r="AM22" s="15">
        <f t="shared" si="11"/>
        <v>0</v>
      </c>
      <c r="AO22" s="15">
        <f t="shared" si="12"/>
        <v>3593742.2118039997</v>
      </c>
      <c r="AP22" s="15">
        <f t="shared" si="19"/>
        <v>1197914.0706013332</v>
      </c>
    </row>
    <row r="23" spans="2:42" x14ac:dyDescent="0.25">
      <c r="B23" s="24">
        <v>17001</v>
      </c>
      <c r="C23" s="25" t="s">
        <v>194</v>
      </c>
      <c r="D23" t="s">
        <v>180</v>
      </c>
      <c r="E23" s="26">
        <v>618</v>
      </c>
      <c r="F23" s="58">
        <v>896.14100000000008</v>
      </c>
      <c r="G23" s="58">
        <f t="shared" si="0"/>
        <v>1.4500663430420713</v>
      </c>
      <c r="H23" s="27">
        <f t="shared" si="13"/>
        <v>2179.13</v>
      </c>
      <c r="I23" s="28">
        <f t="shared" si="1"/>
        <v>1952807.7373300001</v>
      </c>
      <c r="K23" s="26">
        <v>91</v>
      </c>
      <c r="L23" s="58">
        <v>61.580000000000034</v>
      </c>
      <c r="M23" s="58">
        <f t="shared" si="2"/>
        <v>0.6767032967032971</v>
      </c>
      <c r="N23" s="27">
        <f t="shared" si="14"/>
        <v>199.23</v>
      </c>
      <c r="O23" s="28">
        <f t="shared" si="3"/>
        <v>12268.583400000007</v>
      </c>
      <c r="Q23" s="26">
        <v>3</v>
      </c>
      <c r="R23" s="58">
        <v>3.6165000000000003</v>
      </c>
      <c r="S23" s="58">
        <f t="shared" si="4"/>
        <v>1.2055</v>
      </c>
      <c r="T23" s="27">
        <f t="shared" si="15"/>
        <v>99.62</v>
      </c>
      <c r="U23" s="28">
        <f t="shared" si="5"/>
        <v>360.27573000000007</v>
      </c>
      <c r="W23" s="26">
        <v>34369</v>
      </c>
      <c r="X23" s="58">
        <v>8246.3785999999982</v>
      </c>
      <c r="Y23" s="58">
        <f t="shared" si="6"/>
        <v>0.23993653001251122</v>
      </c>
      <c r="Z23" s="27">
        <f t="shared" si="16"/>
        <v>447.71</v>
      </c>
      <c r="AA23" s="15">
        <f t="shared" si="7"/>
        <v>3691986.1630059988</v>
      </c>
      <c r="AC23" s="26">
        <v>0</v>
      </c>
      <c r="AD23" s="58">
        <v>0</v>
      </c>
      <c r="AE23" s="58">
        <f t="shared" si="8"/>
        <v>0</v>
      </c>
      <c r="AF23" s="27">
        <f t="shared" si="17"/>
        <v>286.54000000000002</v>
      </c>
      <c r="AG23" s="15">
        <f t="shared" si="9"/>
        <v>0</v>
      </c>
      <c r="AI23" s="26">
        <v>0</v>
      </c>
      <c r="AJ23" s="58">
        <v>0</v>
      </c>
      <c r="AK23" s="58">
        <f t="shared" si="10"/>
        <v>0</v>
      </c>
      <c r="AL23" s="27">
        <f t="shared" si="18"/>
        <v>346.23</v>
      </c>
      <c r="AM23" s="15">
        <f t="shared" si="11"/>
        <v>0</v>
      </c>
      <c r="AO23" s="15">
        <f t="shared" si="12"/>
        <v>5657422.759465999</v>
      </c>
      <c r="AP23" s="15">
        <f t="shared" si="19"/>
        <v>1885807.5864886662</v>
      </c>
    </row>
    <row r="24" spans="2:42" x14ac:dyDescent="0.25">
      <c r="B24" s="24">
        <v>13020</v>
      </c>
      <c r="C24" s="25" t="s">
        <v>195</v>
      </c>
      <c r="D24" t="s">
        <v>180</v>
      </c>
      <c r="E24" s="26">
        <v>621</v>
      </c>
      <c r="F24" s="58">
        <v>826.7817</v>
      </c>
      <c r="G24" s="58">
        <f t="shared" si="0"/>
        <v>1.331371497584541</v>
      </c>
      <c r="H24" s="27">
        <f t="shared" si="13"/>
        <v>2179.13</v>
      </c>
      <c r="I24" s="28">
        <f t="shared" si="1"/>
        <v>1801664.8059210002</v>
      </c>
      <c r="K24" s="26">
        <v>55</v>
      </c>
      <c r="L24" s="58">
        <v>42.471000000000004</v>
      </c>
      <c r="M24" s="58">
        <f t="shared" si="2"/>
        <v>0.77220000000000011</v>
      </c>
      <c r="N24" s="27">
        <f t="shared" si="14"/>
        <v>199.23</v>
      </c>
      <c r="O24" s="28">
        <f t="shared" si="3"/>
        <v>8461.4973300000001</v>
      </c>
      <c r="Q24" s="26">
        <v>10</v>
      </c>
      <c r="R24" s="58">
        <v>15.7448</v>
      </c>
      <c r="S24" s="58">
        <f t="shared" si="4"/>
        <v>1.5744799999999999</v>
      </c>
      <c r="T24" s="27">
        <f t="shared" si="15"/>
        <v>99.62</v>
      </c>
      <c r="U24" s="28">
        <f t="shared" si="5"/>
        <v>1568.4969759999999</v>
      </c>
      <c r="W24" s="26">
        <v>29571</v>
      </c>
      <c r="X24" s="58">
        <v>10729.7199</v>
      </c>
      <c r="Y24" s="58">
        <f t="shared" si="6"/>
        <v>0.3628460282033073</v>
      </c>
      <c r="Z24" s="27">
        <f t="shared" si="16"/>
        <v>447.71</v>
      </c>
      <c r="AA24" s="15">
        <f t="shared" si="7"/>
        <v>4803802.8964289995</v>
      </c>
      <c r="AC24" s="26">
        <v>341</v>
      </c>
      <c r="AD24" s="58">
        <v>114.06470000000002</v>
      </c>
      <c r="AE24" s="58">
        <f t="shared" si="8"/>
        <v>0.33450058651026399</v>
      </c>
      <c r="AF24" s="27">
        <f t="shared" si="17"/>
        <v>286.54000000000002</v>
      </c>
      <c r="AG24" s="15">
        <f t="shared" si="9"/>
        <v>32684.099138000009</v>
      </c>
      <c r="AI24" s="26">
        <v>0</v>
      </c>
      <c r="AJ24" s="58">
        <v>0</v>
      </c>
      <c r="AK24" s="58">
        <f t="shared" si="10"/>
        <v>0</v>
      </c>
      <c r="AL24" s="27">
        <f t="shared" si="18"/>
        <v>346.23</v>
      </c>
      <c r="AM24" s="15">
        <f t="shared" si="11"/>
        <v>0</v>
      </c>
      <c r="AO24" s="15">
        <f t="shared" si="12"/>
        <v>6648181.7957939999</v>
      </c>
      <c r="AP24" s="15">
        <f t="shared" si="19"/>
        <v>2216060.5985980001</v>
      </c>
    </row>
    <row r="25" spans="2:42" x14ac:dyDescent="0.25">
      <c r="B25" s="24">
        <v>19010</v>
      </c>
      <c r="C25" s="25" t="s">
        <v>196</v>
      </c>
      <c r="D25" t="s">
        <v>180</v>
      </c>
      <c r="E25" s="26">
        <v>166</v>
      </c>
      <c r="F25" s="58">
        <v>159.01650000000001</v>
      </c>
      <c r="G25" s="58">
        <f t="shared" si="0"/>
        <v>0.95793072289156633</v>
      </c>
      <c r="H25" s="27">
        <f t="shared" si="13"/>
        <v>2179.13</v>
      </c>
      <c r="I25" s="28">
        <f t="shared" si="1"/>
        <v>346517.62564500002</v>
      </c>
      <c r="K25" s="26">
        <v>30</v>
      </c>
      <c r="L25" s="58">
        <v>17.9468</v>
      </c>
      <c r="M25" s="58">
        <f t="shared" si="2"/>
        <v>0.59822666666666668</v>
      </c>
      <c r="N25" s="27">
        <f t="shared" si="14"/>
        <v>199.23</v>
      </c>
      <c r="O25" s="28">
        <f t="shared" si="3"/>
        <v>3575.5409639999998</v>
      </c>
      <c r="Q25" s="26">
        <v>0</v>
      </c>
      <c r="R25" s="58">
        <v>0</v>
      </c>
      <c r="S25" s="58">
        <f t="shared" si="4"/>
        <v>0</v>
      </c>
      <c r="T25" s="27">
        <f t="shared" si="15"/>
        <v>99.62</v>
      </c>
      <c r="U25" s="28">
        <f t="shared" si="5"/>
        <v>0</v>
      </c>
      <c r="W25" s="26">
        <v>18823</v>
      </c>
      <c r="X25" s="58">
        <v>2984.1155999999996</v>
      </c>
      <c r="Y25" s="58">
        <f t="shared" si="6"/>
        <v>0.15853560006375178</v>
      </c>
      <c r="Z25" s="27">
        <f t="shared" si="16"/>
        <v>447.71</v>
      </c>
      <c r="AA25" s="15">
        <f t="shared" si="7"/>
        <v>1336018.3952759998</v>
      </c>
      <c r="AC25" s="26">
        <v>0</v>
      </c>
      <c r="AD25" s="58">
        <v>0</v>
      </c>
      <c r="AE25" s="58">
        <f t="shared" si="8"/>
        <v>0</v>
      </c>
      <c r="AF25" s="27">
        <f t="shared" si="17"/>
        <v>286.54000000000002</v>
      </c>
      <c r="AG25" s="15">
        <f t="shared" si="9"/>
        <v>0</v>
      </c>
      <c r="AI25" s="26">
        <v>0</v>
      </c>
      <c r="AJ25" s="58">
        <v>0</v>
      </c>
      <c r="AK25" s="58">
        <f t="shared" si="10"/>
        <v>0</v>
      </c>
      <c r="AL25" s="27">
        <f t="shared" si="18"/>
        <v>346.23</v>
      </c>
      <c r="AM25" s="15">
        <f t="shared" si="11"/>
        <v>0</v>
      </c>
      <c r="AO25" s="15">
        <f t="shared" si="12"/>
        <v>1686111.5618849997</v>
      </c>
      <c r="AP25" s="15">
        <f t="shared" si="19"/>
        <v>562037.18729499995</v>
      </c>
    </row>
    <row r="26" spans="2:42" x14ac:dyDescent="0.25">
      <c r="B26" s="24">
        <v>13297</v>
      </c>
      <c r="C26" s="25" t="s">
        <v>197</v>
      </c>
      <c r="D26" t="s">
        <v>180</v>
      </c>
      <c r="E26" s="26">
        <v>25</v>
      </c>
      <c r="F26" s="58">
        <v>48.474899999999998</v>
      </c>
      <c r="G26" s="58">
        <f t="shared" si="0"/>
        <v>1.9389959999999999</v>
      </c>
      <c r="H26" s="27">
        <f t="shared" si="13"/>
        <v>2179.13</v>
      </c>
      <c r="I26" s="28">
        <f t="shared" si="1"/>
        <v>105633.10883700001</v>
      </c>
      <c r="K26" s="26">
        <v>0</v>
      </c>
      <c r="L26" s="58">
        <v>0</v>
      </c>
      <c r="M26" s="58">
        <f t="shared" si="2"/>
        <v>0</v>
      </c>
      <c r="N26" s="27">
        <f t="shared" si="14"/>
        <v>199.23</v>
      </c>
      <c r="O26" s="28">
        <f t="shared" si="3"/>
        <v>0</v>
      </c>
      <c r="Q26" s="26">
        <v>0</v>
      </c>
      <c r="R26" s="58">
        <v>0</v>
      </c>
      <c r="S26" s="58">
        <f t="shared" si="4"/>
        <v>0</v>
      </c>
      <c r="T26" s="27">
        <f t="shared" si="15"/>
        <v>99.62</v>
      </c>
      <c r="U26" s="28">
        <f t="shared" si="5"/>
        <v>0</v>
      </c>
      <c r="W26" s="26">
        <v>7255</v>
      </c>
      <c r="X26" s="58">
        <v>1778.6371999999999</v>
      </c>
      <c r="Y26" s="58">
        <f t="shared" si="6"/>
        <v>0.24516019297036526</v>
      </c>
      <c r="Z26" s="27">
        <f t="shared" si="16"/>
        <v>447.71</v>
      </c>
      <c r="AA26" s="15">
        <f t="shared" si="7"/>
        <v>796313.66081199993</v>
      </c>
      <c r="AC26" s="26">
        <v>0</v>
      </c>
      <c r="AD26" s="58">
        <v>0</v>
      </c>
      <c r="AE26" s="58">
        <f t="shared" si="8"/>
        <v>0</v>
      </c>
      <c r="AF26" s="27">
        <f t="shared" si="17"/>
        <v>286.54000000000002</v>
      </c>
      <c r="AG26" s="15">
        <f t="shared" si="9"/>
        <v>0</v>
      </c>
      <c r="AI26" s="26">
        <v>0</v>
      </c>
      <c r="AJ26" s="58">
        <v>0</v>
      </c>
      <c r="AK26" s="58">
        <f t="shared" si="10"/>
        <v>0</v>
      </c>
      <c r="AL26" s="27">
        <f t="shared" si="18"/>
        <v>346.23</v>
      </c>
      <c r="AM26" s="15">
        <f t="shared" si="11"/>
        <v>0</v>
      </c>
      <c r="AO26" s="15">
        <f t="shared" si="12"/>
        <v>901946.76964899991</v>
      </c>
      <c r="AP26" s="15">
        <f t="shared" si="19"/>
        <v>300648.92321633332</v>
      </c>
    </row>
    <row r="27" spans="2:42" x14ac:dyDescent="0.25">
      <c r="B27" s="24">
        <v>4004</v>
      </c>
      <c r="C27" s="25" t="s">
        <v>198</v>
      </c>
      <c r="D27" t="s">
        <v>180</v>
      </c>
      <c r="E27" s="26">
        <v>421</v>
      </c>
      <c r="F27" s="58">
        <v>711.15959999999984</v>
      </c>
      <c r="G27" s="58">
        <f t="shared" si="0"/>
        <v>1.6892152019002371</v>
      </c>
      <c r="H27" s="27">
        <f t="shared" si="13"/>
        <v>2179.13</v>
      </c>
      <c r="I27" s="28">
        <f t="shared" si="1"/>
        <v>1549709.2191479998</v>
      </c>
      <c r="K27" s="26">
        <v>0</v>
      </c>
      <c r="L27" s="58">
        <v>0</v>
      </c>
      <c r="M27" s="58">
        <f t="shared" si="2"/>
        <v>0</v>
      </c>
      <c r="N27" s="27">
        <f t="shared" si="14"/>
        <v>199.23</v>
      </c>
      <c r="O27" s="28">
        <f t="shared" si="3"/>
        <v>0</v>
      </c>
      <c r="Q27" s="26">
        <v>0</v>
      </c>
      <c r="R27" s="58">
        <v>0</v>
      </c>
      <c r="S27" s="58">
        <f t="shared" si="4"/>
        <v>0</v>
      </c>
      <c r="T27" s="27">
        <f t="shared" si="15"/>
        <v>99.62</v>
      </c>
      <c r="U27" s="28">
        <f t="shared" si="5"/>
        <v>0</v>
      </c>
      <c r="W27" s="26">
        <v>31274</v>
      </c>
      <c r="X27" s="58">
        <v>9462.0990000000002</v>
      </c>
      <c r="Y27" s="58">
        <f t="shared" si="6"/>
        <v>0.30255480590906186</v>
      </c>
      <c r="Z27" s="27">
        <f t="shared" si="16"/>
        <v>447.71</v>
      </c>
      <c r="AA27" s="15">
        <f t="shared" si="7"/>
        <v>4236276.3432900002</v>
      </c>
      <c r="AC27" s="26">
        <v>0</v>
      </c>
      <c r="AD27" s="58">
        <v>0</v>
      </c>
      <c r="AE27" s="58">
        <f t="shared" si="8"/>
        <v>0</v>
      </c>
      <c r="AF27" s="27">
        <f t="shared" si="17"/>
        <v>286.54000000000002</v>
      </c>
      <c r="AG27" s="15">
        <f t="shared" si="9"/>
        <v>0</v>
      </c>
      <c r="AI27" s="26">
        <v>0</v>
      </c>
      <c r="AJ27" s="58">
        <v>0</v>
      </c>
      <c r="AK27" s="58">
        <f t="shared" si="10"/>
        <v>0</v>
      </c>
      <c r="AL27" s="27">
        <f t="shared" si="18"/>
        <v>346.23</v>
      </c>
      <c r="AM27" s="15">
        <f t="shared" si="11"/>
        <v>0</v>
      </c>
      <c r="AO27" s="15">
        <f t="shared" si="12"/>
        <v>5785985.562438</v>
      </c>
      <c r="AP27" s="15">
        <f t="shared" si="19"/>
        <v>1928661.854146</v>
      </c>
    </row>
    <row r="28" spans="2:42" x14ac:dyDescent="0.25">
      <c r="B28" s="24">
        <v>14002</v>
      </c>
      <c r="C28" s="25" t="s">
        <v>199</v>
      </c>
      <c r="D28" t="s">
        <v>180</v>
      </c>
      <c r="E28" s="26">
        <v>488</v>
      </c>
      <c r="F28" s="58">
        <v>661.40970000000004</v>
      </c>
      <c r="G28" s="58">
        <f t="shared" si="0"/>
        <v>1.3553477459016394</v>
      </c>
      <c r="H28" s="27">
        <f t="shared" si="13"/>
        <v>2179.13</v>
      </c>
      <c r="I28" s="28">
        <f t="shared" si="1"/>
        <v>1441297.7195610001</v>
      </c>
      <c r="K28" s="26">
        <v>0</v>
      </c>
      <c r="L28" s="58">
        <v>0</v>
      </c>
      <c r="M28" s="58">
        <f t="shared" si="2"/>
        <v>0</v>
      </c>
      <c r="N28" s="27">
        <f t="shared" si="14"/>
        <v>199.23</v>
      </c>
      <c r="O28" s="28">
        <f t="shared" si="3"/>
        <v>0</v>
      </c>
      <c r="Q28" s="26">
        <v>0</v>
      </c>
      <c r="R28" s="58">
        <v>0</v>
      </c>
      <c r="S28" s="58">
        <f t="shared" si="4"/>
        <v>0</v>
      </c>
      <c r="T28" s="27">
        <f t="shared" si="15"/>
        <v>99.62</v>
      </c>
      <c r="U28" s="28">
        <f t="shared" si="5"/>
        <v>0</v>
      </c>
      <c r="W28" s="26">
        <v>29810</v>
      </c>
      <c r="X28" s="58">
        <v>7935.2228999999998</v>
      </c>
      <c r="Y28" s="58">
        <f t="shared" si="6"/>
        <v>0.26619332103321031</v>
      </c>
      <c r="Z28" s="27">
        <f t="shared" si="16"/>
        <v>447.71</v>
      </c>
      <c r="AA28" s="15">
        <f t="shared" si="7"/>
        <v>3552678.6445589992</v>
      </c>
      <c r="AC28" s="26">
        <v>0</v>
      </c>
      <c r="AD28" s="58">
        <v>0</v>
      </c>
      <c r="AE28" s="58">
        <f t="shared" si="8"/>
        <v>0</v>
      </c>
      <c r="AF28" s="27">
        <f t="shared" si="17"/>
        <v>286.54000000000002</v>
      </c>
      <c r="AG28" s="15">
        <f t="shared" si="9"/>
        <v>0</v>
      </c>
      <c r="AI28" s="26">
        <v>0</v>
      </c>
      <c r="AJ28" s="58">
        <v>0</v>
      </c>
      <c r="AK28" s="58">
        <f t="shared" si="10"/>
        <v>0</v>
      </c>
      <c r="AL28" s="27">
        <f t="shared" si="18"/>
        <v>346.23</v>
      </c>
      <c r="AM28" s="15">
        <f t="shared" si="11"/>
        <v>0</v>
      </c>
      <c r="AO28" s="15">
        <f t="shared" si="12"/>
        <v>4993976.3641199991</v>
      </c>
      <c r="AP28" s="15">
        <f t="shared" si="19"/>
        <v>1664658.7880399998</v>
      </c>
    </row>
    <row r="29" spans="2:42" x14ac:dyDescent="0.25">
      <c r="B29" s="24">
        <v>5008</v>
      </c>
      <c r="C29" s="25" t="s">
        <v>200</v>
      </c>
      <c r="D29" t="s">
        <v>180</v>
      </c>
      <c r="E29" s="26">
        <v>650</v>
      </c>
      <c r="F29" s="58">
        <v>721.9547</v>
      </c>
      <c r="G29" s="58">
        <f t="shared" si="0"/>
        <v>1.1106995384615386</v>
      </c>
      <c r="H29" s="27">
        <f t="shared" si="13"/>
        <v>2179.13</v>
      </c>
      <c r="I29" s="28">
        <f t="shared" si="1"/>
        <v>1573233.1454110004</v>
      </c>
      <c r="K29" s="26">
        <v>0</v>
      </c>
      <c r="L29" s="58">
        <v>0</v>
      </c>
      <c r="M29" s="58">
        <f t="shared" si="2"/>
        <v>0</v>
      </c>
      <c r="N29" s="27">
        <f t="shared" si="14"/>
        <v>199.23</v>
      </c>
      <c r="O29" s="28">
        <f t="shared" si="3"/>
        <v>0</v>
      </c>
      <c r="Q29" s="26">
        <v>0</v>
      </c>
      <c r="R29" s="58">
        <v>0</v>
      </c>
      <c r="S29" s="58">
        <f t="shared" si="4"/>
        <v>0</v>
      </c>
      <c r="T29" s="27">
        <f t="shared" si="15"/>
        <v>99.62</v>
      </c>
      <c r="U29" s="28">
        <f t="shared" si="5"/>
        <v>0</v>
      </c>
      <c r="W29" s="26">
        <v>34515</v>
      </c>
      <c r="X29" s="58">
        <v>7270.6516000000011</v>
      </c>
      <c r="Y29" s="58">
        <f t="shared" si="6"/>
        <v>0.2106519368390555</v>
      </c>
      <c r="Z29" s="27">
        <f t="shared" si="16"/>
        <v>447.71</v>
      </c>
      <c r="AA29" s="15">
        <f t="shared" si="7"/>
        <v>3255143.4278360005</v>
      </c>
      <c r="AC29" s="26">
        <v>0</v>
      </c>
      <c r="AD29" s="58">
        <v>0</v>
      </c>
      <c r="AE29" s="58">
        <f t="shared" si="8"/>
        <v>0</v>
      </c>
      <c r="AF29" s="27">
        <f t="shared" si="17"/>
        <v>286.54000000000002</v>
      </c>
      <c r="AG29" s="15">
        <f t="shared" si="9"/>
        <v>0</v>
      </c>
      <c r="AI29" s="26">
        <v>0</v>
      </c>
      <c r="AJ29" s="58">
        <v>0</v>
      </c>
      <c r="AK29" s="58">
        <f t="shared" si="10"/>
        <v>0</v>
      </c>
      <c r="AL29" s="27">
        <f t="shared" si="18"/>
        <v>346.23</v>
      </c>
      <c r="AM29" s="15">
        <f t="shared" si="11"/>
        <v>0</v>
      </c>
      <c r="AO29" s="15">
        <f t="shared" si="12"/>
        <v>4828376.5732470006</v>
      </c>
      <c r="AP29" s="15">
        <f t="shared" si="19"/>
        <v>1609458.8577490002</v>
      </c>
    </row>
    <row r="30" spans="2:42" x14ac:dyDescent="0.25">
      <c r="B30" s="24">
        <v>6005</v>
      </c>
      <c r="C30" s="25" t="s">
        <v>201</v>
      </c>
      <c r="D30" t="s">
        <v>180</v>
      </c>
      <c r="E30" s="26">
        <v>167</v>
      </c>
      <c r="F30" s="58">
        <v>182.70580000000001</v>
      </c>
      <c r="G30" s="58">
        <f>F30/E30</f>
        <v>1.0940467065868265</v>
      </c>
      <c r="H30" s="27">
        <f t="shared" si="13"/>
        <v>2179.13</v>
      </c>
      <c r="I30" s="28">
        <f>E30*G30*H30</f>
        <v>398139.68995400006</v>
      </c>
      <c r="K30" s="26">
        <v>0</v>
      </c>
      <c r="L30" s="58">
        <v>0</v>
      </c>
      <c r="M30" s="58">
        <f>IFERROR(L30/K30,0)</f>
        <v>0</v>
      </c>
      <c r="N30" s="27">
        <f t="shared" si="14"/>
        <v>199.23</v>
      </c>
      <c r="O30" s="28">
        <f>K30*M30*N30</f>
        <v>0</v>
      </c>
      <c r="Q30" s="26">
        <v>0</v>
      </c>
      <c r="R30" s="58">
        <v>0</v>
      </c>
      <c r="S30" s="58">
        <f>IFERROR(R30/Q30,0)</f>
        <v>0</v>
      </c>
      <c r="T30" s="27">
        <f t="shared" si="15"/>
        <v>99.62</v>
      </c>
      <c r="U30" s="28">
        <f>Q30*S30*T30</f>
        <v>0</v>
      </c>
      <c r="W30" s="26">
        <v>21384</v>
      </c>
      <c r="X30" s="58">
        <v>3910.7780000000002</v>
      </c>
      <c r="Y30" s="58">
        <f>IFERROR(X30/W30,0)</f>
        <v>0.18288337074448185</v>
      </c>
      <c r="Z30" s="27">
        <f t="shared" si="16"/>
        <v>447.71</v>
      </c>
      <c r="AA30" s="15">
        <f>W30*Y30*Z30</f>
        <v>1750894.4183799999</v>
      </c>
      <c r="AC30" s="26">
        <v>0</v>
      </c>
      <c r="AD30" s="58">
        <v>0</v>
      </c>
      <c r="AE30" s="58">
        <f>IFERROR(AD30/AC30,0)</f>
        <v>0</v>
      </c>
      <c r="AF30" s="27">
        <f t="shared" si="17"/>
        <v>286.54000000000002</v>
      </c>
      <c r="AG30" s="15">
        <f>AC30*AE30*AF30</f>
        <v>0</v>
      </c>
      <c r="AI30" s="26">
        <v>0</v>
      </c>
      <c r="AJ30" s="58">
        <v>0</v>
      </c>
      <c r="AK30" s="58">
        <f>IFERROR(AJ30/AI30,0)</f>
        <v>0</v>
      </c>
      <c r="AL30" s="27">
        <f t="shared" si="18"/>
        <v>346.23</v>
      </c>
      <c r="AM30" s="15">
        <f>AI30*AK30*AL30</f>
        <v>0</v>
      </c>
      <c r="AO30" s="15">
        <f>AM30+AG30+AA30+U30+O30+I30</f>
        <v>2149034.1083340002</v>
      </c>
      <c r="AP30" s="15">
        <f t="shared" si="19"/>
        <v>716344.70277800004</v>
      </c>
    </row>
    <row r="31" spans="2:42" x14ac:dyDescent="0.25">
      <c r="B31" s="24">
        <v>19034</v>
      </c>
      <c r="C31" s="25" t="s">
        <v>202</v>
      </c>
      <c r="D31" t="s">
        <v>180</v>
      </c>
      <c r="E31" s="26">
        <v>197</v>
      </c>
      <c r="F31" s="58">
        <v>191.48750000000001</v>
      </c>
      <c r="G31" s="58">
        <f t="shared" si="0"/>
        <v>0.97201776649746197</v>
      </c>
      <c r="H31" s="27">
        <f t="shared" si="13"/>
        <v>2179.13</v>
      </c>
      <c r="I31" s="28">
        <f t="shared" si="1"/>
        <v>417276.15587500005</v>
      </c>
      <c r="K31" s="26">
        <v>0</v>
      </c>
      <c r="L31" s="58">
        <v>0</v>
      </c>
      <c r="M31" s="58">
        <f t="shared" si="2"/>
        <v>0</v>
      </c>
      <c r="N31" s="27">
        <f t="shared" si="14"/>
        <v>199.23</v>
      </c>
      <c r="O31" s="28">
        <f t="shared" si="3"/>
        <v>0</v>
      </c>
      <c r="Q31" s="26">
        <v>0</v>
      </c>
      <c r="R31" s="58">
        <v>0</v>
      </c>
      <c r="S31" s="58">
        <f t="shared" si="4"/>
        <v>0</v>
      </c>
      <c r="T31" s="27">
        <f t="shared" si="15"/>
        <v>99.62</v>
      </c>
      <c r="U31" s="28">
        <f t="shared" si="5"/>
        <v>0</v>
      </c>
      <c r="W31" s="26">
        <v>16422</v>
      </c>
      <c r="X31" s="58">
        <v>3437.6580000000004</v>
      </c>
      <c r="Y31" s="58">
        <f t="shared" si="6"/>
        <v>0.20933248081841435</v>
      </c>
      <c r="Z31" s="27">
        <f t="shared" si="16"/>
        <v>447.71</v>
      </c>
      <c r="AA31" s="15">
        <f t="shared" si="7"/>
        <v>1539073.8631800001</v>
      </c>
      <c r="AC31" s="26">
        <v>0</v>
      </c>
      <c r="AD31" s="58">
        <v>0</v>
      </c>
      <c r="AE31" s="58">
        <f t="shared" si="8"/>
        <v>0</v>
      </c>
      <c r="AF31" s="27">
        <f t="shared" si="17"/>
        <v>286.54000000000002</v>
      </c>
      <c r="AG31" s="15">
        <f t="shared" si="9"/>
        <v>0</v>
      </c>
      <c r="AI31" s="26">
        <v>0</v>
      </c>
      <c r="AJ31" s="58">
        <v>0</v>
      </c>
      <c r="AK31" s="58">
        <f t="shared" si="10"/>
        <v>0</v>
      </c>
      <c r="AL31" s="27">
        <f t="shared" si="18"/>
        <v>346.23</v>
      </c>
      <c r="AM31" s="15">
        <f t="shared" si="11"/>
        <v>0</v>
      </c>
      <c r="AO31" s="15">
        <f t="shared" si="12"/>
        <v>1956350.019055</v>
      </c>
      <c r="AP31" s="15">
        <f t="shared" si="19"/>
        <v>652116.67301833339</v>
      </c>
    </row>
    <row r="32" spans="2:42" x14ac:dyDescent="0.25">
      <c r="B32" s="24">
        <v>13014</v>
      </c>
      <c r="C32" s="25" t="s">
        <v>203</v>
      </c>
      <c r="D32" t="s">
        <v>180</v>
      </c>
      <c r="E32" s="26">
        <v>495</v>
      </c>
      <c r="F32" s="58">
        <v>573.86400000000003</v>
      </c>
      <c r="G32" s="58">
        <f t="shared" si="0"/>
        <v>1.1593212121212122</v>
      </c>
      <c r="H32" s="27">
        <f t="shared" si="13"/>
        <v>2179.13</v>
      </c>
      <c r="I32" s="28">
        <f t="shared" si="1"/>
        <v>1250524.25832</v>
      </c>
      <c r="K32" s="26">
        <v>0</v>
      </c>
      <c r="L32" s="58">
        <v>0</v>
      </c>
      <c r="M32" s="58">
        <f t="shared" si="2"/>
        <v>0</v>
      </c>
      <c r="N32" s="27">
        <f t="shared" si="14"/>
        <v>199.23</v>
      </c>
      <c r="O32" s="28">
        <f t="shared" si="3"/>
        <v>0</v>
      </c>
      <c r="Q32" s="26">
        <v>1</v>
      </c>
      <c r="R32" s="58">
        <v>0.81030000000000002</v>
      </c>
      <c r="S32" s="58">
        <f t="shared" si="4"/>
        <v>0.81030000000000002</v>
      </c>
      <c r="T32" s="27">
        <f t="shared" si="15"/>
        <v>99.62</v>
      </c>
      <c r="U32" s="28">
        <f t="shared" si="5"/>
        <v>80.722086000000004</v>
      </c>
      <c r="W32" s="26">
        <v>16823</v>
      </c>
      <c r="X32" s="58">
        <v>3985.0868</v>
      </c>
      <c r="Y32" s="58">
        <f t="shared" si="6"/>
        <v>0.23688324317898116</v>
      </c>
      <c r="Z32" s="27">
        <f t="shared" si="16"/>
        <v>447.71</v>
      </c>
      <c r="AA32" s="15">
        <f t="shared" si="7"/>
        <v>1784163.211228</v>
      </c>
      <c r="AC32" s="26">
        <v>0</v>
      </c>
      <c r="AD32" s="58">
        <v>0</v>
      </c>
      <c r="AE32" s="58">
        <f t="shared" si="8"/>
        <v>0</v>
      </c>
      <c r="AF32" s="27">
        <f t="shared" si="17"/>
        <v>286.54000000000002</v>
      </c>
      <c r="AG32" s="15">
        <f t="shared" si="9"/>
        <v>0</v>
      </c>
      <c r="AI32" s="26">
        <v>0</v>
      </c>
      <c r="AJ32" s="58">
        <v>0</v>
      </c>
      <c r="AK32" s="58">
        <f t="shared" si="10"/>
        <v>0</v>
      </c>
      <c r="AL32" s="27">
        <f t="shared" si="18"/>
        <v>346.23</v>
      </c>
      <c r="AM32" s="15">
        <f t="shared" si="11"/>
        <v>0</v>
      </c>
      <c r="AO32" s="15">
        <f t="shared" si="12"/>
        <v>3034768.1916340003</v>
      </c>
      <c r="AP32" s="15">
        <f t="shared" si="19"/>
        <v>1011589.3972113334</v>
      </c>
    </row>
    <row r="33" spans="2:42" x14ac:dyDescent="0.25">
      <c r="B33" s="24">
        <v>13026</v>
      </c>
      <c r="C33" s="25" t="s">
        <v>204</v>
      </c>
      <c r="D33" t="s">
        <v>180</v>
      </c>
      <c r="E33" s="26">
        <v>213</v>
      </c>
      <c r="F33" s="58">
        <v>474.25049999999999</v>
      </c>
      <c r="G33" s="58">
        <f t="shared" si="0"/>
        <v>2.2265281690140846</v>
      </c>
      <c r="H33" s="27">
        <f t="shared" si="13"/>
        <v>2179.13</v>
      </c>
      <c r="I33" s="28">
        <f t="shared" si="1"/>
        <v>1033453.492065</v>
      </c>
      <c r="K33" s="26">
        <v>0</v>
      </c>
      <c r="L33" s="58">
        <v>0</v>
      </c>
      <c r="M33" s="58">
        <f t="shared" si="2"/>
        <v>0</v>
      </c>
      <c r="N33" s="27">
        <f t="shared" si="14"/>
        <v>199.23</v>
      </c>
      <c r="O33" s="28">
        <f t="shared" si="3"/>
        <v>0</v>
      </c>
      <c r="Q33" s="26">
        <v>13</v>
      </c>
      <c r="R33" s="58">
        <v>20.576899999999995</v>
      </c>
      <c r="S33" s="58">
        <f t="shared" si="4"/>
        <v>1.5828384615384612</v>
      </c>
      <c r="T33" s="27">
        <f t="shared" si="15"/>
        <v>99.62</v>
      </c>
      <c r="U33" s="28">
        <f t="shared" si="5"/>
        <v>2049.8707779999995</v>
      </c>
      <c r="W33" s="26">
        <v>13472</v>
      </c>
      <c r="X33" s="58">
        <v>3557.9473000000003</v>
      </c>
      <c r="Y33" s="58">
        <f t="shared" si="6"/>
        <v>0.26409941359857486</v>
      </c>
      <c r="Z33" s="27">
        <f t="shared" si="16"/>
        <v>447.71</v>
      </c>
      <c r="AA33" s="15">
        <f t="shared" si="7"/>
        <v>1592928.5856830003</v>
      </c>
      <c r="AC33" s="26">
        <v>0</v>
      </c>
      <c r="AD33" s="58">
        <v>0</v>
      </c>
      <c r="AE33" s="58">
        <f t="shared" si="8"/>
        <v>0</v>
      </c>
      <c r="AF33" s="27">
        <f t="shared" si="17"/>
        <v>286.54000000000002</v>
      </c>
      <c r="AG33" s="15">
        <f t="shared" si="9"/>
        <v>0</v>
      </c>
      <c r="AI33" s="26">
        <v>0</v>
      </c>
      <c r="AJ33" s="58">
        <v>0</v>
      </c>
      <c r="AK33" s="58">
        <f t="shared" si="10"/>
        <v>0</v>
      </c>
      <c r="AL33" s="27">
        <f t="shared" si="18"/>
        <v>346.23</v>
      </c>
      <c r="AM33" s="15">
        <f t="shared" si="11"/>
        <v>0</v>
      </c>
      <c r="AO33" s="15">
        <f t="shared" si="12"/>
        <v>2628431.9485260001</v>
      </c>
      <c r="AP33" s="15">
        <f t="shared" si="19"/>
        <v>876143.98284200008</v>
      </c>
    </row>
    <row r="34" spans="2:42" x14ac:dyDescent="0.25">
      <c r="B34" s="24">
        <v>8008</v>
      </c>
      <c r="C34" s="25" t="s">
        <v>205</v>
      </c>
      <c r="D34" t="s">
        <v>180</v>
      </c>
      <c r="E34" s="26">
        <v>177</v>
      </c>
      <c r="F34" s="58">
        <v>336.66880000000003</v>
      </c>
      <c r="G34" s="58">
        <f t="shared" si="0"/>
        <v>1.9020836158192092</v>
      </c>
      <c r="H34" s="27">
        <f t="shared" si="13"/>
        <v>2179.13</v>
      </c>
      <c r="I34" s="28">
        <f t="shared" si="1"/>
        <v>733645.0821440001</v>
      </c>
      <c r="K34" s="26">
        <v>0</v>
      </c>
      <c r="L34" s="58">
        <v>0</v>
      </c>
      <c r="M34" s="58">
        <f t="shared" si="2"/>
        <v>0</v>
      </c>
      <c r="N34" s="27">
        <f t="shared" si="14"/>
        <v>199.23</v>
      </c>
      <c r="O34" s="28">
        <f t="shared" si="3"/>
        <v>0</v>
      </c>
      <c r="Q34" s="26">
        <v>9</v>
      </c>
      <c r="R34" s="58">
        <v>15.752900000000002</v>
      </c>
      <c r="S34" s="58">
        <f t="shared" si="4"/>
        <v>1.7503222222222226</v>
      </c>
      <c r="T34" s="27">
        <f t="shared" si="15"/>
        <v>99.62</v>
      </c>
      <c r="U34" s="28">
        <f t="shared" si="5"/>
        <v>1569.3038980000006</v>
      </c>
      <c r="W34" s="26">
        <v>36273</v>
      </c>
      <c r="X34" s="58">
        <v>8000.7196000000004</v>
      </c>
      <c r="Y34" s="58">
        <f t="shared" si="6"/>
        <v>0.22056955862487251</v>
      </c>
      <c r="Z34" s="27">
        <f t="shared" si="16"/>
        <v>447.71</v>
      </c>
      <c r="AA34" s="15">
        <f t="shared" si="7"/>
        <v>3582002.1721160002</v>
      </c>
      <c r="AC34" s="26">
        <v>0</v>
      </c>
      <c r="AD34" s="58">
        <v>0</v>
      </c>
      <c r="AE34" s="58">
        <f t="shared" si="8"/>
        <v>0</v>
      </c>
      <c r="AF34" s="27">
        <f t="shared" si="17"/>
        <v>286.54000000000002</v>
      </c>
      <c r="AG34" s="15">
        <f t="shared" si="9"/>
        <v>0</v>
      </c>
      <c r="AI34" s="26">
        <v>0</v>
      </c>
      <c r="AJ34" s="58">
        <v>0</v>
      </c>
      <c r="AK34" s="58">
        <f t="shared" si="10"/>
        <v>0</v>
      </c>
      <c r="AL34" s="27">
        <f t="shared" si="18"/>
        <v>346.23</v>
      </c>
      <c r="AM34" s="15">
        <f t="shared" si="11"/>
        <v>0</v>
      </c>
      <c r="AO34" s="15">
        <f t="shared" si="12"/>
        <v>4317216.5581580009</v>
      </c>
      <c r="AP34" s="15">
        <f t="shared" si="19"/>
        <v>1439072.186052667</v>
      </c>
    </row>
    <row r="35" spans="2:42" x14ac:dyDescent="0.25">
      <c r="B35" s="24">
        <v>7008</v>
      </c>
      <c r="C35" s="25" t="s">
        <v>206</v>
      </c>
      <c r="D35" t="s">
        <v>180</v>
      </c>
      <c r="E35" s="26">
        <v>6</v>
      </c>
      <c r="F35" s="58">
        <v>7.5829000000000004</v>
      </c>
      <c r="G35" s="58">
        <f>F35/E35</f>
        <v>1.2638166666666668</v>
      </c>
      <c r="H35" s="27">
        <f t="shared" si="13"/>
        <v>2179.13</v>
      </c>
      <c r="I35" s="28">
        <f>E35*G35*H35</f>
        <v>16524.124877000002</v>
      </c>
      <c r="K35" s="26">
        <v>0</v>
      </c>
      <c r="L35" s="58">
        <v>0</v>
      </c>
      <c r="M35" s="58">
        <f>IFERROR(L35/K35,0)</f>
        <v>0</v>
      </c>
      <c r="N35" s="27">
        <f t="shared" si="14"/>
        <v>199.23</v>
      </c>
      <c r="O35" s="28">
        <f>K35*M35*N35</f>
        <v>0</v>
      </c>
      <c r="Q35" s="26">
        <v>0</v>
      </c>
      <c r="R35" s="58">
        <v>0</v>
      </c>
      <c r="S35" s="58">
        <f>IFERROR(R35/Q35,0)</f>
        <v>0</v>
      </c>
      <c r="T35" s="27">
        <f t="shared" si="15"/>
        <v>99.62</v>
      </c>
      <c r="U35" s="28">
        <f>Q35*S35*T35</f>
        <v>0</v>
      </c>
      <c r="W35" s="26">
        <v>2673</v>
      </c>
      <c r="X35" s="58">
        <v>538.24079999999992</v>
      </c>
      <c r="Y35" s="58">
        <f>IFERROR(X35/W35,0)</f>
        <v>0.20136206509539839</v>
      </c>
      <c r="Z35" s="27">
        <f t="shared" si="16"/>
        <v>447.71</v>
      </c>
      <c r="AA35" s="15">
        <f>W35*Y35*Z35</f>
        <v>240975.78856799996</v>
      </c>
      <c r="AC35" s="26">
        <v>0</v>
      </c>
      <c r="AD35" s="58">
        <v>0</v>
      </c>
      <c r="AE35" s="58">
        <f>IFERROR(AD35/AC35,0)</f>
        <v>0</v>
      </c>
      <c r="AF35" s="27">
        <f t="shared" si="17"/>
        <v>286.54000000000002</v>
      </c>
      <c r="AG35" s="15">
        <f>AC35*AE35*AF35</f>
        <v>0</v>
      </c>
      <c r="AI35" s="26">
        <v>0</v>
      </c>
      <c r="AJ35" s="58">
        <v>0</v>
      </c>
      <c r="AK35" s="58">
        <f>IFERROR(AJ35/AI35,0)</f>
        <v>0</v>
      </c>
      <c r="AL35" s="27">
        <f t="shared" si="18"/>
        <v>346.23</v>
      </c>
      <c r="AM35" s="15">
        <f>AI35*AK35*AL35</f>
        <v>0</v>
      </c>
      <c r="AO35" s="15">
        <f>AM35+AG35+AA35+U35+O35+I35</f>
        <v>257499.91344499995</v>
      </c>
      <c r="AP35" s="15">
        <f t="shared" si="19"/>
        <v>85833.304481666652</v>
      </c>
    </row>
    <row r="36" spans="2:42" x14ac:dyDescent="0.25">
      <c r="B36" s="24">
        <v>4005</v>
      </c>
      <c r="C36" s="25" t="s">
        <v>207</v>
      </c>
      <c r="D36" t="s">
        <v>180</v>
      </c>
      <c r="E36" s="26">
        <v>285</v>
      </c>
      <c r="F36" s="58">
        <v>322.14889999999997</v>
      </c>
      <c r="G36" s="58">
        <f>F36/E36</f>
        <v>1.1303470175438595</v>
      </c>
      <c r="H36" s="27">
        <f t="shared" si="13"/>
        <v>2179.13</v>
      </c>
      <c r="I36" s="28">
        <f>E36*G36*H36</f>
        <v>702004.33245699992</v>
      </c>
      <c r="K36" s="26">
        <v>93</v>
      </c>
      <c r="L36" s="58">
        <v>75.576599999999985</v>
      </c>
      <c r="M36" s="58">
        <f>IFERROR(L36/K36,0)</f>
        <v>0.81265161290322563</v>
      </c>
      <c r="N36" s="27">
        <f t="shared" si="14"/>
        <v>199.23</v>
      </c>
      <c r="O36" s="28">
        <f>K36*M36*N36</f>
        <v>15057.126017999995</v>
      </c>
      <c r="Q36" s="26">
        <v>2</v>
      </c>
      <c r="R36" s="58">
        <v>2.3643999999999998</v>
      </c>
      <c r="S36" s="58">
        <f>IFERROR(R36/Q36,0)</f>
        <v>1.1821999999999999</v>
      </c>
      <c r="T36" s="27">
        <f t="shared" si="15"/>
        <v>99.62</v>
      </c>
      <c r="U36" s="28">
        <f>Q36*S36*T36</f>
        <v>235.541528</v>
      </c>
      <c r="W36" s="26">
        <v>18460</v>
      </c>
      <c r="X36" s="58">
        <v>3736.7193999999995</v>
      </c>
      <c r="Y36" s="58">
        <f>IFERROR(X36/W36,0)</f>
        <v>0.20242250270855902</v>
      </c>
      <c r="Z36" s="27">
        <f t="shared" si="16"/>
        <v>447.71</v>
      </c>
      <c r="AA36" s="15">
        <f>W36*Y36*Z36</f>
        <v>1672966.6425739997</v>
      </c>
      <c r="AC36" s="26">
        <v>0</v>
      </c>
      <c r="AD36" s="58">
        <v>0</v>
      </c>
      <c r="AE36" s="58">
        <f>IFERROR(AD36/AC36,0)</f>
        <v>0</v>
      </c>
      <c r="AF36" s="27">
        <f t="shared" si="17"/>
        <v>286.54000000000002</v>
      </c>
      <c r="AG36" s="15">
        <f>AC36*AE36*AF36</f>
        <v>0</v>
      </c>
      <c r="AI36" s="26">
        <v>0</v>
      </c>
      <c r="AJ36" s="58">
        <v>0</v>
      </c>
      <c r="AK36" s="58">
        <f>IFERROR(AJ36/AI36,0)</f>
        <v>0</v>
      </c>
      <c r="AL36" s="27">
        <f t="shared" si="18"/>
        <v>346.23</v>
      </c>
      <c r="AM36" s="15">
        <f>AI36*AK36*AL36</f>
        <v>0</v>
      </c>
      <c r="AO36" s="15">
        <f>AM36+AG36+AA36+U36+O36+I36</f>
        <v>2390263.642577</v>
      </c>
      <c r="AP36" s="15">
        <f t="shared" si="19"/>
        <v>796754.54752566665</v>
      </c>
    </row>
    <row r="37" spans="2:42" x14ac:dyDescent="0.25">
      <c r="B37" s="24">
        <v>5003</v>
      </c>
      <c r="C37" s="25" t="s">
        <v>208</v>
      </c>
      <c r="D37" t="s">
        <v>180</v>
      </c>
      <c r="E37" s="26">
        <v>209</v>
      </c>
      <c r="F37" s="58">
        <v>147.26949999999999</v>
      </c>
      <c r="G37" s="58">
        <f t="shared" si="0"/>
        <v>0.70463875598086123</v>
      </c>
      <c r="H37" s="27">
        <f t="shared" si="13"/>
        <v>2179.13</v>
      </c>
      <c r="I37" s="28">
        <f t="shared" si="1"/>
        <v>320919.38553500001</v>
      </c>
      <c r="K37" s="26">
        <v>0</v>
      </c>
      <c r="L37" s="58">
        <v>0</v>
      </c>
      <c r="M37" s="58">
        <f t="shared" si="2"/>
        <v>0</v>
      </c>
      <c r="N37" s="27">
        <f t="shared" si="14"/>
        <v>199.23</v>
      </c>
      <c r="O37" s="28">
        <f t="shared" si="3"/>
        <v>0</v>
      </c>
      <c r="Q37" s="26">
        <v>0</v>
      </c>
      <c r="R37" s="58">
        <v>0</v>
      </c>
      <c r="S37" s="58">
        <f t="shared" si="4"/>
        <v>0</v>
      </c>
      <c r="T37" s="27">
        <f t="shared" si="15"/>
        <v>99.62</v>
      </c>
      <c r="U37" s="28">
        <f t="shared" si="5"/>
        <v>0</v>
      </c>
      <c r="W37" s="26">
        <v>12670</v>
      </c>
      <c r="X37" s="58">
        <v>3233.8226000000004</v>
      </c>
      <c r="Y37" s="58">
        <f t="shared" si="6"/>
        <v>0.25523461720599844</v>
      </c>
      <c r="Z37" s="27">
        <f t="shared" si="16"/>
        <v>447.71</v>
      </c>
      <c r="AA37" s="15">
        <f t="shared" si="7"/>
        <v>1447814.716246</v>
      </c>
      <c r="AC37" s="26">
        <v>0</v>
      </c>
      <c r="AD37" s="58">
        <v>0</v>
      </c>
      <c r="AE37" s="58">
        <f t="shared" si="8"/>
        <v>0</v>
      </c>
      <c r="AF37" s="27">
        <f t="shared" si="17"/>
        <v>286.54000000000002</v>
      </c>
      <c r="AG37" s="15">
        <f t="shared" si="9"/>
        <v>0</v>
      </c>
      <c r="AI37" s="26">
        <v>0</v>
      </c>
      <c r="AJ37" s="58">
        <v>0</v>
      </c>
      <c r="AK37" s="58">
        <f t="shared" si="10"/>
        <v>0</v>
      </c>
      <c r="AL37" s="27">
        <f t="shared" si="18"/>
        <v>346.23</v>
      </c>
      <c r="AM37" s="15">
        <f t="shared" si="11"/>
        <v>0</v>
      </c>
      <c r="AO37" s="15">
        <f t="shared" si="12"/>
        <v>1768734.1017809999</v>
      </c>
      <c r="AP37" s="15">
        <f t="shared" si="19"/>
        <v>589578.03392700001</v>
      </c>
    </row>
    <row r="38" spans="2:42" x14ac:dyDescent="0.25">
      <c r="B38" s="24">
        <v>2002</v>
      </c>
      <c r="C38" s="25" t="s">
        <v>209</v>
      </c>
      <c r="D38" t="s">
        <v>180</v>
      </c>
      <c r="E38" s="26">
        <v>500</v>
      </c>
      <c r="F38" s="58">
        <v>633.09860000000003</v>
      </c>
      <c r="G38" s="58">
        <f t="shared" si="0"/>
        <v>1.2661972000000001</v>
      </c>
      <c r="H38" s="27">
        <f t="shared" si="13"/>
        <v>2179.13</v>
      </c>
      <c r="I38" s="28">
        <f t="shared" si="1"/>
        <v>1379604.152218</v>
      </c>
      <c r="K38" s="26">
        <v>0</v>
      </c>
      <c r="L38" s="58">
        <v>0</v>
      </c>
      <c r="M38" s="58">
        <f t="shared" si="2"/>
        <v>0</v>
      </c>
      <c r="N38" s="27">
        <f t="shared" si="14"/>
        <v>199.23</v>
      </c>
      <c r="O38" s="28">
        <f t="shared" si="3"/>
        <v>0</v>
      </c>
      <c r="Q38" s="26">
        <v>0</v>
      </c>
      <c r="R38" s="58">
        <v>0</v>
      </c>
      <c r="S38" s="58">
        <f t="shared" si="4"/>
        <v>0</v>
      </c>
      <c r="T38" s="27">
        <f t="shared" si="15"/>
        <v>99.62</v>
      </c>
      <c r="U38" s="28">
        <f t="shared" si="5"/>
        <v>0</v>
      </c>
      <c r="W38" s="26">
        <v>16174</v>
      </c>
      <c r="X38" s="58">
        <v>4363.3881000000001</v>
      </c>
      <c r="Y38" s="58">
        <f t="shared" si="6"/>
        <v>0.26977792135526152</v>
      </c>
      <c r="Z38" s="27">
        <f t="shared" si="16"/>
        <v>447.71</v>
      </c>
      <c r="AA38" s="15">
        <f t="shared" si="7"/>
        <v>1953532.4862509998</v>
      </c>
      <c r="AC38" s="26">
        <v>0</v>
      </c>
      <c r="AD38" s="58">
        <v>0</v>
      </c>
      <c r="AE38" s="58">
        <f t="shared" si="8"/>
        <v>0</v>
      </c>
      <c r="AF38" s="27">
        <f t="shared" si="17"/>
        <v>286.54000000000002</v>
      </c>
      <c r="AG38" s="15">
        <f t="shared" si="9"/>
        <v>0</v>
      </c>
      <c r="AI38" s="26">
        <v>597</v>
      </c>
      <c r="AJ38" s="58">
        <v>320.84059999999999</v>
      </c>
      <c r="AK38" s="58">
        <f t="shared" si="10"/>
        <v>0.53742144053601337</v>
      </c>
      <c r="AL38" s="27">
        <f t="shared" si="18"/>
        <v>346.23</v>
      </c>
      <c r="AM38" s="15">
        <f t="shared" si="11"/>
        <v>111084.640938</v>
      </c>
      <c r="AO38" s="15">
        <f t="shared" si="12"/>
        <v>3444221.2794070002</v>
      </c>
      <c r="AP38" s="15">
        <f t="shared" si="19"/>
        <v>1148073.7598023333</v>
      </c>
    </row>
    <row r="39" spans="2:42" x14ac:dyDescent="0.25">
      <c r="B39" s="24">
        <v>2010</v>
      </c>
      <c r="C39" s="25" t="s">
        <v>84</v>
      </c>
      <c r="D39" t="s">
        <v>180</v>
      </c>
      <c r="E39" s="26">
        <v>103</v>
      </c>
      <c r="F39" s="58">
        <v>64.912800000000004</v>
      </c>
      <c r="G39" s="58">
        <f t="shared" si="0"/>
        <v>0.63022135922330103</v>
      </c>
      <c r="H39" s="27">
        <f t="shared" si="13"/>
        <v>2179.13</v>
      </c>
      <c r="I39" s="28">
        <f t="shared" si="1"/>
        <v>141453.42986400001</v>
      </c>
      <c r="K39" s="26">
        <v>0</v>
      </c>
      <c r="L39" s="58">
        <v>0</v>
      </c>
      <c r="M39" s="58">
        <f t="shared" si="2"/>
        <v>0</v>
      </c>
      <c r="N39" s="27">
        <f t="shared" si="14"/>
        <v>199.23</v>
      </c>
      <c r="O39" s="28">
        <f t="shared" si="3"/>
        <v>0</v>
      </c>
      <c r="Q39" s="26">
        <v>0</v>
      </c>
      <c r="R39" s="58">
        <v>0</v>
      </c>
      <c r="S39" s="58">
        <f t="shared" si="4"/>
        <v>0</v>
      </c>
      <c r="T39" s="27">
        <f t="shared" si="15"/>
        <v>99.62</v>
      </c>
      <c r="U39" s="28">
        <f t="shared" si="5"/>
        <v>0</v>
      </c>
      <c r="W39" s="26">
        <v>4106</v>
      </c>
      <c r="X39" s="58">
        <v>803.08040000000017</v>
      </c>
      <c r="Y39" s="58">
        <f t="shared" si="6"/>
        <v>0.19558704335119342</v>
      </c>
      <c r="Z39" s="27">
        <f t="shared" si="16"/>
        <v>447.71</v>
      </c>
      <c r="AA39" s="15">
        <f t="shared" si="7"/>
        <v>359547.12588400004</v>
      </c>
      <c r="AC39" s="26">
        <v>0</v>
      </c>
      <c r="AD39" s="58">
        <v>0</v>
      </c>
      <c r="AE39" s="58">
        <f t="shared" si="8"/>
        <v>0</v>
      </c>
      <c r="AF39" s="27">
        <f t="shared" si="17"/>
        <v>286.54000000000002</v>
      </c>
      <c r="AG39" s="15">
        <f t="shared" si="9"/>
        <v>0</v>
      </c>
      <c r="AI39" s="26">
        <v>0</v>
      </c>
      <c r="AJ39" s="58">
        <v>0</v>
      </c>
      <c r="AK39" s="58">
        <f t="shared" si="10"/>
        <v>0</v>
      </c>
      <c r="AL39" s="27">
        <f t="shared" si="18"/>
        <v>346.23</v>
      </c>
      <c r="AM39" s="15">
        <f t="shared" si="11"/>
        <v>0</v>
      </c>
      <c r="AO39" s="15">
        <f t="shared" si="12"/>
        <v>501000.55574800004</v>
      </c>
      <c r="AP39" s="15">
        <f t="shared" si="19"/>
        <v>167000.18524933336</v>
      </c>
    </row>
    <row r="40" spans="2:42" x14ac:dyDescent="0.25">
      <c r="B40" s="24">
        <v>16033</v>
      </c>
      <c r="C40" s="25" t="s">
        <v>210</v>
      </c>
      <c r="D40" t="s">
        <v>180</v>
      </c>
      <c r="E40" s="26">
        <v>93</v>
      </c>
      <c r="F40" s="58">
        <v>98.643300000000011</v>
      </c>
      <c r="G40" s="58">
        <f t="shared" si="0"/>
        <v>1.0606806451612905</v>
      </c>
      <c r="H40" s="27">
        <f t="shared" si="13"/>
        <v>2179.13</v>
      </c>
      <c r="I40" s="28">
        <f t="shared" si="1"/>
        <v>214956.57432900002</v>
      </c>
      <c r="K40" s="26">
        <v>0</v>
      </c>
      <c r="L40" s="58">
        <v>0</v>
      </c>
      <c r="M40" s="58">
        <f t="shared" si="2"/>
        <v>0</v>
      </c>
      <c r="N40" s="27">
        <f t="shared" si="14"/>
        <v>199.23</v>
      </c>
      <c r="O40" s="28">
        <f t="shared" si="3"/>
        <v>0</v>
      </c>
      <c r="Q40" s="26">
        <v>0</v>
      </c>
      <c r="R40" s="58">
        <v>0</v>
      </c>
      <c r="S40" s="58">
        <f t="shared" si="4"/>
        <v>0</v>
      </c>
      <c r="T40" s="27">
        <f t="shared" si="15"/>
        <v>99.62</v>
      </c>
      <c r="U40" s="28">
        <f t="shared" si="5"/>
        <v>0</v>
      </c>
      <c r="W40" s="26">
        <v>6740</v>
      </c>
      <c r="X40" s="58">
        <v>1450.2564</v>
      </c>
      <c r="Y40" s="58">
        <f t="shared" si="6"/>
        <v>0.21517157270029674</v>
      </c>
      <c r="Z40" s="27">
        <f t="shared" si="16"/>
        <v>447.71</v>
      </c>
      <c r="AA40" s="15">
        <f t="shared" si="7"/>
        <v>649294.29284399992</v>
      </c>
      <c r="AC40" s="26">
        <v>0</v>
      </c>
      <c r="AD40" s="58">
        <v>0</v>
      </c>
      <c r="AE40" s="58">
        <f t="shared" si="8"/>
        <v>0</v>
      </c>
      <c r="AF40" s="27">
        <f t="shared" si="17"/>
        <v>286.54000000000002</v>
      </c>
      <c r="AG40" s="15">
        <f t="shared" si="9"/>
        <v>0</v>
      </c>
      <c r="AI40" s="26">
        <v>0</v>
      </c>
      <c r="AJ40" s="58">
        <v>0</v>
      </c>
      <c r="AK40" s="58">
        <f t="shared" si="10"/>
        <v>0</v>
      </c>
      <c r="AL40" s="27">
        <f t="shared" si="18"/>
        <v>346.23</v>
      </c>
      <c r="AM40" s="15">
        <f t="shared" si="11"/>
        <v>0</v>
      </c>
      <c r="AO40" s="15">
        <f t="shared" si="12"/>
        <v>864250.86717300001</v>
      </c>
      <c r="AP40" s="15">
        <f t="shared" si="19"/>
        <v>288083.62239099998</v>
      </c>
    </row>
    <row r="41" spans="2:42" x14ac:dyDescent="0.25">
      <c r="B41" s="24">
        <v>10005</v>
      </c>
      <c r="C41" s="25" t="s">
        <v>211</v>
      </c>
      <c r="D41" t="s">
        <v>180</v>
      </c>
      <c r="E41" s="26">
        <v>13</v>
      </c>
      <c r="F41" s="58">
        <v>20.4953</v>
      </c>
      <c r="G41" s="58">
        <f t="shared" si="0"/>
        <v>1.5765615384615386</v>
      </c>
      <c r="H41" s="27">
        <f t="shared" si="13"/>
        <v>2179.13</v>
      </c>
      <c r="I41" s="28">
        <f t="shared" si="1"/>
        <v>44661.923089000004</v>
      </c>
      <c r="K41" s="26">
        <v>0</v>
      </c>
      <c r="L41" s="58">
        <v>0</v>
      </c>
      <c r="M41" s="58">
        <f t="shared" si="2"/>
        <v>0</v>
      </c>
      <c r="N41" s="27">
        <f t="shared" si="14"/>
        <v>199.23</v>
      </c>
      <c r="O41" s="28">
        <f t="shared" si="3"/>
        <v>0</v>
      </c>
      <c r="Q41" s="26">
        <v>0</v>
      </c>
      <c r="R41" s="58">
        <v>0</v>
      </c>
      <c r="S41" s="58">
        <f t="shared" si="4"/>
        <v>0</v>
      </c>
      <c r="T41" s="27">
        <f t="shared" si="15"/>
        <v>99.62</v>
      </c>
      <c r="U41" s="28">
        <f t="shared" si="5"/>
        <v>0</v>
      </c>
      <c r="W41" s="26">
        <v>7464</v>
      </c>
      <c r="X41" s="58">
        <v>1489.9006000000002</v>
      </c>
      <c r="Y41" s="58">
        <f t="shared" si="6"/>
        <v>0.19961154876741696</v>
      </c>
      <c r="Z41" s="27">
        <f t="shared" si="16"/>
        <v>447.71</v>
      </c>
      <c r="AA41" s="15">
        <f t="shared" si="7"/>
        <v>667043.39762599999</v>
      </c>
      <c r="AC41" s="26">
        <v>0</v>
      </c>
      <c r="AD41" s="58">
        <v>0</v>
      </c>
      <c r="AE41" s="58">
        <f t="shared" si="8"/>
        <v>0</v>
      </c>
      <c r="AF41" s="27">
        <f t="shared" si="17"/>
        <v>286.54000000000002</v>
      </c>
      <c r="AG41" s="15">
        <f t="shared" si="9"/>
        <v>0</v>
      </c>
      <c r="AI41" s="26">
        <v>0</v>
      </c>
      <c r="AJ41" s="58">
        <v>0</v>
      </c>
      <c r="AK41" s="58">
        <f t="shared" si="10"/>
        <v>0</v>
      </c>
      <c r="AL41" s="27">
        <f t="shared" si="18"/>
        <v>346.23</v>
      </c>
      <c r="AM41" s="15">
        <f t="shared" si="11"/>
        <v>0</v>
      </c>
      <c r="AO41" s="15">
        <f t="shared" si="12"/>
        <v>711705.32071500004</v>
      </c>
      <c r="AP41" s="15">
        <f t="shared" si="19"/>
        <v>237235.10690500002</v>
      </c>
    </row>
    <row r="42" spans="2:42" x14ac:dyDescent="0.25">
      <c r="B42" s="24">
        <v>4008</v>
      </c>
      <c r="C42" s="25" t="s">
        <v>212</v>
      </c>
      <c r="D42" t="s">
        <v>180</v>
      </c>
      <c r="E42" s="26">
        <v>127</v>
      </c>
      <c r="F42" s="58">
        <v>184.62290000000002</v>
      </c>
      <c r="G42" s="58">
        <f t="shared" si="0"/>
        <v>1.4537236220472443</v>
      </c>
      <c r="H42" s="27">
        <f t="shared" si="13"/>
        <v>2179.13</v>
      </c>
      <c r="I42" s="28">
        <f t="shared" si="1"/>
        <v>402317.30007700005</v>
      </c>
      <c r="K42" s="26">
        <v>49</v>
      </c>
      <c r="L42" s="58">
        <v>31.758400000000005</v>
      </c>
      <c r="M42" s="58">
        <f t="shared" si="2"/>
        <v>0.6481306122448981</v>
      </c>
      <c r="N42" s="27">
        <f t="shared" si="14"/>
        <v>199.23</v>
      </c>
      <c r="O42" s="28">
        <f t="shared" si="3"/>
        <v>6327.2260320000005</v>
      </c>
      <c r="Q42" s="26">
        <v>0</v>
      </c>
      <c r="R42" s="58">
        <v>0</v>
      </c>
      <c r="S42" s="58">
        <f t="shared" si="4"/>
        <v>0</v>
      </c>
      <c r="T42" s="27">
        <f t="shared" si="15"/>
        <v>99.62</v>
      </c>
      <c r="U42" s="28">
        <f t="shared" si="5"/>
        <v>0</v>
      </c>
      <c r="W42" s="26">
        <v>16949</v>
      </c>
      <c r="X42" s="58">
        <v>3235.2057</v>
      </c>
      <c r="Y42" s="58">
        <f t="shared" si="6"/>
        <v>0.19087885420968789</v>
      </c>
      <c r="Z42" s="27">
        <f t="shared" si="16"/>
        <v>447.71</v>
      </c>
      <c r="AA42" s="15">
        <f t="shared" si="7"/>
        <v>1448433.943947</v>
      </c>
      <c r="AC42" s="26">
        <v>0</v>
      </c>
      <c r="AD42" s="58">
        <v>0</v>
      </c>
      <c r="AE42" s="58">
        <f t="shared" si="8"/>
        <v>0</v>
      </c>
      <c r="AF42" s="27">
        <f t="shared" si="17"/>
        <v>286.54000000000002</v>
      </c>
      <c r="AG42" s="15">
        <f t="shared" si="9"/>
        <v>0</v>
      </c>
      <c r="AI42" s="26">
        <v>0</v>
      </c>
      <c r="AJ42" s="58">
        <v>0</v>
      </c>
      <c r="AK42" s="58">
        <f t="shared" si="10"/>
        <v>0</v>
      </c>
      <c r="AL42" s="27">
        <f t="shared" si="18"/>
        <v>346.23</v>
      </c>
      <c r="AM42" s="15">
        <f t="shared" si="11"/>
        <v>0</v>
      </c>
      <c r="AO42" s="15">
        <f t="shared" si="12"/>
        <v>1857078.4700560002</v>
      </c>
      <c r="AP42" s="15">
        <f t="shared" si="19"/>
        <v>619026.15668533335</v>
      </c>
    </row>
    <row r="43" spans="2:42" x14ac:dyDescent="0.25">
      <c r="B43" s="24">
        <v>3072</v>
      </c>
      <c r="C43" s="25" t="s">
        <v>213</v>
      </c>
      <c r="D43" t="s">
        <v>180</v>
      </c>
      <c r="E43" s="26">
        <v>799</v>
      </c>
      <c r="F43" s="58">
        <v>1177.3621000000001</v>
      </c>
      <c r="G43" s="58">
        <f t="shared" si="0"/>
        <v>1.4735445556946183</v>
      </c>
      <c r="H43" s="27">
        <f t="shared" si="13"/>
        <v>2179.13</v>
      </c>
      <c r="I43" s="28">
        <f t="shared" si="1"/>
        <v>2565625.0729730004</v>
      </c>
      <c r="K43" s="26">
        <v>0</v>
      </c>
      <c r="L43" s="58">
        <v>0</v>
      </c>
      <c r="M43" s="58">
        <f t="shared" si="2"/>
        <v>0</v>
      </c>
      <c r="N43" s="27">
        <f t="shared" si="14"/>
        <v>199.23</v>
      </c>
      <c r="O43" s="28">
        <f t="shared" si="3"/>
        <v>0</v>
      </c>
      <c r="Q43" s="26">
        <v>0</v>
      </c>
      <c r="R43" s="58">
        <v>0</v>
      </c>
      <c r="S43" s="58">
        <f t="shared" si="4"/>
        <v>0</v>
      </c>
      <c r="T43" s="27">
        <f t="shared" si="15"/>
        <v>99.62</v>
      </c>
      <c r="U43" s="28">
        <f t="shared" si="5"/>
        <v>0</v>
      </c>
      <c r="W43" s="26">
        <v>27100</v>
      </c>
      <c r="X43" s="58">
        <v>5959.9360000000006</v>
      </c>
      <c r="Y43" s="58">
        <f t="shared" si="6"/>
        <v>0.21992383763837642</v>
      </c>
      <c r="Z43" s="27">
        <f t="shared" si="16"/>
        <v>447.71</v>
      </c>
      <c r="AA43" s="15">
        <f t="shared" si="7"/>
        <v>2668322.9465600001</v>
      </c>
      <c r="AC43" s="26">
        <v>0</v>
      </c>
      <c r="AD43" s="58">
        <v>0</v>
      </c>
      <c r="AE43" s="58">
        <f t="shared" si="8"/>
        <v>0</v>
      </c>
      <c r="AF43" s="27">
        <f t="shared" si="17"/>
        <v>286.54000000000002</v>
      </c>
      <c r="AG43" s="15">
        <f t="shared" si="9"/>
        <v>0</v>
      </c>
      <c r="AI43" s="26">
        <v>0</v>
      </c>
      <c r="AJ43" s="58">
        <v>0</v>
      </c>
      <c r="AK43" s="58">
        <f t="shared" si="10"/>
        <v>0</v>
      </c>
      <c r="AL43" s="27">
        <f t="shared" si="18"/>
        <v>346.23</v>
      </c>
      <c r="AM43" s="15">
        <f t="shared" si="11"/>
        <v>0</v>
      </c>
      <c r="AO43" s="15">
        <f t="shared" si="12"/>
        <v>5233948.0195330009</v>
      </c>
      <c r="AP43" s="15">
        <f t="shared" si="19"/>
        <v>1744649.3398443337</v>
      </c>
    </row>
    <row r="44" spans="2:42" x14ac:dyDescent="0.25">
      <c r="B44" s="24">
        <v>13027</v>
      </c>
      <c r="C44" s="25" t="s">
        <v>214</v>
      </c>
      <c r="D44" t="s">
        <v>180</v>
      </c>
      <c r="E44" s="26">
        <v>1103</v>
      </c>
      <c r="F44" s="58">
        <v>2801.7432999999996</v>
      </c>
      <c r="G44" s="58">
        <f>F44/E44</f>
        <v>2.5401117860380777</v>
      </c>
      <c r="H44" s="27">
        <f t="shared" si="13"/>
        <v>2179.13</v>
      </c>
      <c r="I44" s="28">
        <f t="shared" si="1"/>
        <v>6105362.8773289993</v>
      </c>
      <c r="K44" s="26">
        <v>0</v>
      </c>
      <c r="L44" s="58">
        <v>0</v>
      </c>
      <c r="M44" s="58">
        <f t="shared" si="2"/>
        <v>0</v>
      </c>
      <c r="N44" s="27">
        <f t="shared" si="14"/>
        <v>199.23</v>
      </c>
      <c r="O44" s="28">
        <f t="shared" si="3"/>
        <v>0</v>
      </c>
      <c r="Q44" s="26">
        <v>0</v>
      </c>
      <c r="R44" s="58">
        <v>0</v>
      </c>
      <c r="S44" s="58">
        <f t="shared" si="4"/>
        <v>0</v>
      </c>
      <c r="T44" s="27">
        <f t="shared" si="15"/>
        <v>99.62</v>
      </c>
      <c r="U44" s="28">
        <f t="shared" si="5"/>
        <v>0</v>
      </c>
      <c r="W44" s="26">
        <v>91932</v>
      </c>
      <c r="X44" s="58">
        <v>20046.955400000003</v>
      </c>
      <c r="Y44" s="58">
        <f t="shared" si="6"/>
        <v>0.21806286603141456</v>
      </c>
      <c r="Z44" s="27">
        <f t="shared" si="16"/>
        <v>447.71</v>
      </c>
      <c r="AA44" s="15">
        <f t="shared" si="7"/>
        <v>8975222.4021340013</v>
      </c>
      <c r="AC44" s="26">
        <v>0</v>
      </c>
      <c r="AD44" s="58">
        <v>0</v>
      </c>
      <c r="AE44" s="58">
        <f t="shared" si="8"/>
        <v>0</v>
      </c>
      <c r="AF44" s="27">
        <f t="shared" si="17"/>
        <v>286.54000000000002</v>
      </c>
      <c r="AG44" s="15">
        <f t="shared" si="9"/>
        <v>0</v>
      </c>
      <c r="AI44" s="26">
        <v>0</v>
      </c>
      <c r="AJ44" s="58">
        <v>0</v>
      </c>
      <c r="AK44" s="58">
        <f t="shared" si="10"/>
        <v>0</v>
      </c>
      <c r="AL44" s="27">
        <f t="shared" si="18"/>
        <v>346.23</v>
      </c>
      <c r="AM44" s="15">
        <f t="shared" si="11"/>
        <v>0</v>
      </c>
      <c r="AO44" s="15">
        <f t="shared" si="12"/>
        <v>15080585.279463001</v>
      </c>
      <c r="AP44" s="15">
        <f t="shared" si="19"/>
        <v>5026861.7598210005</v>
      </c>
    </row>
    <row r="45" spans="2:42" x14ac:dyDescent="0.25">
      <c r="B45" s="24">
        <v>13021</v>
      </c>
      <c r="C45" s="25" t="s">
        <v>215</v>
      </c>
      <c r="D45" t="s">
        <v>180</v>
      </c>
      <c r="E45" s="26">
        <v>75</v>
      </c>
      <c r="F45" s="58">
        <v>69.844200000000001</v>
      </c>
      <c r="G45" s="58">
        <f t="shared" si="0"/>
        <v>0.93125599999999997</v>
      </c>
      <c r="H45" s="27">
        <f t="shared" si="13"/>
        <v>2179.13</v>
      </c>
      <c r="I45" s="28">
        <f t="shared" si="1"/>
        <v>152199.59154600001</v>
      </c>
      <c r="K45" s="26">
        <v>0</v>
      </c>
      <c r="L45" s="58">
        <v>0</v>
      </c>
      <c r="M45" s="58">
        <f t="shared" si="2"/>
        <v>0</v>
      </c>
      <c r="N45" s="27">
        <f t="shared" si="14"/>
        <v>199.23</v>
      </c>
      <c r="O45" s="28">
        <f t="shared" si="3"/>
        <v>0</v>
      </c>
      <c r="Q45" s="26">
        <v>0</v>
      </c>
      <c r="R45" s="58">
        <v>0</v>
      </c>
      <c r="S45" s="58">
        <f t="shared" si="4"/>
        <v>0</v>
      </c>
      <c r="T45" s="27">
        <f t="shared" si="15"/>
        <v>99.62</v>
      </c>
      <c r="U45" s="28">
        <f t="shared" si="5"/>
        <v>0</v>
      </c>
      <c r="W45" s="26">
        <v>10432</v>
      </c>
      <c r="X45" s="58">
        <v>1781.2205000000004</v>
      </c>
      <c r="Y45" s="58">
        <f t="shared" si="6"/>
        <v>0.17074583013803685</v>
      </c>
      <c r="Z45" s="27">
        <f t="shared" si="16"/>
        <v>447.71</v>
      </c>
      <c r="AA45" s="15">
        <f t="shared" si="7"/>
        <v>797470.23005500017</v>
      </c>
      <c r="AC45" s="26">
        <v>0</v>
      </c>
      <c r="AD45" s="58">
        <v>0</v>
      </c>
      <c r="AE45" s="58">
        <f t="shared" si="8"/>
        <v>0</v>
      </c>
      <c r="AF45" s="27">
        <f t="shared" si="17"/>
        <v>286.54000000000002</v>
      </c>
      <c r="AG45" s="15">
        <f t="shared" si="9"/>
        <v>0</v>
      </c>
      <c r="AI45" s="26">
        <v>0</v>
      </c>
      <c r="AJ45" s="58">
        <v>0</v>
      </c>
      <c r="AK45" s="58">
        <f t="shared" si="10"/>
        <v>0</v>
      </c>
      <c r="AL45" s="27">
        <f t="shared" si="18"/>
        <v>346.23</v>
      </c>
      <c r="AM45" s="15">
        <f t="shared" si="11"/>
        <v>0</v>
      </c>
      <c r="AO45" s="15">
        <f t="shared" si="12"/>
        <v>949669.82160100015</v>
      </c>
      <c r="AP45" s="15">
        <f t="shared" si="19"/>
        <v>316556.60720033338</v>
      </c>
    </row>
    <row r="46" spans="2:42" x14ac:dyDescent="0.25">
      <c r="B46" s="24">
        <v>2015</v>
      </c>
      <c r="C46" s="25" t="s">
        <v>50</v>
      </c>
      <c r="D46" t="s">
        <v>180</v>
      </c>
      <c r="E46" s="26">
        <v>958</v>
      </c>
      <c r="F46" s="58">
        <v>1263.3597</v>
      </c>
      <c r="G46" s="58">
        <f t="shared" si="0"/>
        <v>1.3187470772442589</v>
      </c>
      <c r="H46" s="27">
        <f t="shared" si="13"/>
        <v>2179.13</v>
      </c>
      <c r="I46" s="28">
        <f t="shared" si="1"/>
        <v>2753025.0230610003</v>
      </c>
      <c r="K46" s="26">
        <v>0</v>
      </c>
      <c r="L46" s="58">
        <v>0</v>
      </c>
      <c r="M46" s="58">
        <f t="shared" si="2"/>
        <v>0</v>
      </c>
      <c r="N46" s="27">
        <f t="shared" si="14"/>
        <v>199.23</v>
      </c>
      <c r="O46" s="28">
        <f t="shared" si="3"/>
        <v>0</v>
      </c>
      <c r="Q46" s="26">
        <v>0</v>
      </c>
      <c r="R46" s="58">
        <v>0</v>
      </c>
      <c r="S46" s="58">
        <f t="shared" si="4"/>
        <v>0</v>
      </c>
      <c r="T46" s="27">
        <f t="shared" si="15"/>
        <v>99.62</v>
      </c>
      <c r="U46" s="28">
        <f t="shared" si="5"/>
        <v>0</v>
      </c>
      <c r="W46" s="26">
        <v>35058</v>
      </c>
      <c r="X46" s="58">
        <v>8340.8553000000011</v>
      </c>
      <c r="Y46" s="58">
        <f t="shared" si="6"/>
        <v>0.2379158908095157</v>
      </c>
      <c r="Z46" s="27">
        <f t="shared" si="16"/>
        <v>447.71</v>
      </c>
      <c r="AA46" s="15">
        <f t="shared" si="7"/>
        <v>3734284.3263630001</v>
      </c>
      <c r="AC46" s="26">
        <v>0</v>
      </c>
      <c r="AD46" s="58">
        <v>0</v>
      </c>
      <c r="AE46" s="58">
        <f t="shared" si="8"/>
        <v>0</v>
      </c>
      <c r="AF46" s="27">
        <f t="shared" si="17"/>
        <v>286.54000000000002</v>
      </c>
      <c r="AG46" s="15">
        <f t="shared" si="9"/>
        <v>0</v>
      </c>
      <c r="AI46" s="26">
        <v>0</v>
      </c>
      <c r="AJ46" s="58">
        <v>0</v>
      </c>
      <c r="AK46" s="58">
        <f t="shared" si="10"/>
        <v>0</v>
      </c>
      <c r="AL46" s="27">
        <f t="shared" si="18"/>
        <v>346.23</v>
      </c>
      <c r="AM46" s="15">
        <f t="shared" si="11"/>
        <v>0</v>
      </c>
      <c r="AO46" s="15">
        <f t="shared" si="12"/>
        <v>6487309.3494240008</v>
      </c>
      <c r="AP46" s="15">
        <f t="shared" si="19"/>
        <v>2162436.4498080001</v>
      </c>
    </row>
    <row r="47" spans="2:42" x14ac:dyDescent="0.25">
      <c r="B47" s="24">
        <v>19006</v>
      </c>
      <c r="C47" s="25" t="s">
        <v>216</v>
      </c>
      <c r="D47" t="s">
        <v>180</v>
      </c>
      <c r="E47" s="26">
        <v>852</v>
      </c>
      <c r="F47" s="58">
        <v>1556.0153</v>
      </c>
      <c r="G47" s="58">
        <f t="shared" si="0"/>
        <v>1.8263090375586855</v>
      </c>
      <c r="H47" s="27">
        <f t="shared" si="13"/>
        <v>2179.13</v>
      </c>
      <c r="I47" s="28">
        <f t="shared" si="1"/>
        <v>3390759.620689</v>
      </c>
      <c r="K47" s="26">
        <v>85</v>
      </c>
      <c r="L47" s="58">
        <v>63.16730000000004</v>
      </c>
      <c r="M47" s="58">
        <f t="shared" si="2"/>
        <v>0.74314470588235337</v>
      </c>
      <c r="N47" s="27">
        <f t="shared" si="14"/>
        <v>199.23</v>
      </c>
      <c r="O47" s="28">
        <f t="shared" si="3"/>
        <v>12584.821179000008</v>
      </c>
      <c r="Q47" s="26">
        <v>17</v>
      </c>
      <c r="R47" s="58">
        <v>30.122099999999996</v>
      </c>
      <c r="S47" s="58">
        <f t="shared" si="4"/>
        <v>1.7718882352941174</v>
      </c>
      <c r="T47" s="27">
        <f t="shared" si="15"/>
        <v>99.62</v>
      </c>
      <c r="U47" s="28">
        <f t="shared" si="5"/>
        <v>3000.7636019999995</v>
      </c>
      <c r="W47" s="26">
        <v>83817</v>
      </c>
      <c r="X47" s="58">
        <v>15072.320100000001</v>
      </c>
      <c r="Y47" s="58">
        <f t="shared" si="6"/>
        <v>0.17982414188052545</v>
      </c>
      <c r="Z47" s="27">
        <f t="shared" si="16"/>
        <v>447.71</v>
      </c>
      <c r="AA47" s="15">
        <f t="shared" si="7"/>
        <v>6748028.4319710005</v>
      </c>
      <c r="AC47" s="26">
        <v>3</v>
      </c>
      <c r="AD47" s="58">
        <v>2.3492999999999999</v>
      </c>
      <c r="AE47" s="58">
        <f t="shared" si="8"/>
        <v>0.78310000000000002</v>
      </c>
      <c r="AF47" s="27">
        <f t="shared" si="17"/>
        <v>286.54000000000002</v>
      </c>
      <c r="AG47" s="15">
        <f t="shared" si="9"/>
        <v>673.16842200000008</v>
      </c>
      <c r="AI47" s="26">
        <v>0</v>
      </c>
      <c r="AJ47" s="58">
        <v>0</v>
      </c>
      <c r="AK47" s="58">
        <f t="shared" si="10"/>
        <v>0</v>
      </c>
      <c r="AL47" s="27">
        <f t="shared" si="18"/>
        <v>346.23</v>
      </c>
      <c r="AM47" s="15">
        <f t="shared" si="11"/>
        <v>0</v>
      </c>
      <c r="AO47" s="15">
        <f t="shared" si="12"/>
        <v>10155046.805863</v>
      </c>
      <c r="AP47" s="15">
        <f t="shared" si="19"/>
        <v>3385015.6019543335</v>
      </c>
    </row>
    <row r="48" spans="2:42" x14ac:dyDescent="0.25">
      <c r="B48" s="24">
        <v>24001</v>
      </c>
      <c r="C48" s="25" t="s">
        <v>217</v>
      </c>
      <c r="D48" t="s">
        <v>180</v>
      </c>
      <c r="E48" s="26">
        <v>1</v>
      </c>
      <c r="F48" s="58">
        <v>0.73960000000000004</v>
      </c>
      <c r="G48" s="58">
        <f>IFERROR(F48/E48,0)</f>
        <v>0.73960000000000004</v>
      </c>
      <c r="H48" s="27">
        <f t="shared" si="13"/>
        <v>2179.13</v>
      </c>
      <c r="I48" s="28">
        <f t="shared" si="1"/>
        <v>1611.6845480000002</v>
      </c>
      <c r="K48" s="26">
        <v>0</v>
      </c>
      <c r="L48" s="58">
        <v>0</v>
      </c>
      <c r="M48" s="58">
        <f t="shared" si="2"/>
        <v>0</v>
      </c>
      <c r="N48" s="27">
        <f t="shared" si="14"/>
        <v>199.23</v>
      </c>
      <c r="O48" s="28">
        <f t="shared" si="3"/>
        <v>0</v>
      </c>
      <c r="Q48" s="26">
        <v>0</v>
      </c>
      <c r="R48" s="58">
        <v>0</v>
      </c>
      <c r="S48" s="58">
        <f t="shared" si="4"/>
        <v>0</v>
      </c>
      <c r="T48" s="27">
        <f t="shared" si="15"/>
        <v>99.62</v>
      </c>
      <c r="U48" s="28">
        <f t="shared" si="5"/>
        <v>0</v>
      </c>
      <c r="W48" s="26">
        <v>26</v>
      </c>
      <c r="X48" s="58">
        <v>3.2202000000000006</v>
      </c>
      <c r="Y48" s="58">
        <f t="shared" si="6"/>
        <v>0.12385384615384618</v>
      </c>
      <c r="Z48" s="27">
        <f t="shared" si="16"/>
        <v>447.71</v>
      </c>
      <c r="AA48" s="15">
        <f t="shared" si="7"/>
        <v>1441.7157420000003</v>
      </c>
      <c r="AC48" s="26">
        <v>0</v>
      </c>
      <c r="AD48" s="58">
        <v>0</v>
      </c>
      <c r="AE48" s="58">
        <f t="shared" si="8"/>
        <v>0</v>
      </c>
      <c r="AF48" s="27">
        <f t="shared" si="17"/>
        <v>286.54000000000002</v>
      </c>
      <c r="AG48" s="15">
        <f t="shared" si="9"/>
        <v>0</v>
      </c>
      <c r="AI48" s="26">
        <v>0</v>
      </c>
      <c r="AJ48" s="58">
        <v>0</v>
      </c>
      <c r="AK48" s="58">
        <f t="shared" si="10"/>
        <v>0</v>
      </c>
      <c r="AL48" s="27">
        <f t="shared" si="18"/>
        <v>346.23</v>
      </c>
      <c r="AM48" s="15">
        <f t="shared" si="11"/>
        <v>0</v>
      </c>
      <c r="AO48" s="15">
        <f t="shared" si="12"/>
        <v>3053.4002900000005</v>
      </c>
      <c r="AP48" s="15">
        <f t="shared" si="19"/>
        <v>1017.8000966666668</v>
      </c>
    </row>
    <row r="49" spans="2:42" x14ac:dyDescent="0.25">
      <c r="B49" s="24">
        <v>13011</v>
      </c>
      <c r="C49" s="25" t="s">
        <v>218</v>
      </c>
      <c r="D49" t="s">
        <v>180</v>
      </c>
      <c r="E49" s="26">
        <v>171</v>
      </c>
      <c r="F49" s="58">
        <v>218.99270000000001</v>
      </c>
      <c r="G49" s="58">
        <f t="shared" ref="G49:G71" si="20">F49/E49</f>
        <v>1.2806590643274856</v>
      </c>
      <c r="H49" s="27">
        <f t="shared" si="13"/>
        <v>2179.13</v>
      </c>
      <c r="I49" s="28">
        <f t="shared" si="1"/>
        <v>477213.56235100009</v>
      </c>
      <c r="K49" s="26">
        <v>0</v>
      </c>
      <c r="L49" s="58">
        <v>0</v>
      </c>
      <c r="M49" s="58">
        <f t="shared" si="2"/>
        <v>0</v>
      </c>
      <c r="N49" s="27">
        <f t="shared" si="14"/>
        <v>199.23</v>
      </c>
      <c r="O49" s="28">
        <f t="shared" si="3"/>
        <v>0</v>
      </c>
      <c r="Q49" s="26">
        <v>0</v>
      </c>
      <c r="R49" s="58">
        <v>0</v>
      </c>
      <c r="S49" s="58">
        <f t="shared" si="4"/>
        <v>0</v>
      </c>
      <c r="T49" s="27">
        <f t="shared" si="15"/>
        <v>99.62</v>
      </c>
      <c r="U49" s="28">
        <f t="shared" si="5"/>
        <v>0</v>
      </c>
      <c r="W49" s="26">
        <v>19931</v>
      </c>
      <c r="X49" s="58">
        <v>3739.0321999999996</v>
      </c>
      <c r="Y49" s="58">
        <f t="shared" si="6"/>
        <v>0.18759882594952584</v>
      </c>
      <c r="Z49" s="27">
        <f t="shared" si="16"/>
        <v>447.71</v>
      </c>
      <c r="AA49" s="15">
        <f t="shared" si="7"/>
        <v>1674002.1062619998</v>
      </c>
      <c r="AC49" s="26">
        <v>0</v>
      </c>
      <c r="AD49" s="58">
        <v>0</v>
      </c>
      <c r="AE49" s="58">
        <f t="shared" si="8"/>
        <v>0</v>
      </c>
      <c r="AF49" s="27">
        <f t="shared" si="17"/>
        <v>286.54000000000002</v>
      </c>
      <c r="AG49" s="15">
        <f t="shared" si="9"/>
        <v>0</v>
      </c>
      <c r="AI49" s="26">
        <v>0</v>
      </c>
      <c r="AJ49" s="58">
        <v>0</v>
      </c>
      <c r="AK49" s="58">
        <f t="shared" si="10"/>
        <v>0</v>
      </c>
      <c r="AL49" s="27">
        <f t="shared" si="18"/>
        <v>346.23</v>
      </c>
      <c r="AM49" s="15">
        <f t="shared" si="11"/>
        <v>0</v>
      </c>
      <c r="AO49" s="15">
        <f t="shared" si="12"/>
        <v>2151215.6686129998</v>
      </c>
      <c r="AP49" s="15">
        <f t="shared" si="19"/>
        <v>717071.88953766658</v>
      </c>
    </row>
    <row r="50" spans="2:42" x14ac:dyDescent="0.25">
      <c r="B50" s="24">
        <v>5011</v>
      </c>
      <c r="C50" s="25" t="s">
        <v>219</v>
      </c>
      <c r="D50" t="s">
        <v>180</v>
      </c>
      <c r="E50" s="26">
        <v>983</v>
      </c>
      <c r="F50" s="58">
        <v>1622.5077999999999</v>
      </c>
      <c r="G50" s="58">
        <f t="shared" si="20"/>
        <v>1.650567446592065</v>
      </c>
      <c r="H50" s="27">
        <f t="shared" si="13"/>
        <v>2179.13</v>
      </c>
      <c r="I50" s="28">
        <f t="shared" si="1"/>
        <v>3535655.422214</v>
      </c>
      <c r="K50" s="26">
        <v>37</v>
      </c>
      <c r="L50" s="58">
        <v>28.844399999999993</v>
      </c>
      <c r="M50" s="58">
        <f t="shared" si="2"/>
        <v>0.77957837837837818</v>
      </c>
      <c r="N50" s="27">
        <f t="shared" si="14"/>
        <v>199.23</v>
      </c>
      <c r="O50" s="28">
        <f t="shared" si="3"/>
        <v>5746.6698119999983</v>
      </c>
      <c r="Q50" s="26">
        <v>2</v>
      </c>
      <c r="R50" s="58">
        <v>5.8879999999999999</v>
      </c>
      <c r="S50" s="58">
        <f t="shared" si="4"/>
        <v>2.944</v>
      </c>
      <c r="T50" s="27">
        <f t="shared" si="15"/>
        <v>99.62</v>
      </c>
      <c r="U50" s="28">
        <f t="shared" si="5"/>
        <v>586.56255999999996</v>
      </c>
      <c r="W50" s="26">
        <v>44815</v>
      </c>
      <c r="X50" s="58">
        <v>15624.494700000003</v>
      </c>
      <c r="Y50" s="58">
        <f t="shared" si="6"/>
        <v>0.34864430882517022</v>
      </c>
      <c r="Z50" s="27">
        <f t="shared" si="16"/>
        <v>447.71</v>
      </c>
      <c r="AA50" s="15">
        <f t="shared" si="7"/>
        <v>6995242.5221370012</v>
      </c>
      <c r="AC50" s="26">
        <v>183</v>
      </c>
      <c r="AD50" s="58">
        <v>64.029599999999988</v>
      </c>
      <c r="AE50" s="58">
        <f t="shared" si="8"/>
        <v>0.34988852459016384</v>
      </c>
      <c r="AF50" s="27">
        <f t="shared" si="17"/>
        <v>286.54000000000002</v>
      </c>
      <c r="AG50" s="15">
        <f t="shared" si="9"/>
        <v>18347.041583999999</v>
      </c>
      <c r="AI50" s="26">
        <v>2642</v>
      </c>
      <c r="AJ50" s="58">
        <v>1396.5181</v>
      </c>
      <c r="AK50" s="58">
        <f t="shared" si="10"/>
        <v>0.52858368660105981</v>
      </c>
      <c r="AL50" s="27">
        <f t="shared" si="18"/>
        <v>346.23</v>
      </c>
      <c r="AM50" s="15">
        <f t="shared" si="11"/>
        <v>483516.461763</v>
      </c>
      <c r="AO50" s="15">
        <f t="shared" si="12"/>
        <v>11039094.680070002</v>
      </c>
      <c r="AP50" s="15">
        <f t="shared" si="19"/>
        <v>3679698.2266900004</v>
      </c>
    </row>
    <row r="51" spans="2:42" x14ac:dyDescent="0.25">
      <c r="B51" s="24">
        <v>1011</v>
      </c>
      <c r="C51" s="25" t="s">
        <v>220</v>
      </c>
      <c r="D51" t="s">
        <v>180</v>
      </c>
      <c r="E51" s="26">
        <v>477</v>
      </c>
      <c r="F51" s="58">
        <v>614.88279999999997</v>
      </c>
      <c r="G51" s="58">
        <f t="shared" si="20"/>
        <v>1.2890624737945493</v>
      </c>
      <c r="H51" s="27">
        <f t="shared" si="13"/>
        <v>2179.13</v>
      </c>
      <c r="I51" s="28">
        <f t="shared" si="1"/>
        <v>1339909.5559640001</v>
      </c>
      <c r="K51" s="26">
        <v>140</v>
      </c>
      <c r="L51" s="58">
        <v>96.419000000000025</v>
      </c>
      <c r="M51" s="58">
        <f t="shared" si="2"/>
        <v>0.68870714285714307</v>
      </c>
      <c r="N51" s="27">
        <f t="shared" si="14"/>
        <v>199.23</v>
      </c>
      <c r="O51" s="28">
        <f t="shared" si="3"/>
        <v>19209.557370000002</v>
      </c>
      <c r="Q51" s="26">
        <v>5</v>
      </c>
      <c r="R51" s="58">
        <v>6.6124000000000001</v>
      </c>
      <c r="S51" s="58">
        <f t="shared" si="4"/>
        <v>1.3224800000000001</v>
      </c>
      <c r="T51" s="27">
        <f t="shared" si="15"/>
        <v>99.62</v>
      </c>
      <c r="U51" s="28">
        <f t="shared" si="5"/>
        <v>658.72728800000016</v>
      </c>
      <c r="W51" s="26">
        <v>28909</v>
      </c>
      <c r="X51" s="58">
        <v>5048.9391999999998</v>
      </c>
      <c r="Y51" s="58">
        <f t="shared" si="6"/>
        <v>0.17464938946348887</v>
      </c>
      <c r="Z51" s="27">
        <f t="shared" si="16"/>
        <v>447.71</v>
      </c>
      <c r="AA51" s="15">
        <f t="shared" si="7"/>
        <v>2260460.569232</v>
      </c>
      <c r="AC51" s="26">
        <v>549</v>
      </c>
      <c r="AD51" s="58">
        <v>528.57719999999995</v>
      </c>
      <c r="AE51" s="58">
        <f t="shared" si="8"/>
        <v>0.96279999999999988</v>
      </c>
      <c r="AF51" s="27">
        <f t="shared" si="17"/>
        <v>286.54000000000002</v>
      </c>
      <c r="AG51" s="15">
        <f t="shared" si="9"/>
        <v>151458.51088799999</v>
      </c>
      <c r="AI51" s="26">
        <v>0</v>
      </c>
      <c r="AJ51" s="58">
        <v>0</v>
      </c>
      <c r="AK51" s="58">
        <f t="shared" si="10"/>
        <v>0</v>
      </c>
      <c r="AL51" s="27">
        <f t="shared" si="18"/>
        <v>346.23</v>
      </c>
      <c r="AM51" s="15">
        <f t="shared" si="11"/>
        <v>0</v>
      </c>
      <c r="AO51" s="15">
        <f t="shared" si="12"/>
        <v>3771696.920742</v>
      </c>
      <c r="AP51" s="15">
        <f t="shared" si="19"/>
        <v>1257232.3069140001</v>
      </c>
    </row>
    <row r="52" spans="2:42" x14ac:dyDescent="0.25">
      <c r="B52" s="24">
        <v>23008</v>
      </c>
      <c r="C52" s="25" t="s">
        <v>221</v>
      </c>
      <c r="D52" t="s">
        <v>180</v>
      </c>
      <c r="E52" s="26">
        <v>567</v>
      </c>
      <c r="F52" s="58">
        <v>992.25390000000016</v>
      </c>
      <c r="G52" s="58">
        <f t="shared" si="20"/>
        <v>1.7500068783068785</v>
      </c>
      <c r="H52" s="27">
        <f t="shared" si="13"/>
        <v>2179.13</v>
      </c>
      <c r="I52" s="28">
        <f t="shared" si="1"/>
        <v>2162250.2411070005</v>
      </c>
      <c r="K52" s="26">
        <v>78</v>
      </c>
      <c r="L52" s="58">
        <v>57.34129999999999</v>
      </c>
      <c r="M52" s="58">
        <f t="shared" si="2"/>
        <v>0.73514487179487165</v>
      </c>
      <c r="N52" s="27">
        <f t="shared" si="14"/>
        <v>199.23</v>
      </c>
      <c r="O52" s="28">
        <f t="shared" si="3"/>
        <v>11424.107198999998</v>
      </c>
      <c r="Q52" s="26">
        <v>0</v>
      </c>
      <c r="R52" s="58">
        <v>0</v>
      </c>
      <c r="S52" s="58">
        <f t="shared" si="4"/>
        <v>0</v>
      </c>
      <c r="T52" s="27">
        <f t="shared" si="15"/>
        <v>99.62</v>
      </c>
      <c r="U52" s="28">
        <f t="shared" si="5"/>
        <v>0</v>
      </c>
      <c r="W52" s="26">
        <v>151232</v>
      </c>
      <c r="X52" s="58">
        <v>15548.760199999999</v>
      </c>
      <c r="Y52" s="58">
        <f t="shared" si="6"/>
        <v>0.10281395604104951</v>
      </c>
      <c r="Z52" s="27">
        <f t="shared" si="16"/>
        <v>447.71</v>
      </c>
      <c r="AA52" s="15">
        <f t="shared" si="7"/>
        <v>6961335.4291419992</v>
      </c>
      <c r="AC52" s="26">
        <v>1529</v>
      </c>
      <c r="AD52" s="58">
        <v>1320.6115</v>
      </c>
      <c r="AE52" s="58">
        <f t="shared" si="8"/>
        <v>0.86370928711576189</v>
      </c>
      <c r="AF52" s="27">
        <f t="shared" si="17"/>
        <v>286.54000000000002</v>
      </c>
      <c r="AG52" s="15">
        <f t="shared" si="9"/>
        <v>378408.01921</v>
      </c>
      <c r="AI52" s="26">
        <v>0</v>
      </c>
      <c r="AJ52" s="58">
        <v>0</v>
      </c>
      <c r="AK52" s="58">
        <f t="shared" si="10"/>
        <v>0</v>
      </c>
      <c r="AL52" s="27">
        <f t="shared" si="18"/>
        <v>346.23</v>
      </c>
      <c r="AM52" s="15">
        <f t="shared" si="11"/>
        <v>0</v>
      </c>
      <c r="AO52" s="15">
        <f t="shared" si="12"/>
        <v>9513417.796658</v>
      </c>
      <c r="AP52" s="15">
        <f t="shared" si="19"/>
        <v>3171139.2655526665</v>
      </c>
    </row>
    <row r="53" spans="2:42" x14ac:dyDescent="0.25">
      <c r="B53" s="24">
        <v>7005</v>
      </c>
      <c r="C53" s="25" t="s">
        <v>222</v>
      </c>
      <c r="D53" t="s">
        <v>180</v>
      </c>
      <c r="E53" s="26">
        <v>184</v>
      </c>
      <c r="F53" s="58">
        <v>275.75389999999999</v>
      </c>
      <c r="G53" s="58">
        <f t="shared" si="20"/>
        <v>1.4986625</v>
      </c>
      <c r="H53" s="27">
        <f t="shared" si="13"/>
        <v>2179.13</v>
      </c>
      <c r="I53" s="28">
        <f t="shared" si="1"/>
        <v>600903.59610700002</v>
      </c>
      <c r="K53" s="26">
        <v>0</v>
      </c>
      <c r="L53" s="58">
        <v>0</v>
      </c>
      <c r="M53" s="58">
        <f t="shared" si="2"/>
        <v>0</v>
      </c>
      <c r="N53" s="27">
        <f t="shared" si="14"/>
        <v>199.23</v>
      </c>
      <c r="O53" s="28">
        <f t="shared" si="3"/>
        <v>0</v>
      </c>
      <c r="Q53" s="26">
        <v>0</v>
      </c>
      <c r="R53" s="58">
        <v>0</v>
      </c>
      <c r="S53" s="58">
        <f t="shared" si="4"/>
        <v>0</v>
      </c>
      <c r="T53" s="27">
        <f t="shared" si="15"/>
        <v>99.62</v>
      </c>
      <c r="U53" s="28">
        <f t="shared" si="5"/>
        <v>0</v>
      </c>
      <c r="W53" s="26">
        <v>14802</v>
      </c>
      <c r="X53" s="58">
        <v>5358.65</v>
      </c>
      <c r="Y53" s="58">
        <f t="shared" si="6"/>
        <v>0.36202202405080391</v>
      </c>
      <c r="Z53" s="27">
        <f t="shared" si="16"/>
        <v>447.71</v>
      </c>
      <c r="AA53" s="15">
        <f t="shared" si="7"/>
        <v>2399121.1914999997</v>
      </c>
      <c r="AC53" s="26">
        <v>0</v>
      </c>
      <c r="AD53" s="58">
        <v>0</v>
      </c>
      <c r="AE53" s="58">
        <f t="shared" si="8"/>
        <v>0</v>
      </c>
      <c r="AF53" s="27">
        <f t="shared" si="17"/>
        <v>286.54000000000002</v>
      </c>
      <c r="AG53" s="15">
        <f t="shared" si="9"/>
        <v>0</v>
      </c>
      <c r="AI53" s="26">
        <v>0</v>
      </c>
      <c r="AJ53" s="58">
        <v>0</v>
      </c>
      <c r="AK53" s="58">
        <f t="shared" si="10"/>
        <v>0</v>
      </c>
      <c r="AL53" s="27">
        <f t="shared" si="18"/>
        <v>346.23</v>
      </c>
      <c r="AM53" s="15">
        <f t="shared" si="11"/>
        <v>0</v>
      </c>
      <c r="AO53" s="15">
        <f t="shared" si="12"/>
        <v>3000024.7876069997</v>
      </c>
      <c r="AP53" s="15">
        <f t="shared" si="19"/>
        <v>1000008.2625356666</v>
      </c>
    </row>
    <row r="54" spans="2:42" x14ac:dyDescent="0.25">
      <c r="B54" s="24">
        <v>4006</v>
      </c>
      <c r="C54" s="25" t="s">
        <v>223</v>
      </c>
      <c r="D54" t="s">
        <v>180</v>
      </c>
      <c r="E54" s="26">
        <v>272</v>
      </c>
      <c r="F54" s="58">
        <v>311.47179999999997</v>
      </c>
      <c r="G54" s="58">
        <f t="shared" si="20"/>
        <v>1.1451169117647058</v>
      </c>
      <c r="H54" s="27">
        <f t="shared" si="13"/>
        <v>2179.13</v>
      </c>
      <c r="I54" s="28">
        <f t="shared" si="1"/>
        <v>678737.54353399994</v>
      </c>
      <c r="K54" s="26">
        <v>0</v>
      </c>
      <c r="L54" s="58">
        <v>0</v>
      </c>
      <c r="M54" s="58">
        <f t="shared" si="2"/>
        <v>0</v>
      </c>
      <c r="N54" s="27">
        <f t="shared" si="14"/>
        <v>199.23</v>
      </c>
      <c r="O54" s="28">
        <f t="shared" si="3"/>
        <v>0</v>
      </c>
      <c r="Q54" s="26">
        <v>0</v>
      </c>
      <c r="R54" s="58">
        <v>0</v>
      </c>
      <c r="S54" s="58">
        <f t="shared" si="4"/>
        <v>0</v>
      </c>
      <c r="T54" s="27">
        <f t="shared" si="15"/>
        <v>99.62</v>
      </c>
      <c r="U54" s="28">
        <f t="shared" si="5"/>
        <v>0</v>
      </c>
      <c r="W54" s="26">
        <v>26300</v>
      </c>
      <c r="X54" s="58">
        <v>6986.5540999999994</v>
      </c>
      <c r="Y54" s="58">
        <f t="shared" si="6"/>
        <v>0.26564844486692013</v>
      </c>
      <c r="Z54" s="27">
        <f t="shared" si="16"/>
        <v>447.71</v>
      </c>
      <c r="AA54" s="15">
        <f t="shared" si="7"/>
        <v>3127950.1361109996</v>
      </c>
      <c r="AC54" s="26">
        <v>0</v>
      </c>
      <c r="AD54" s="58">
        <v>0</v>
      </c>
      <c r="AE54" s="58">
        <f t="shared" si="8"/>
        <v>0</v>
      </c>
      <c r="AF54" s="27">
        <f t="shared" si="17"/>
        <v>286.54000000000002</v>
      </c>
      <c r="AG54" s="15">
        <f t="shared" si="9"/>
        <v>0</v>
      </c>
      <c r="AI54" s="26">
        <v>0</v>
      </c>
      <c r="AJ54" s="58">
        <v>0</v>
      </c>
      <c r="AK54" s="58">
        <f t="shared" si="10"/>
        <v>0</v>
      </c>
      <c r="AL54" s="27">
        <f t="shared" si="18"/>
        <v>346.23</v>
      </c>
      <c r="AM54" s="15">
        <f t="shared" si="11"/>
        <v>0</v>
      </c>
      <c r="AO54" s="15">
        <f t="shared" si="12"/>
        <v>3806687.6796449996</v>
      </c>
      <c r="AP54" s="15">
        <f t="shared" si="19"/>
        <v>1268895.8932149999</v>
      </c>
    </row>
    <row r="55" spans="2:42" x14ac:dyDescent="0.25">
      <c r="B55" s="24">
        <v>12002</v>
      </c>
      <c r="C55" s="25" t="s">
        <v>224</v>
      </c>
      <c r="D55" t="s">
        <v>180</v>
      </c>
      <c r="E55" s="26">
        <v>379</v>
      </c>
      <c r="F55" s="58">
        <v>495.95839999999998</v>
      </c>
      <c r="G55" s="58">
        <f t="shared" si="20"/>
        <v>1.3085973614775726</v>
      </c>
      <c r="H55" s="27">
        <f t="shared" si="13"/>
        <v>2179.13</v>
      </c>
      <c r="I55" s="28">
        <f t="shared" si="1"/>
        <v>1080757.828192</v>
      </c>
      <c r="K55" s="26">
        <v>0</v>
      </c>
      <c r="L55" s="58">
        <v>0</v>
      </c>
      <c r="M55" s="58">
        <f t="shared" si="2"/>
        <v>0</v>
      </c>
      <c r="N55" s="27">
        <f t="shared" si="14"/>
        <v>199.23</v>
      </c>
      <c r="O55" s="28">
        <f t="shared" si="3"/>
        <v>0</v>
      </c>
      <c r="Q55" s="26">
        <v>0</v>
      </c>
      <c r="R55" s="58">
        <v>0</v>
      </c>
      <c r="S55" s="58">
        <f t="shared" si="4"/>
        <v>0</v>
      </c>
      <c r="T55" s="27">
        <f t="shared" si="15"/>
        <v>99.62</v>
      </c>
      <c r="U55" s="28">
        <f t="shared" si="5"/>
        <v>0</v>
      </c>
      <c r="W55" s="26">
        <v>30491</v>
      </c>
      <c r="X55" s="58">
        <v>9062.6707000000024</v>
      </c>
      <c r="Y55" s="58">
        <f t="shared" si="6"/>
        <v>0.29722444983765711</v>
      </c>
      <c r="Z55" s="27">
        <f t="shared" si="16"/>
        <v>447.71</v>
      </c>
      <c r="AA55" s="15">
        <f t="shared" si="7"/>
        <v>4057448.2990970011</v>
      </c>
      <c r="AC55" s="26">
        <v>0</v>
      </c>
      <c r="AD55" s="58">
        <v>0</v>
      </c>
      <c r="AE55" s="58">
        <f t="shared" si="8"/>
        <v>0</v>
      </c>
      <c r="AF55" s="27">
        <f t="shared" si="17"/>
        <v>286.54000000000002</v>
      </c>
      <c r="AG55" s="15">
        <f t="shared" si="9"/>
        <v>0</v>
      </c>
      <c r="AI55" s="26">
        <v>0</v>
      </c>
      <c r="AJ55" s="58">
        <v>0</v>
      </c>
      <c r="AK55" s="58">
        <f t="shared" si="10"/>
        <v>0</v>
      </c>
      <c r="AL55" s="27">
        <f t="shared" si="18"/>
        <v>346.23</v>
      </c>
      <c r="AM55" s="15">
        <f t="shared" si="11"/>
        <v>0</v>
      </c>
      <c r="AO55" s="15">
        <f t="shared" si="12"/>
        <v>5138206.1272890009</v>
      </c>
      <c r="AP55" s="15">
        <f t="shared" si="19"/>
        <v>1712735.3757630002</v>
      </c>
    </row>
    <row r="56" spans="2:42" x14ac:dyDescent="0.25">
      <c r="B56" s="24">
        <v>21001</v>
      </c>
      <c r="C56" s="25" t="s">
        <v>225</v>
      </c>
      <c r="D56" t="s">
        <v>180</v>
      </c>
      <c r="E56" s="26">
        <v>112</v>
      </c>
      <c r="F56" s="58">
        <v>191.98340000000002</v>
      </c>
      <c r="G56" s="58">
        <f t="shared" si="20"/>
        <v>1.7141375000000001</v>
      </c>
      <c r="H56" s="27">
        <f t="shared" si="13"/>
        <v>2179.13</v>
      </c>
      <c r="I56" s="28">
        <f t="shared" si="1"/>
        <v>418356.78644200007</v>
      </c>
      <c r="K56" s="26">
        <v>92</v>
      </c>
      <c r="L56" s="58">
        <v>56.399699999999939</v>
      </c>
      <c r="M56" s="58">
        <f t="shared" si="2"/>
        <v>0.61304021739130365</v>
      </c>
      <c r="N56" s="27">
        <f t="shared" si="14"/>
        <v>199.23</v>
      </c>
      <c r="O56" s="28">
        <f t="shared" si="3"/>
        <v>11236.512230999988</v>
      </c>
      <c r="Q56" s="26">
        <v>12</v>
      </c>
      <c r="R56" s="58">
        <v>21.142300000000002</v>
      </c>
      <c r="S56" s="58">
        <f t="shared" si="4"/>
        <v>1.7618583333333335</v>
      </c>
      <c r="T56" s="27">
        <f t="shared" si="15"/>
        <v>99.62</v>
      </c>
      <c r="U56" s="28">
        <f t="shared" si="5"/>
        <v>2106.1959260000003</v>
      </c>
      <c r="W56" s="26">
        <v>8922</v>
      </c>
      <c r="X56" s="58">
        <v>2100.3209000000002</v>
      </c>
      <c r="Y56" s="58">
        <f t="shared" si="6"/>
        <v>0.23540920197265189</v>
      </c>
      <c r="Z56" s="27">
        <f t="shared" si="16"/>
        <v>447.71</v>
      </c>
      <c r="AA56" s="15">
        <f t="shared" si="7"/>
        <v>940334.67013900005</v>
      </c>
      <c r="AC56" s="26">
        <v>0</v>
      </c>
      <c r="AD56" s="58">
        <v>0</v>
      </c>
      <c r="AE56" s="58">
        <f t="shared" si="8"/>
        <v>0</v>
      </c>
      <c r="AF56" s="27">
        <f t="shared" si="17"/>
        <v>286.54000000000002</v>
      </c>
      <c r="AG56" s="15">
        <f t="shared" si="9"/>
        <v>0</v>
      </c>
      <c r="AI56" s="26">
        <v>0</v>
      </c>
      <c r="AJ56" s="58">
        <v>0</v>
      </c>
      <c r="AK56" s="58">
        <f t="shared" si="10"/>
        <v>0</v>
      </c>
      <c r="AL56" s="27">
        <f t="shared" si="18"/>
        <v>346.23</v>
      </c>
      <c r="AM56" s="15">
        <f t="shared" si="11"/>
        <v>0</v>
      </c>
      <c r="AO56" s="15">
        <f t="shared" si="12"/>
        <v>1372034.1647380001</v>
      </c>
      <c r="AP56" s="15">
        <f t="shared" si="19"/>
        <v>457344.72157933336</v>
      </c>
    </row>
    <row r="57" spans="2:42" x14ac:dyDescent="0.25">
      <c r="B57" s="24">
        <v>18007</v>
      </c>
      <c r="C57" s="25" t="s">
        <v>226</v>
      </c>
      <c r="D57" t="s">
        <v>180</v>
      </c>
      <c r="E57" s="26">
        <v>404</v>
      </c>
      <c r="F57" s="58">
        <v>736.06460000000004</v>
      </c>
      <c r="G57" s="58">
        <f t="shared" si="20"/>
        <v>1.8219420792079208</v>
      </c>
      <c r="H57" s="27">
        <f t="shared" si="13"/>
        <v>2179.13</v>
      </c>
      <c r="I57" s="28">
        <f t="shared" si="1"/>
        <v>1603980.4517980001</v>
      </c>
      <c r="K57" s="26">
        <v>0</v>
      </c>
      <c r="L57" s="58">
        <v>0</v>
      </c>
      <c r="M57" s="58">
        <f t="shared" si="2"/>
        <v>0</v>
      </c>
      <c r="N57" s="27">
        <f t="shared" si="14"/>
        <v>199.23</v>
      </c>
      <c r="O57" s="28">
        <f t="shared" si="3"/>
        <v>0</v>
      </c>
      <c r="Q57" s="26">
        <v>0</v>
      </c>
      <c r="R57" s="58">
        <v>0</v>
      </c>
      <c r="S57" s="58">
        <f t="shared" si="4"/>
        <v>0</v>
      </c>
      <c r="T57" s="27">
        <f t="shared" si="15"/>
        <v>99.62</v>
      </c>
      <c r="U57" s="28">
        <f t="shared" si="5"/>
        <v>0</v>
      </c>
      <c r="W57" s="26">
        <v>27430</v>
      </c>
      <c r="X57" s="58">
        <v>6399.8396000000021</v>
      </c>
      <c r="Y57" s="58">
        <f t="shared" si="6"/>
        <v>0.23331533357637629</v>
      </c>
      <c r="Z57" s="27">
        <f t="shared" si="16"/>
        <v>447.71</v>
      </c>
      <c r="AA57" s="15">
        <f t="shared" si="7"/>
        <v>2865272.1873160009</v>
      </c>
      <c r="AC57" s="26">
        <v>0</v>
      </c>
      <c r="AD57" s="58">
        <v>0</v>
      </c>
      <c r="AE57" s="58">
        <f t="shared" si="8"/>
        <v>0</v>
      </c>
      <c r="AF57" s="27">
        <f t="shared" si="17"/>
        <v>286.54000000000002</v>
      </c>
      <c r="AG57" s="15">
        <f t="shared" si="9"/>
        <v>0</v>
      </c>
      <c r="AI57" s="26">
        <v>0</v>
      </c>
      <c r="AJ57" s="58">
        <v>0</v>
      </c>
      <c r="AK57" s="58">
        <f t="shared" si="10"/>
        <v>0</v>
      </c>
      <c r="AL57" s="27">
        <f t="shared" si="18"/>
        <v>346.23</v>
      </c>
      <c r="AM57" s="15">
        <f t="shared" si="11"/>
        <v>0</v>
      </c>
      <c r="AO57" s="15">
        <f t="shared" si="12"/>
        <v>4469252.6391140008</v>
      </c>
      <c r="AP57" s="15">
        <f t="shared" si="19"/>
        <v>1489750.879704667</v>
      </c>
    </row>
    <row r="58" spans="2:42" x14ac:dyDescent="0.25">
      <c r="B58" s="24">
        <v>2008</v>
      </c>
      <c r="C58" s="25" t="s">
        <v>227</v>
      </c>
      <c r="D58" t="s">
        <v>180</v>
      </c>
      <c r="E58" s="26">
        <v>258</v>
      </c>
      <c r="F58" s="58">
        <v>498.92959999999994</v>
      </c>
      <c r="G58" s="58">
        <f t="shared" si="20"/>
        <v>1.9338356589147285</v>
      </c>
      <c r="H58" s="27">
        <f t="shared" si="13"/>
        <v>2179.13</v>
      </c>
      <c r="I58" s="28">
        <f t="shared" si="1"/>
        <v>1087232.4592479998</v>
      </c>
      <c r="K58" s="26">
        <v>0</v>
      </c>
      <c r="L58" s="58">
        <v>0</v>
      </c>
      <c r="M58" s="58">
        <f t="shared" si="2"/>
        <v>0</v>
      </c>
      <c r="N58" s="27">
        <f t="shared" si="14"/>
        <v>199.23</v>
      </c>
      <c r="O58" s="28">
        <f t="shared" si="3"/>
        <v>0</v>
      </c>
      <c r="Q58" s="26">
        <v>0</v>
      </c>
      <c r="R58" s="58">
        <v>0</v>
      </c>
      <c r="S58" s="58">
        <f t="shared" si="4"/>
        <v>0</v>
      </c>
      <c r="T58" s="27">
        <f t="shared" si="15"/>
        <v>99.62</v>
      </c>
      <c r="U58" s="28">
        <f t="shared" si="5"/>
        <v>0</v>
      </c>
      <c r="W58" s="26">
        <v>27634</v>
      </c>
      <c r="X58" s="58">
        <v>4499.0115000000005</v>
      </c>
      <c r="Y58" s="58">
        <f t="shared" si="6"/>
        <v>0.16280710356806835</v>
      </c>
      <c r="Z58" s="27">
        <f t="shared" si="16"/>
        <v>447.71</v>
      </c>
      <c r="AA58" s="15">
        <f t="shared" si="7"/>
        <v>2014252.4386650003</v>
      </c>
      <c r="AC58" s="26">
        <v>0</v>
      </c>
      <c r="AD58" s="58">
        <v>0</v>
      </c>
      <c r="AE58" s="58">
        <f t="shared" si="8"/>
        <v>0</v>
      </c>
      <c r="AF58" s="27">
        <f t="shared" si="17"/>
        <v>286.54000000000002</v>
      </c>
      <c r="AG58" s="15">
        <f t="shared" si="9"/>
        <v>0</v>
      </c>
      <c r="AI58" s="26">
        <v>0</v>
      </c>
      <c r="AJ58" s="58">
        <v>0</v>
      </c>
      <c r="AK58" s="58">
        <f t="shared" si="10"/>
        <v>0</v>
      </c>
      <c r="AL58" s="27">
        <f t="shared" si="18"/>
        <v>346.23</v>
      </c>
      <c r="AM58" s="15">
        <f t="shared" si="11"/>
        <v>0</v>
      </c>
      <c r="AO58" s="15">
        <f t="shared" si="12"/>
        <v>3101484.8979130001</v>
      </c>
      <c r="AP58" s="15">
        <f t="shared" si="19"/>
        <v>1033828.2993043334</v>
      </c>
    </row>
    <row r="59" spans="2:42" x14ac:dyDescent="0.25">
      <c r="B59" s="24">
        <v>16020</v>
      </c>
      <c r="C59" s="25" t="s">
        <v>228</v>
      </c>
      <c r="D59" t="s">
        <v>180</v>
      </c>
      <c r="E59" s="26">
        <v>342</v>
      </c>
      <c r="F59" s="58">
        <v>749.10300000000007</v>
      </c>
      <c r="G59" s="58">
        <f t="shared" si="20"/>
        <v>2.190359649122807</v>
      </c>
      <c r="H59" s="27">
        <f t="shared" si="13"/>
        <v>2179.13</v>
      </c>
      <c r="I59" s="28">
        <f t="shared" si="1"/>
        <v>1632392.82039</v>
      </c>
      <c r="K59" s="26">
        <v>53</v>
      </c>
      <c r="L59" s="58">
        <v>36.863700000000009</v>
      </c>
      <c r="M59" s="58">
        <f t="shared" si="2"/>
        <v>0.69554150943396242</v>
      </c>
      <c r="N59" s="27">
        <f t="shared" si="14"/>
        <v>199.23</v>
      </c>
      <c r="O59" s="28">
        <f t="shared" si="3"/>
        <v>7344.3549510000012</v>
      </c>
      <c r="Q59" s="26">
        <v>0</v>
      </c>
      <c r="R59" s="58">
        <v>0</v>
      </c>
      <c r="S59" s="58">
        <f t="shared" si="4"/>
        <v>0</v>
      </c>
      <c r="T59" s="27">
        <f t="shared" si="15"/>
        <v>99.62</v>
      </c>
      <c r="U59" s="28">
        <f t="shared" si="5"/>
        <v>0</v>
      </c>
      <c r="W59" s="26">
        <v>18209</v>
      </c>
      <c r="X59" s="58">
        <v>4360.6519999999991</v>
      </c>
      <c r="Y59" s="58">
        <f t="shared" si="6"/>
        <v>0.23947784062826069</v>
      </c>
      <c r="Z59" s="27">
        <f t="shared" si="16"/>
        <v>447.71</v>
      </c>
      <c r="AA59" s="15">
        <f t="shared" si="7"/>
        <v>1952307.5069199996</v>
      </c>
      <c r="AC59" s="26">
        <v>0</v>
      </c>
      <c r="AD59" s="58">
        <v>0</v>
      </c>
      <c r="AE59" s="58">
        <f t="shared" si="8"/>
        <v>0</v>
      </c>
      <c r="AF59" s="27">
        <f t="shared" si="17"/>
        <v>286.54000000000002</v>
      </c>
      <c r="AG59" s="15">
        <f t="shared" si="9"/>
        <v>0</v>
      </c>
      <c r="AI59" s="26">
        <v>0</v>
      </c>
      <c r="AJ59" s="58">
        <v>0</v>
      </c>
      <c r="AK59" s="58">
        <f t="shared" si="10"/>
        <v>0</v>
      </c>
      <c r="AL59" s="27">
        <f t="shared" si="18"/>
        <v>346.23</v>
      </c>
      <c r="AM59" s="15">
        <f t="shared" si="11"/>
        <v>0</v>
      </c>
      <c r="AO59" s="15">
        <f t="shared" si="12"/>
        <v>3592044.6822609995</v>
      </c>
      <c r="AP59" s="15">
        <f t="shared" si="19"/>
        <v>1197348.2274203331</v>
      </c>
    </row>
    <row r="60" spans="2:42" x14ac:dyDescent="0.25">
      <c r="B60" s="24">
        <v>10002</v>
      </c>
      <c r="C60" s="25" t="s">
        <v>229</v>
      </c>
      <c r="D60" t="s">
        <v>180</v>
      </c>
      <c r="E60" s="26">
        <v>142</v>
      </c>
      <c r="F60" s="58">
        <v>163.18179999999998</v>
      </c>
      <c r="G60" s="58">
        <f t="shared" si="20"/>
        <v>1.1491676056338027</v>
      </c>
      <c r="H60" s="27">
        <f t="shared" si="13"/>
        <v>2179.13</v>
      </c>
      <c r="I60" s="28">
        <f t="shared" si="1"/>
        <v>355594.35583399999</v>
      </c>
      <c r="K60" s="26">
        <v>0</v>
      </c>
      <c r="L60" s="58">
        <v>0</v>
      </c>
      <c r="M60" s="58">
        <f t="shared" si="2"/>
        <v>0</v>
      </c>
      <c r="N60" s="27">
        <f t="shared" si="14"/>
        <v>199.23</v>
      </c>
      <c r="O60" s="28">
        <f t="shared" si="3"/>
        <v>0</v>
      </c>
      <c r="Q60" s="26">
        <v>0</v>
      </c>
      <c r="R60" s="58">
        <v>0</v>
      </c>
      <c r="S60" s="58">
        <f t="shared" si="4"/>
        <v>0</v>
      </c>
      <c r="T60" s="27">
        <f t="shared" si="15"/>
        <v>99.62</v>
      </c>
      <c r="U60" s="28">
        <f t="shared" si="5"/>
        <v>0</v>
      </c>
      <c r="W60" s="26">
        <v>15082</v>
      </c>
      <c r="X60" s="58">
        <v>3696.8594000000003</v>
      </c>
      <c r="Y60" s="58">
        <f t="shared" si="6"/>
        <v>0.24511731865800293</v>
      </c>
      <c r="Z60" s="27">
        <f t="shared" si="16"/>
        <v>447.71</v>
      </c>
      <c r="AA60" s="15">
        <f t="shared" si="7"/>
        <v>1655120.9219740001</v>
      </c>
      <c r="AC60" s="26">
        <v>0</v>
      </c>
      <c r="AD60" s="58">
        <v>0</v>
      </c>
      <c r="AE60" s="58">
        <f t="shared" si="8"/>
        <v>0</v>
      </c>
      <c r="AF60" s="27">
        <f t="shared" si="17"/>
        <v>286.54000000000002</v>
      </c>
      <c r="AG60" s="15">
        <f t="shared" si="9"/>
        <v>0</v>
      </c>
      <c r="AI60" s="26">
        <v>0</v>
      </c>
      <c r="AJ60" s="58">
        <v>0</v>
      </c>
      <c r="AK60" s="58">
        <f t="shared" si="10"/>
        <v>0</v>
      </c>
      <c r="AL60" s="27">
        <f t="shared" si="18"/>
        <v>346.23</v>
      </c>
      <c r="AM60" s="15">
        <f t="shared" si="11"/>
        <v>0</v>
      </c>
      <c r="AO60" s="15">
        <f t="shared" si="12"/>
        <v>2010715.2778080001</v>
      </c>
      <c r="AP60" s="15">
        <f t="shared" si="19"/>
        <v>670238.42593600007</v>
      </c>
    </row>
    <row r="61" spans="2:42" x14ac:dyDescent="0.25">
      <c r="B61" s="24">
        <v>3066</v>
      </c>
      <c r="C61" s="25" t="s">
        <v>230</v>
      </c>
      <c r="D61" t="s">
        <v>180</v>
      </c>
      <c r="E61" s="26">
        <v>422</v>
      </c>
      <c r="F61" s="58">
        <v>716.97760000000005</v>
      </c>
      <c r="G61" s="58">
        <f t="shared" si="20"/>
        <v>1.6989990521327016</v>
      </c>
      <c r="H61" s="27">
        <f t="shared" si="13"/>
        <v>2179.13</v>
      </c>
      <c r="I61" s="28">
        <f t="shared" si="1"/>
        <v>1562387.3974880001</v>
      </c>
      <c r="K61" s="26">
        <v>0</v>
      </c>
      <c r="L61" s="58">
        <v>0</v>
      </c>
      <c r="M61" s="58">
        <f t="shared" si="2"/>
        <v>0</v>
      </c>
      <c r="N61" s="27">
        <f t="shared" si="14"/>
        <v>199.23</v>
      </c>
      <c r="O61" s="28">
        <f t="shared" si="3"/>
        <v>0</v>
      </c>
      <c r="Q61" s="26">
        <v>8</v>
      </c>
      <c r="R61" s="58">
        <v>13.677900000000001</v>
      </c>
      <c r="S61" s="58">
        <f t="shared" si="4"/>
        <v>1.7097375000000001</v>
      </c>
      <c r="T61" s="27">
        <f t="shared" si="15"/>
        <v>99.62</v>
      </c>
      <c r="U61" s="28">
        <f t="shared" si="5"/>
        <v>1362.5923980000002</v>
      </c>
      <c r="W61" s="26">
        <v>17436</v>
      </c>
      <c r="X61" s="58">
        <v>5398.4400999999998</v>
      </c>
      <c r="Y61" s="58">
        <f t="shared" si="6"/>
        <v>0.30961459623766918</v>
      </c>
      <c r="Z61" s="27">
        <f t="shared" si="16"/>
        <v>447.71</v>
      </c>
      <c r="AA61" s="15">
        <f t="shared" si="7"/>
        <v>2416935.6171709998</v>
      </c>
      <c r="AC61" s="26">
        <v>0</v>
      </c>
      <c r="AD61" s="58">
        <v>0</v>
      </c>
      <c r="AE61" s="58">
        <f t="shared" si="8"/>
        <v>0</v>
      </c>
      <c r="AF61" s="27">
        <f t="shared" si="17"/>
        <v>286.54000000000002</v>
      </c>
      <c r="AG61" s="15">
        <f t="shared" si="9"/>
        <v>0</v>
      </c>
      <c r="AI61" s="26">
        <v>0</v>
      </c>
      <c r="AJ61" s="58">
        <v>0</v>
      </c>
      <c r="AK61" s="58">
        <f t="shared" si="10"/>
        <v>0</v>
      </c>
      <c r="AL61" s="27">
        <f t="shared" si="18"/>
        <v>346.23</v>
      </c>
      <c r="AM61" s="15">
        <f t="shared" si="11"/>
        <v>0</v>
      </c>
      <c r="AO61" s="15">
        <f t="shared" si="12"/>
        <v>3980685.6070569996</v>
      </c>
      <c r="AP61" s="15">
        <f t="shared" si="19"/>
        <v>1326895.2023523331</v>
      </c>
    </row>
    <row r="62" spans="2:42" x14ac:dyDescent="0.25">
      <c r="B62" s="24">
        <v>3052</v>
      </c>
      <c r="C62" s="25" t="s">
        <v>231</v>
      </c>
      <c r="D62" t="s">
        <v>180</v>
      </c>
      <c r="E62" s="26">
        <v>340</v>
      </c>
      <c r="F62" s="58">
        <v>461.01529999999997</v>
      </c>
      <c r="G62" s="58">
        <f t="shared" si="20"/>
        <v>1.3559273529411764</v>
      </c>
      <c r="H62" s="27">
        <f t="shared" si="13"/>
        <v>2179.13</v>
      </c>
      <c r="I62" s="28">
        <f t="shared" si="1"/>
        <v>1004612.270689</v>
      </c>
      <c r="K62" s="26">
        <v>172</v>
      </c>
      <c r="L62" s="58">
        <v>119.49830000000011</v>
      </c>
      <c r="M62" s="58">
        <f t="shared" si="2"/>
        <v>0.69475755813953555</v>
      </c>
      <c r="N62" s="27">
        <f t="shared" si="14"/>
        <v>199.23</v>
      </c>
      <c r="O62" s="28">
        <f t="shared" si="3"/>
        <v>23807.646309000022</v>
      </c>
      <c r="Q62" s="26">
        <v>0</v>
      </c>
      <c r="R62" s="58">
        <v>0</v>
      </c>
      <c r="S62" s="58">
        <f t="shared" si="4"/>
        <v>0</v>
      </c>
      <c r="T62" s="27">
        <f t="shared" si="15"/>
        <v>99.62</v>
      </c>
      <c r="U62" s="28">
        <f t="shared" si="5"/>
        <v>0</v>
      </c>
      <c r="W62" s="26">
        <v>10517</v>
      </c>
      <c r="X62" s="58">
        <v>2403.1479000000004</v>
      </c>
      <c r="Y62" s="58">
        <f t="shared" si="6"/>
        <v>0.22850127412760296</v>
      </c>
      <c r="Z62" s="27">
        <f t="shared" si="16"/>
        <v>447.71</v>
      </c>
      <c r="AA62" s="15">
        <f t="shared" si="7"/>
        <v>1075913.3463090002</v>
      </c>
      <c r="AC62" s="26">
        <v>127</v>
      </c>
      <c r="AD62" s="58">
        <v>116.04359999999998</v>
      </c>
      <c r="AE62" s="58">
        <f t="shared" si="8"/>
        <v>0.91372913385826759</v>
      </c>
      <c r="AF62" s="27">
        <f t="shared" si="17"/>
        <v>286.54000000000002</v>
      </c>
      <c r="AG62" s="15">
        <f t="shared" si="9"/>
        <v>33251.133143999999</v>
      </c>
      <c r="AI62" s="26">
        <v>171</v>
      </c>
      <c r="AJ62" s="58">
        <v>93.671400000000006</v>
      </c>
      <c r="AK62" s="58">
        <f t="shared" si="10"/>
        <v>0.54778596491228071</v>
      </c>
      <c r="AL62" s="27">
        <f t="shared" si="18"/>
        <v>346.23</v>
      </c>
      <c r="AM62" s="15">
        <f t="shared" si="11"/>
        <v>32431.848822000004</v>
      </c>
      <c r="AO62" s="15">
        <f t="shared" si="12"/>
        <v>2170016.2452730001</v>
      </c>
      <c r="AP62" s="15">
        <f t="shared" si="19"/>
        <v>723338.7484243334</v>
      </c>
    </row>
    <row r="63" spans="2:42" x14ac:dyDescent="0.25">
      <c r="B63" s="24">
        <v>5007</v>
      </c>
      <c r="C63" s="25" t="s">
        <v>231</v>
      </c>
      <c r="D63" t="s">
        <v>180</v>
      </c>
      <c r="E63" s="26">
        <v>128</v>
      </c>
      <c r="F63" s="58">
        <v>205.36790000000002</v>
      </c>
      <c r="G63" s="58">
        <f t="shared" si="20"/>
        <v>1.6044367187500002</v>
      </c>
      <c r="H63" s="27">
        <f t="shared" si="13"/>
        <v>2179.13</v>
      </c>
      <c r="I63" s="28">
        <f t="shared" si="1"/>
        <v>447523.35192700004</v>
      </c>
      <c r="K63" s="26">
        <v>102</v>
      </c>
      <c r="L63" s="58">
        <v>72.32459999999999</v>
      </c>
      <c r="M63" s="58">
        <f t="shared" si="2"/>
        <v>0.70906470588235282</v>
      </c>
      <c r="N63" s="27">
        <f t="shared" si="14"/>
        <v>199.23</v>
      </c>
      <c r="O63" s="28">
        <f t="shared" si="3"/>
        <v>14409.230057999997</v>
      </c>
      <c r="Q63" s="26">
        <v>0</v>
      </c>
      <c r="R63" s="58">
        <v>0</v>
      </c>
      <c r="S63" s="58">
        <f t="shared" si="4"/>
        <v>0</v>
      </c>
      <c r="T63" s="27">
        <f t="shared" si="15"/>
        <v>99.62</v>
      </c>
      <c r="U63" s="28">
        <f t="shared" si="5"/>
        <v>0</v>
      </c>
      <c r="W63" s="26">
        <v>9057</v>
      </c>
      <c r="X63" s="58">
        <v>2878.2179000000001</v>
      </c>
      <c r="Y63" s="58">
        <f t="shared" si="6"/>
        <v>0.31778932317544439</v>
      </c>
      <c r="Z63" s="27">
        <f t="shared" si="16"/>
        <v>447.71</v>
      </c>
      <c r="AA63" s="15">
        <f t="shared" si="7"/>
        <v>1288606.9360090001</v>
      </c>
      <c r="AC63" s="26">
        <v>61</v>
      </c>
      <c r="AD63" s="58">
        <v>58.730799999999995</v>
      </c>
      <c r="AE63" s="58">
        <f t="shared" si="8"/>
        <v>0.96279999999999988</v>
      </c>
      <c r="AF63" s="27">
        <f t="shared" si="17"/>
        <v>286.54000000000002</v>
      </c>
      <c r="AG63" s="15">
        <f t="shared" si="9"/>
        <v>16828.723431999999</v>
      </c>
      <c r="AI63" s="26">
        <v>0</v>
      </c>
      <c r="AJ63" s="58">
        <v>0</v>
      </c>
      <c r="AK63" s="58">
        <f t="shared" si="10"/>
        <v>0</v>
      </c>
      <c r="AL63" s="27">
        <f t="shared" si="18"/>
        <v>346.23</v>
      </c>
      <c r="AM63" s="15">
        <f t="shared" si="11"/>
        <v>0</v>
      </c>
      <c r="AO63" s="15">
        <f t="shared" si="12"/>
        <v>1767368.2414260001</v>
      </c>
      <c r="AP63" s="15">
        <f t="shared" si="19"/>
        <v>589122.74714200001</v>
      </c>
    </row>
    <row r="64" spans="2:42" x14ac:dyDescent="0.25">
      <c r="B64" s="24">
        <v>10003</v>
      </c>
      <c r="C64" s="25" t="s">
        <v>232</v>
      </c>
      <c r="D64" t="s">
        <v>180</v>
      </c>
      <c r="E64" s="26">
        <v>590</v>
      </c>
      <c r="F64" s="58">
        <v>917.99710000000016</v>
      </c>
      <c r="G64" s="58">
        <f t="shared" si="20"/>
        <v>1.5559272881355934</v>
      </c>
      <c r="H64" s="27">
        <f t="shared" si="13"/>
        <v>2179.13</v>
      </c>
      <c r="I64" s="28">
        <f t="shared" si="1"/>
        <v>2000435.0205230005</v>
      </c>
      <c r="K64" s="26">
        <v>157</v>
      </c>
      <c r="L64" s="58">
        <v>100.47830000000008</v>
      </c>
      <c r="M64" s="58">
        <f t="shared" si="2"/>
        <v>0.63998917197452276</v>
      </c>
      <c r="N64" s="27">
        <f t="shared" si="14"/>
        <v>199.23</v>
      </c>
      <c r="O64" s="28">
        <f t="shared" si="3"/>
        <v>20018.291709000016</v>
      </c>
      <c r="Q64" s="26">
        <v>19</v>
      </c>
      <c r="R64" s="58">
        <v>25.496700000000001</v>
      </c>
      <c r="S64" s="58">
        <f t="shared" si="4"/>
        <v>1.3419315789473685</v>
      </c>
      <c r="T64" s="27">
        <f t="shared" si="15"/>
        <v>99.62</v>
      </c>
      <c r="U64" s="28">
        <f t="shared" si="5"/>
        <v>2539.9812540000003</v>
      </c>
      <c r="W64" s="26">
        <v>32782</v>
      </c>
      <c r="X64" s="58">
        <v>8566.0936000000002</v>
      </c>
      <c r="Y64" s="58">
        <f t="shared" si="6"/>
        <v>0.26130478921359285</v>
      </c>
      <c r="Z64" s="27">
        <f t="shared" si="16"/>
        <v>447.71</v>
      </c>
      <c r="AA64" s="15">
        <f t="shared" si="7"/>
        <v>3835125.765656</v>
      </c>
      <c r="AC64" s="26">
        <v>0</v>
      </c>
      <c r="AD64" s="58">
        <v>0</v>
      </c>
      <c r="AE64" s="58">
        <f t="shared" si="8"/>
        <v>0</v>
      </c>
      <c r="AF64" s="27">
        <f t="shared" si="17"/>
        <v>286.54000000000002</v>
      </c>
      <c r="AG64" s="15">
        <f t="shared" si="9"/>
        <v>0</v>
      </c>
      <c r="AI64" s="26">
        <v>0</v>
      </c>
      <c r="AJ64" s="58">
        <v>0</v>
      </c>
      <c r="AK64" s="58">
        <f t="shared" si="10"/>
        <v>0</v>
      </c>
      <c r="AL64" s="27">
        <f t="shared" si="18"/>
        <v>346.23</v>
      </c>
      <c r="AM64" s="15">
        <f t="shared" si="11"/>
        <v>0</v>
      </c>
      <c r="AO64" s="15">
        <f t="shared" si="12"/>
        <v>5858119.059142001</v>
      </c>
      <c r="AP64" s="15">
        <f t="shared" si="19"/>
        <v>1952706.3530473337</v>
      </c>
    </row>
    <row r="65" spans="2:42" x14ac:dyDescent="0.25">
      <c r="B65" s="24">
        <v>15007</v>
      </c>
      <c r="C65" s="25" t="s">
        <v>233</v>
      </c>
      <c r="D65" t="s">
        <v>180</v>
      </c>
      <c r="E65" s="26">
        <v>213</v>
      </c>
      <c r="F65" s="58">
        <v>417.78159999999997</v>
      </c>
      <c r="G65" s="58">
        <f t="shared" si="20"/>
        <v>1.9614159624413143</v>
      </c>
      <c r="H65" s="27">
        <f t="shared" si="13"/>
        <v>2179.13</v>
      </c>
      <c r="I65" s="28">
        <f t="shared" si="1"/>
        <v>910400.41800800001</v>
      </c>
      <c r="K65" s="26">
        <v>0</v>
      </c>
      <c r="L65" s="58">
        <v>0</v>
      </c>
      <c r="M65" s="58">
        <f t="shared" si="2"/>
        <v>0</v>
      </c>
      <c r="N65" s="27">
        <f t="shared" si="14"/>
        <v>199.23</v>
      </c>
      <c r="O65" s="28">
        <f t="shared" si="3"/>
        <v>0</v>
      </c>
      <c r="Q65" s="26">
        <v>0</v>
      </c>
      <c r="R65" s="58">
        <v>0</v>
      </c>
      <c r="S65" s="58">
        <f t="shared" si="4"/>
        <v>0</v>
      </c>
      <c r="T65" s="27">
        <f t="shared" si="15"/>
        <v>99.62</v>
      </c>
      <c r="U65" s="28">
        <f t="shared" si="5"/>
        <v>0</v>
      </c>
      <c r="W65" s="26">
        <v>22668</v>
      </c>
      <c r="X65" s="58">
        <v>5486.7232999999997</v>
      </c>
      <c r="Y65" s="58">
        <f t="shared" si="6"/>
        <v>0.24204708399505909</v>
      </c>
      <c r="Z65" s="27">
        <f t="shared" si="16"/>
        <v>447.71</v>
      </c>
      <c r="AA65" s="15">
        <f t="shared" si="7"/>
        <v>2456460.8886429998</v>
      </c>
      <c r="AC65" s="26">
        <v>0</v>
      </c>
      <c r="AD65" s="58">
        <v>0</v>
      </c>
      <c r="AE65" s="58">
        <f t="shared" si="8"/>
        <v>0</v>
      </c>
      <c r="AF65" s="27">
        <f t="shared" si="17"/>
        <v>286.54000000000002</v>
      </c>
      <c r="AG65" s="15">
        <f t="shared" si="9"/>
        <v>0</v>
      </c>
      <c r="AI65" s="26">
        <v>0</v>
      </c>
      <c r="AJ65" s="58">
        <v>0</v>
      </c>
      <c r="AK65" s="58">
        <f t="shared" si="10"/>
        <v>0</v>
      </c>
      <c r="AL65" s="27">
        <f t="shared" si="18"/>
        <v>346.23</v>
      </c>
      <c r="AM65" s="15">
        <f t="shared" si="11"/>
        <v>0</v>
      </c>
      <c r="AO65" s="15">
        <f t="shared" si="12"/>
        <v>3366861.3066509999</v>
      </c>
      <c r="AP65" s="15">
        <f t="shared" si="19"/>
        <v>1122287.102217</v>
      </c>
    </row>
    <row r="66" spans="2:42" x14ac:dyDescent="0.25">
      <c r="B66" s="24">
        <v>1007</v>
      </c>
      <c r="C66" s="25" t="s">
        <v>234</v>
      </c>
      <c r="D66" t="s">
        <v>180</v>
      </c>
      <c r="E66" s="26">
        <v>399</v>
      </c>
      <c r="F66" s="58">
        <v>440.36269999999996</v>
      </c>
      <c r="G66" s="58">
        <f t="shared" si="20"/>
        <v>1.1036659147869674</v>
      </c>
      <c r="H66" s="27">
        <f t="shared" si="13"/>
        <v>2179.13</v>
      </c>
      <c r="I66" s="28">
        <f t="shared" si="1"/>
        <v>959607.57045100012</v>
      </c>
      <c r="K66" s="26">
        <v>0</v>
      </c>
      <c r="L66" s="58">
        <v>0</v>
      </c>
      <c r="M66" s="58">
        <f t="shared" si="2"/>
        <v>0</v>
      </c>
      <c r="N66" s="27">
        <f t="shared" si="14"/>
        <v>199.23</v>
      </c>
      <c r="O66" s="28">
        <f t="shared" si="3"/>
        <v>0</v>
      </c>
      <c r="Q66" s="26">
        <v>0</v>
      </c>
      <c r="R66" s="58">
        <v>0</v>
      </c>
      <c r="S66" s="58">
        <f t="shared" si="4"/>
        <v>0</v>
      </c>
      <c r="T66" s="27">
        <f t="shared" si="15"/>
        <v>99.62</v>
      </c>
      <c r="U66" s="28">
        <f t="shared" si="5"/>
        <v>0</v>
      </c>
      <c r="W66" s="26">
        <v>22326</v>
      </c>
      <c r="X66" s="58">
        <v>7372.9659999999994</v>
      </c>
      <c r="Y66" s="58">
        <f t="shared" si="6"/>
        <v>0.33024124339335303</v>
      </c>
      <c r="Z66" s="27">
        <f t="shared" si="16"/>
        <v>447.71</v>
      </c>
      <c r="AA66" s="15">
        <f t="shared" si="7"/>
        <v>3300950.6078599994</v>
      </c>
      <c r="AC66" s="26">
        <v>0</v>
      </c>
      <c r="AD66" s="58">
        <v>0</v>
      </c>
      <c r="AE66" s="58">
        <f t="shared" si="8"/>
        <v>0</v>
      </c>
      <c r="AF66" s="27">
        <f t="shared" si="17"/>
        <v>286.54000000000002</v>
      </c>
      <c r="AG66" s="15">
        <f t="shared" si="9"/>
        <v>0</v>
      </c>
      <c r="AI66" s="26">
        <v>0</v>
      </c>
      <c r="AJ66" s="58">
        <v>0</v>
      </c>
      <c r="AK66" s="58">
        <f t="shared" si="10"/>
        <v>0</v>
      </c>
      <c r="AL66" s="27">
        <f t="shared" si="18"/>
        <v>346.23</v>
      </c>
      <c r="AM66" s="15">
        <f t="shared" si="11"/>
        <v>0</v>
      </c>
      <c r="AO66" s="15">
        <f t="shared" si="12"/>
        <v>4260558.1783109996</v>
      </c>
      <c r="AP66" s="15">
        <f t="shared" si="19"/>
        <v>1420186.059437</v>
      </c>
    </row>
    <row r="67" spans="2:42" x14ac:dyDescent="0.25">
      <c r="B67" s="24">
        <v>3999</v>
      </c>
      <c r="C67" s="25" t="s">
        <v>235</v>
      </c>
      <c r="D67" t="s">
        <v>180</v>
      </c>
      <c r="E67" s="26">
        <v>26</v>
      </c>
      <c r="F67" s="58">
        <v>85.272499999999994</v>
      </c>
      <c r="G67" s="58">
        <f t="shared" si="20"/>
        <v>3.2797115384615383</v>
      </c>
      <c r="H67" s="27">
        <f t="shared" si="13"/>
        <v>2179.13</v>
      </c>
      <c r="I67" s="28">
        <f t="shared" si="1"/>
        <v>185819.86292499999</v>
      </c>
      <c r="K67" s="26">
        <v>0</v>
      </c>
      <c r="L67" s="58">
        <v>0</v>
      </c>
      <c r="M67" s="58">
        <f t="shared" si="2"/>
        <v>0</v>
      </c>
      <c r="N67" s="27">
        <f t="shared" si="14"/>
        <v>199.23</v>
      </c>
      <c r="O67" s="28">
        <f t="shared" si="3"/>
        <v>0</v>
      </c>
      <c r="Q67" s="26">
        <v>0</v>
      </c>
      <c r="R67" s="58">
        <v>0</v>
      </c>
      <c r="S67" s="58">
        <f t="shared" si="4"/>
        <v>0</v>
      </c>
      <c r="T67" s="27">
        <f t="shared" si="15"/>
        <v>99.62</v>
      </c>
      <c r="U67" s="28">
        <f t="shared" si="5"/>
        <v>0</v>
      </c>
      <c r="W67" s="26">
        <v>2999</v>
      </c>
      <c r="X67" s="58">
        <v>1765.5153</v>
      </c>
      <c r="Y67" s="58">
        <f t="shared" si="6"/>
        <v>0.58870133377792599</v>
      </c>
      <c r="Z67" s="27">
        <f t="shared" si="16"/>
        <v>447.71</v>
      </c>
      <c r="AA67" s="15">
        <f t="shared" si="7"/>
        <v>790438.85496299993</v>
      </c>
      <c r="AC67" s="26">
        <v>0</v>
      </c>
      <c r="AD67" s="58">
        <v>0</v>
      </c>
      <c r="AE67" s="58">
        <f t="shared" si="8"/>
        <v>0</v>
      </c>
      <c r="AF67" s="27">
        <f t="shared" si="17"/>
        <v>286.54000000000002</v>
      </c>
      <c r="AG67" s="15">
        <f t="shared" si="9"/>
        <v>0</v>
      </c>
      <c r="AI67" s="26">
        <v>0</v>
      </c>
      <c r="AJ67" s="58">
        <v>0</v>
      </c>
      <c r="AK67" s="58">
        <f t="shared" si="10"/>
        <v>0</v>
      </c>
      <c r="AL67" s="27">
        <f t="shared" si="18"/>
        <v>346.23</v>
      </c>
      <c r="AM67" s="15">
        <f t="shared" si="11"/>
        <v>0</v>
      </c>
      <c r="AO67" s="15">
        <f t="shared" si="12"/>
        <v>976258.71788799996</v>
      </c>
      <c r="AP67" s="15">
        <f t="shared" si="19"/>
        <v>325419.5726293333</v>
      </c>
    </row>
    <row r="68" spans="2:42" x14ac:dyDescent="0.25">
      <c r="B68" s="24">
        <v>10004</v>
      </c>
      <c r="C68" s="25" t="s">
        <v>236</v>
      </c>
      <c r="D68" t="s">
        <v>180</v>
      </c>
      <c r="E68" s="26">
        <v>669</v>
      </c>
      <c r="F68" s="58">
        <v>740.20429999999999</v>
      </c>
      <c r="G68" s="58">
        <f t="shared" si="20"/>
        <v>1.1064339312406577</v>
      </c>
      <c r="H68" s="27">
        <f t="shared" si="13"/>
        <v>2179.13</v>
      </c>
      <c r="I68" s="28">
        <f t="shared" si="1"/>
        <v>1613001.3962590001</v>
      </c>
      <c r="K68" s="26">
        <v>1</v>
      </c>
      <c r="L68" s="58">
        <v>1.3966000000000001</v>
      </c>
      <c r="M68" s="58">
        <f t="shared" si="2"/>
        <v>1.3966000000000001</v>
      </c>
      <c r="N68" s="27">
        <f t="shared" si="14"/>
        <v>199.23</v>
      </c>
      <c r="O68" s="28">
        <f t="shared" si="3"/>
        <v>278.244618</v>
      </c>
      <c r="Q68" s="26">
        <v>3</v>
      </c>
      <c r="R68" s="58">
        <v>6.0848000000000004</v>
      </c>
      <c r="S68" s="58">
        <f t="shared" si="4"/>
        <v>2.0282666666666667</v>
      </c>
      <c r="T68" s="27">
        <f t="shared" si="15"/>
        <v>99.62</v>
      </c>
      <c r="U68" s="28">
        <f t="shared" si="5"/>
        <v>606.167776</v>
      </c>
      <c r="W68" s="26">
        <v>18575</v>
      </c>
      <c r="X68" s="58">
        <v>4268.2846999999992</v>
      </c>
      <c r="Y68" s="58">
        <f t="shared" si="6"/>
        <v>0.22978652489905782</v>
      </c>
      <c r="Z68" s="27">
        <f t="shared" si="16"/>
        <v>447.71</v>
      </c>
      <c r="AA68" s="15">
        <f t="shared" si="7"/>
        <v>1910953.7430369996</v>
      </c>
      <c r="AC68" s="26">
        <v>0</v>
      </c>
      <c r="AD68" s="58">
        <v>0</v>
      </c>
      <c r="AE68" s="58">
        <f t="shared" si="8"/>
        <v>0</v>
      </c>
      <c r="AF68" s="27">
        <f t="shared" si="17"/>
        <v>286.54000000000002</v>
      </c>
      <c r="AG68" s="15">
        <f t="shared" si="9"/>
        <v>0</v>
      </c>
      <c r="AI68" s="26">
        <v>0</v>
      </c>
      <c r="AJ68" s="58">
        <v>0</v>
      </c>
      <c r="AK68" s="58">
        <f t="shared" si="10"/>
        <v>0</v>
      </c>
      <c r="AL68" s="27">
        <f t="shared" si="18"/>
        <v>346.23</v>
      </c>
      <c r="AM68" s="15">
        <f t="shared" si="11"/>
        <v>0</v>
      </c>
      <c r="AO68" s="15">
        <f t="shared" si="12"/>
        <v>3524839.5516899996</v>
      </c>
      <c r="AP68" s="15">
        <f t="shared" si="19"/>
        <v>1174946.5172299999</v>
      </c>
    </row>
    <row r="69" spans="2:42" x14ac:dyDescent="0.25">
      <c r="B69" s="24">
        <v>19008</v>
      </c>
      <c r="C69" s="25" t="s">
        <v>237</v>
      </c>
      <c r="D69" t="s">
        <v>180</v>
      </c>
      <c r="E69" s="26">
        <v>42</v>
      </c>
      <c r="F69" s="58">
        <v>45.731200000000001</v>
      </c>
      <c r="G69" s="58">
        <f t="shared" si="20"/>
        <v>1.0888380952380952</v>
      </c>
      <c r="H69" s="27">
        <f t="shared" si="13"/>
        <v>2179.13</v>
      </c>
      <c r="I69" s="28">
        <f t="shared" si="1"/>
        <v>99654.229855999991</v>
      </c>
      <c r="K69" s="26">
        <v>0</v>
      </c>
      <c r="L69" s="58">
        <v>0</v>
      </c>
      <c r="M69" s="58">
        <f t="shared" si="2"/>
        <v>0</v>
      </c>
      <c r="N69" s="27">
        <f t="shared" si="14"/>
        <v>199.23</v>
      </c>
      <c r="O69" s="28">
        <f t="shared" si="3"/>
        <v>0</v>
      </c>
      <c r="Q69" s="26">
        <v>0</v>
      </c>
      <c r="R69" s="58">
        <v>0</v>
      </c>
      <c r="S69" s="58">
        <f t="shared" si="4"/>
        <v>0</v>
      </c>
      <c r="T69" s="27">
        <f t="shared" si="15"/>
        <v>99.62</v>
      </c>
      <c r="U69" s="28">
        <f t="shared" si="5"/>
        <v>0</v>
      </c>
      <c r="W69" s="26">
        <v>10540</v>
      </c>
      <c r="X69" s="58">
        <v>1710.2067999999999</v>
      </c>
      <c r="Y69" s="58">
        <f t="shared" si="6"/>
        <v>0.16225870967741934</v>
      </c>
      <c r="Z69" s="27">
        <f t="shared" si="16"/>
        <v>447.71</v>
      </c>
      <c r="AA69" s="15">
        <f t="shared" si="7"/>
        <v>765676.68642799999</v>
      </c>
      <c r="AC69" s="26">
        <v>0</v>
      </c>
      <c r="AD69" s="58">
        <v>0</v>
      </c>
      <c r="AE69" s="58">
        <f t="shared" si="8"/>
        <v>0</v>
      </c>
      <c r="AF69" s="27">
        <f t="shared" si="17"/>
        <v>286.54000000000002</v>
      </c>
      <c r="AG69" s="15">
        <f t="shared" si="9"/>
        <v>0</v>
      </c>
      <c r="AI69" s="26">
        <v>0</v>
      </c>
      <c r="AJ69" s="58">
        <v>0</v>
      </c>
      <c r="AK69" s="58">
        <f t="shared" si="10"/>
        <v>0</v>
      </c>
      <c r="AL69" s="27">
        <f t="shared" si="18"/>
        <v>346.23</v>
      </c>
      <c r="AM69" s="15">
        <f t="shared" si="11"/>
        <v>0</v>
      </c>
      <c r="AO69" s="15">
        <f t="shared" si="12"/>
        <v>865330.91628400004</v>
      </c>
      <c r="AP69" s="15">
        <f t="shared" si="19"/>
        <v>288443.63876133336</v>
      </c>
    </row>
    <row r="70" spans="2:42" x14ac:dyDescent="0.25">
      <c r="B70" s="24">
        <v>16005</v>
      </c>
      <c r="C70" s="25" t="s">
        <v>238</v>
      </c>
      <c r="D70" t="s">
        <v>180</v>
      </c>
      <c r="E70" s="26">
        <v>59</v>
      </c>
      <c r="F70" s="58">
        <v>92.025700000000015</v>
      </c>
      <c r="G70" s="58">
        <f t="shared" si="20"/>
        <v>1.5597576271186444</v>
      </c>
      <c r="H70" s="27">
        <f t="shared" si="13"/>
        <v>2179.13</v>
      </c>
      <c r="I70" s="28">
        <f t="shared" si="1"/>
        <v>200535.96364100004</v>
      </c>
      <c r="K70" s="26">
        <v>13</v>
      </c>
      <c r="L70" s="58">
        <v>13.276900000000001</v>
      </c>
      <c r="M70" s="58">
        <f t="shared" si="2"/>
        <v>1.0213000000000001</v>
      </c>
      <c r="N70" s="27">
        <f t="shared" si="14"/>
        <v>199.23</v>
      </c>
      <c r="O70" s="28">
        <f t="shared" si="3"/>
        <v>2645.1567869999999</v>
      </c>
      <c r="Q70" s="26">
        <v>0</v>
      </c>
      <c r="R70" s="58">
        <v>0</v>
      </c>
      <c r="S70" s="58">
        <f t="shared" si="4"/>
        <v>0</v>
      </c>
      <c r="T70" s="27">
        <f t="shared" si="15"/>
        <v>99.62</v>
      </c>
      <c r="U70" s="28">
        <f t="shared" si="5"/>
        <v>0</v>
      </c>
      <c r="W70" s="26">
        <v>8444</v>
      </c>
      <c r="X70" s="58">
        <v>2744.8182999999999</v>
      </c>
      <c r="Y70" s="58">
        <f t="shared" si="6"/>
        <v>0.32506138086215064</v>
      </c>
      <c r="Z70" s="27">
        <f t="shared" si="16"/>
        <v>447.71</v>
      </c>
      <c r="AA70" s="15">
        <f t="shared" si="7"/>
        <v>1228882.6010929998</v>
      </c>
      <c r="AC70" s="26">
        <v>0</v>
      </c>
      <c r="AD70" s="58">
        <v>0</v>
      </c>
      <c r="AE70" s="58">
        <f t="shared" si="8"/>
        <v>0</v>
      </c>
      <c r="AF70" s="27">
        <f t="shared" si="17"/>
        <v>286.54000000000002</v>
      </c>
      <c r="AG70" s="15">
        <f t="shared" si="9"/>
        <v>0</v>
      </c>
      <c r="AI70" s="26">
        <v>0</v>
      </c>
      <c r="AJ70" s="58">
        <v>0</v>
      </c>
      <c r="AK70" s="58">
        <f t="shared" si="10"/>
        <v>0</v>
      </c>
      <c r="AL70" s="27">
        <f t="shared" si="18"/>
        <v>346.23</v>
      </c>
      <c r="AM70" s="15">
        <f t="shared" si="11"/>
        <v>0</v>
      </c>
      <c r="AO70" s="15">
        <f t="shared" si="12"/>
        <v>1432063.7215209997</v>
      </c>
      <c r="AP70" s="15">
        <f t="shared" si="19"/>
        <v>477354.57384033321</v>
      </c>
    </row>
    <row r="71" spans="2:42" x14ac:dyDescent="0.25">
      <c r="B71" s="24">
        <v>18015</v>
      </c>
      <c r="C71" s="25" t="s">
        <v>239</v>
      </c>
      <c r="D71" t="s">
        <v>180</v>
      </c>
      <c r="E71" s="26">
        <v>426</v>
      </c>
      <c r="F71" s="58">
        <v>583.14550000000008</v>
      </c>
      <c r="G71" s="58">
        <f t="shared" si="20"/>
        <v>1.368886150234742</v>
      </c>
      <c r="H71" s="27">
        <f t="shared" si="13"/>
        <v>2179.13</v>
      </c>
      <c r="I71" s="28">
        <f t="shared" si="1"/>
        <v>1270749.8534150003</v>
      </c>
      <c r="K71" s="26">
        <v>82</v>
      </c>
      <c r="L71" s="58">
        <v>57.18739999999999</v>
      </c>
      <c r="M71" s="58">
        <f t="shared" si="2"/>
        <v>0.69740731707317061</v>
      </c>
      <c r="N71" s="27">
        <f t="shared" si="14"/>
        <v>199.23</v>
      </c>
      <c r="O71" s="28">
        <f t="shared" si="3"/>
        <v>11393.445701999997</v>
      </c>
      <c r="Q71" s="26">
        <v>8</v>
      </c>
      <c r="R71" s="58">
        <v>14.979600000000001</v>
      </c>
      <c r="S71" s="58">
        <f t="shared" si="4"/>
        <v>1.8724500000000002</v>
      </c>
      <c r="T71" s="27">
        <f t="shared" si="15"/>
        <v>99.62</v>
      </c>
      <c r="U71" s="28">
        <f t="shared" si="5"/>
        <v>1492.2677520000002</v>
      </c>
      <c r="W71" s="26">
        <v>41776</v>
      </c>
      <c r="X71" s="58">
        <v>8635.2664999999997</v>
      </c>
      <c r="Y71" s="58">
        <f t="shared" si="6"/>
        <v>0.20670400469168901</v>
      </c>
      <c r="Z71" s="27">
        <f t="shared" si="16"/>
        <v>447.71</v>
      </c>
      <c r="AA71" s="15">
        <f t="shared" si="7"/>
        <v>3866095.1647149995</v>
      </c>
      <c r="AC71" s="26">
        <v>1</v>
      </c>
      <c r="AD71" s="58">
        <v>0.33960000000000001</v>
      </c>
      <c r="AE71" s="58">
        <f t="shared" si="8"/>
        <v>0.33960000000000001</v>
      </c>
      <c r="AF71" s="27">
        <f t="shared" si="17"/>
        <v>286.54000000000002</v>
      </c>
      <c r="AG71" s="15">
        <f t="shared" si="9"/>
        <v>97.308984000000009</v>
      </c>
      <c r="AI71" s="26">
        <v>0</v>
      </c>
      <c r="AJ71" s="58">
        <v>0</v>
      </c>
      <c r="AK71" s="58">
        <f t="shared" si="10"/>
        <v>0</v>
      </c>
      <c r="AL71" s="27">
        <f t="shared" si="18"/>
        <v>346.23</v>
      </c>
      <c r="AM71" s="15">
        <f t="shared" si="11"/>
        <v>0</v>
      </c>
      <c r="AO71" s="15">
        <f t="shared" si="12"/>
        <v>5149828.0405679997</v>
      </c>
      <c r="AP71" s="15">
        <f t="shared" si="19"/>
        <v>1716609.3468559999</v>
      </c>
    </row>
    <row r="72" spans="2:42" x14ac:dyDescent="0.25">
      <c r="B72" s="24">
        <v>19004</v>
      </c>
      <c r="C72" s="25" t="s">
        <v>240</v>
      </c>
      <c r="D72" t="s">
        <v>180</v>
      </c>
      <c r="E72" s="26">
        <v>3</v>
      </c>
      <c r="F72" s="58">
        <v>4.2622</v>
      </c>
      <c r="G72" s="58">
        <f>F72/E72</f>
        <v>1.4207333333333334</v>
      </c>
      <c r="H72" s="27">
        <f t="shared" si="13"/>
        <v>2179.13</v>
      </c>
      <c r="I72" s="28">
        <f>E72*G72*H72</f>
        <v>9287.8878860000004</v>
      </c>
      <c r="K72" s="26">
        <v>0</v>
      </c>
      <c r="L72" s="58">
        <v>0</v>
      </c>
      <c r="M72" s="58">
        <f>IFERROR(L72/K72,0)</f>
        <v>0</v>
      </c>
      <c r="N72" s="27">
        <f t="shared" si="14"/>
        <v>199.23</v>
      </c>
      <c r="O72" s="28">
        <f>K72*M72*N72</f>
        <v>0</v>
      </c>
      <c r="Q72" s="26">
        <v>0</v>
      </c>
      <c r="R72" s="58">
        <v>0</v>
      </c>
      <c r="S72" s="58">
        <f>IFERROR(R72/Q72,0)</f>
        <v>0</v>
      </c>
      <c r="T72" s="27">
        <f t="shared" si="15"/>
        <v>99.62</v>
      </c>
      <c r="U72" s="28">
        <f>Q72*S72*T72</f>
        <v>0</v>
      </c>
      <c r="W72" s="26">
        <v>2209</v>
      </c>
      <c r="X72" s="58">
        <v>363.43330000000009</v>
      </c>
      <c r="Y72" s="58">
        <f>IFERROR(X72/W72,0)</f>
        <v>0.16452390221819832</v>
      </c>
      <c r="Z72" s="27">
        <f t="shared" si="16"/>
        <v>447.71</v>
      </c>
      <c r="AA72" s="15">
        <f>W72*Y72*Z72</f>
        <v>162712.72274300002</v>
      </c>
      <c r="AC72" s="26">
        <v>0</v>
      </c>
      <c r="AD72" s="58">
        <v>0</v>
      </c>
      <c r="AE72" s="58">
        <f>IFERROR(AD72/AC72,0)</f>
        <v>0</v>
      </c>
      <c r="AF72" s="27">
        <f t="shared" si="17"/>
        <v>286.54000000000002</v>
      </c>
      <c r="AG72" s="15">
        <f>AC72*AE72*AF72</f>
        <v>0</v>
      </c>
      <c r="AI72" s="26">
        <v>0</v>
      </c>
      <c r="AJ72" s="58">
        <v>0</v>
      </c>
      <c r="AK72" s="58">
        <f>IFERROR(AJ72/AI72,0)</f>
        <v>0</v>
      </c>
      <c r="AL72" s="27">
        <f t="shared" si="18"/>
        <v>346.23</v>
      </c>
      <c r="AM72" s="15">
        <f>AI72*AK72*AL72</f>
        <v>0</v>
      </c>
      <c r="AO72" s="15">
        <f>AM72+AG72+AA72+U72+O72+I72</f>
        <v>172000.61062900003</v>
      </c>
      <c r="AP72" s="15">
        <f t="shared" si="19"/>
        <v>57333.536876333346</v>
      </c>
    </row>
    <row r="73" spans="2:42" x14ac:dyDescent="0.25">
      <c r="B73" s="24">
        <v>23001</v>
      </c>
      <c r="C73" s="25" t="s">
        <v>241</v>
      </c>
      <c r="D73" t="s">
        <v>180</v>
      </c>
      <c r="E73" s="26">
        <v>8</v>
      </c>
      <c r="F73" s="58">
        <v>13.9383</v>
      </c>
      <c r="G73" s="58">
        <f>F73/E73</f>
        <v>1.7422875</v>
      </c>
      <c r="H73" s="27">
        <f t="shared" si="13"/>
        <v>2179.13</v>
      </c>
      <c r="I73" s="28">
        <f>E73*G73*H73</f>
        <v>30373.367679000003</v>
      </c>
      <c r="K73" s="26">
        <v>0</v>
      </c>
      <c r="L73" s="58">
        <v>0</v>
      </c>
      <c r="M73" s="58">
        <f>IFERROR(L73/K73,0)</f>
        <v>0</v>
      </c>
      <c r="N73" s="27">
        <f t="shared" si="14"/>
        <v>199.23</v>
      </c>
      <c r="O73" s="28">
        <f>K73*M73*N73</f>
        <v>0</v>
      </c>
      <c r="Q73" s="26">
        <v>0</v>
      </c>
      <c r="R73" s="58">
        <v>0</v>
      </c>
      <c r="S73" s="58">
        <f>IFERROR(R73/Q73,0)</f>
        <v>0</v>
      </c>
      <c r="T73" s="27">
        <f t="shared" si="15"/>
        <v>99.62</v>
      </c>
      <c r="U73" s="28">
        <f>Q73*S73*T73</f>
        <v>0</v>
      </c>
      <c r="W73" s="26">
        <v>5013</v>
      </c>
      <c r="X73" s="58">
        <v>906.2373</v>
      </c>
      <c r="Y73" s="58">
        <f>IFERROR(X73/W73,0)</f>
        <v>0.18077743865948534</v>
      </c>
      <c r="Z73" s="27">
        <f t="shared" si="16"/>
        <v>447.71</v>
      </c>
      <c r="AA73" s="15">
        <f>W73*Y73*Z73</f>
        <v>405731.501583</v>
      </c>
      <c r="AC73" s="26">
        <v>0</v>
      </c>
      <c r="AD73" s="58">
        <v>0</v>
      </c>
      <c r="AE73" s="58">
        <f>IFERROR(AD73/AC73,0)</f>
        <v>0</v>
      </c>
      <c r="AF73" s="27">
        <f t="shared" si="17"/>
        <v>286.54000000000002</v>
      </c>
      <c r="AG73" s="15">
        <f>AC73*AE73*AF73</f>
        <v>0</v>
      </c>
      <c r="AI73" s="26">
        <v>0</v>
      </c>
      <c r="AJ73" s="58">
        <v>0</v>
      </c>
      <c r="AK73" s="58">
        <f>IFERROR(AJ73/AI73,0)</f>
        <v>0</v>
      </c>
      <c r="AL73" s="27">
        <f t="shared" si="18"/>
        <v>346.23</v>
      </c>
      <c r="AM73" s="15">
        <f>AI73*AK73*AL73</f>
        <v>0</v>
      </c>
      <c r="AO73" s="15">
        <f>AM73+AG73+AA73+U73+O73+I73</f>
        <v>436104.86926200002</v>
      </c>
      <c r="AP73" s="15">
        <f>AO73/3</f>
        <v>145368.289754</v>
      </c>
    </row>
    <row r="74" spans="2:42" x14ac:dyDescent="0.25">
      <c r="B74" s="24">
        <v>16004</v>
      </c>
      <c r="C74" s="25" t="s">
        <v>242</v>
      </c>
      <c r="D74" t="s">
        <v>180</v>
      </c>
      <c r="E74" s="26">
        <v>58</v>
      </c>
      <c r="F74" s="58">
        <v>110.82400000000001</v>
      </c>
      <c r="G74" s="58">
        <f>F74/E74</f>
        <v>1.9107586206896554</v>
      </c>
      <c r="H74" s="27">
        <f t="shared" ref="H74" si="21">$H$9</f>
        <v>2179.13</v>
      </c>
      <c r="I74" s="28">
        <f>E74*G74*H74</f>
        <v>241499.90312000003</v>
      </c>
      <c r="K74" s="26">
        <v>0</v>
      </c>
      <c r="L74" s="58">
        <v>0</v>
      </c>
      <c r="M74" s="58">
        <f>IFERROR(L74/K74,0)</f>
        <v>0</v>
      </c>
      <c r="N74" s="27">
        <f t="shared" ref="N74" si="22">$N$9</f>
        <v>199.23</v>
      </c>
      <c r="O74" s="28">
        <f>K74*M74*N74</f>
        <v>0</v>
      </c>
      <c r="Q74" s="26">
        <v>0</v>
      </c>
      <c r="R74" s="58">
        <v>0</v>
      </c>
      <c r="S74" s="58">
        <f>IFERROR(R74/Q74,0)</f>
        <v>0</v>
      </c>
      <c r="T74" s="27">
        <f t="shared" ref="T74" si="23">$T$9</f>
        <v>99.62</v>
      </c>
      <c r="U74" s="28">
        <f>Q74*S74*T74</f>
        <v>0</v>
      </c>
      <c r="W74" s="26">
        <v>15114</v>
      </c>
      <c r="X74" s="58">
        <v>3933.5867999999996</v>
      </c>
      <c r="Y74" s="58">
        <f>IFERROR(X74/W74,0)</f>
        <v>0.26026113537117901</v>
      </c>
      <c r="Z74" s="27">
        <f t="shared" ref="Z74" si="24">$Z$9</f>
        <v>447.71</v>
      </c>
      <c r="AA74" s="15">
        <f>W74*Y74*Z74</f>
        <v>1761106.1462279998</v>
      </c>
      <c r="AC74" s="26">
        <v>0</v>
      </c>
      <c r="AD74" s="58">
        <v>0</v>
      </c>
      <c r="AE74" s="58">
        <f>IFERROR(AD74/AC74,0)</f>
        <v>0</v>
      </c>
      <c r="AF74" s="27">
        <f t="shared" ref="AF74" si="25">$AF$9</f>
        <v>286.54000000000002</v>
      </c>
      <c r="AG74" s="15">
        <f>AC74*AE74*AF74</f>
        <v>0</v>
      </c>
      <c r="AI74" s="26">
        <v>0</v>
      </c>
      <c r="AJ74" s="58">
        <v>0</v>
      </c>
      <c r="AK74" s="58">
        <f>IFERROR(AJ74/AI74,0)</f>
        <v>0</v>
      </c>
      <c r="AL74" s="27">
        <f t="shared" ref="AL74" si="26">$AL$9</f>
        <v>346.23</v>
      </c>
      <c r="AM74" s="15">
        <f>AI74*AK74*AL74</f>
        <v>0</v>
      </c>
      <c r="AO74" s="15">
        <f>AM74+AG74+AA74+U74+O74+I74</f>
        <v>2002606.049348</v>
      </c>
      <c r="AP74" s="15">
        <f>AO74/3</f>
        <v>667535.34978266666</v>
      </c>
    </row>
  </sheetData>
  <mergeCells count="6">
    <mergeCell ref="AI7:AM7"/>
    <mergeCell ref="E7:I7"/>
    <mergeCell ref="K7:O7"/>
    <mergeCell ref="Q7:U7"/>
    <mergeCell ref="W7:AA7"/>
    <mergeCell ref="AC7:AG7"/>
  </mergeCells>
  <pageMargins left="0.7" right="0.7" top="0.75" bottom="0.75" header="0.3" footer="0.3"/>
  <pageSetup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E62A6-70A4-40E7-8253-9EAC9568EC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9A1FB6-F44C-4C7B-9169-8FED309B02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03802D-8E51-4B74-9A5A-BBB92A09A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Safety Net Pool</vt:lpstr>
      <vt:lpstr>Critical Access Pool</vt:lpstr>
      <vt:lpstr>Fixed Rate - Volume</vt:lpstr>
      <vt:lpstr>Fixed Rate-Acuity High Medicaid</vt:lpstr>
      <vt:lpstr>Fixed Rate-Acuity Other Acute</vt:lpstr>
      <vt:lpstr>'Fixed Rate-Acuity High Medicaid'!Print_Titles</vt:lpstr>
      <vt:lpstr>'Fixed Rate-Acuity Other Acute'!Print_Titles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Through Sept 22 Directed Payment Calculations</dc:title>
  <dc:creator/>
  <cp:lastModifiedBy/>
  <dcterms:created xsi:type="dcterms:W3CDTF">2022-06-23T16:44:20Z</dcterms:created>
  <dcterms:modified xsi:type="dcterms:W3CDTF">2022-06-30T18:10:49Z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