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DataAnalysis\Dan\Misc_Requests\2021\FY_21_Assessment_Calcs\July - September 2021 Calcs\Final Documents\"/>
    </mc:Choice>
  </mc:AlternateContent>
  <xr:revisionPtr revIDLastSave="0" documentId="13_ncr:1_{917024E2-312E-4814-A097-46AB7E733A75}" xr6:coauthVersionLast="45" xr6:coauthVersionMax="45" xr10:uidLastSave="{00000000-0000-0000-0000-000000000000}"/>
  <bookViews>
    <workbookView xWindow="2655" yWindow="1965" windowWidth="21090" windowHeight="11385" xr2:uid="{CAFB066F-72D4-4BFA-B182-50631861B340}"/>
  </bookViews>
  <sheets>
    <sheet name="Safety Net Pool" sheetId="1" r:id="rId1"/>
    <sheet name="Critical Access Pool" sheetId="2" r:id="rId2"/>
    <sheet name="Fixed Rate Volume" sheetId="3" r:id="rId3"/>
    <sheet name="Fixed Rate-Acuity High Volume" sheetId="4" r:id="rId4"/>
    <sheet name="Fixed Rate-Acuity Other Acute" sheetId="5" r:id="rId5"/>
  </sheets>
  <definedNames>
    <definedName name="_xlnm.Print_Titles" localSheetId="1">'Critical Access Pool'!$1:$15</definedName>
    <definedName name="_xlnm.Print_Titles" localSheetId="3">'Fixed Rate-Acuity High Volume'!$A:$C,'Fixed Rate-Acuity High Volume'!$7:$8</definedName>
    <definedName name="_xlnm.Print_Titles" localSheetId="4">'Fixed Rate-Acuity Other Acute'!$A:$C,'Fixed Rate-Acuity Other Acute'!$7:$8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3" i="4" l="1"/>
  <c r="F13" i="4"/>
  <c r="X13" i="4"/>
  <c r="F10" i="4" l="1"/>
  <c r="F70" i="5" l="1"/>
  <c r="H70" i="5" s="1"/>
  <c r="F69" i="5"/>
  <c r="H69" i="5" s="1"/>
  <c r="F66" i="5"/>
  <c r="H66" i="5" s="1"/>
  <c r="F65" i="5"/>
  <c r="H65" i="5" s="1"/>
  <c r="F62" i="5"/>
  <c r="H62" i="5" s="1"/>
  <c r="F58" i="5"/>
  <c r="H58" i="5" s="1"/>
  <c r="F57" i="5"/>
  <c r="H57" i="5" s="1"/>
  <c r="F53" i="5"/>
  <c r="H53" i="5" s="1"/>
  <c r="F50" i="5"/>
  <c r="H50" i="5" s="1"/>
  <c r="F49" i="5"/>
  <c r="H49" i="5" s="1"/>
  <c r="F46" i="5"/>
  <c r="H46" i="5" s="1"/>
  <c r="F41" i="5"/>
  <c r="H41" i="5" s="1"/>
  <c r="F38" i="5"/>
  <c r="H38" i="5" s="1"/>
  <c r="F37" i="5"/>
  <c r="H37" i="5" s="1"/>
  <c r="F30" i="5"/>
  <c r="H30" i="5" s="1"/>
  <c r="F29" i="5"/>
  <c r="H29" i="5" s="1"/>
  <c r="F25" i="5"/>
  <c r="H25" i="5" s="1"/>
  <c r="F22" i="5"/>
  <c r="H22" i="5" s="1"/>
  <c r="F21" i="5"/>
  <c r="H21" i="5" s="1"/>
  <c r="F18" i="5"/>
  <c r="H18" i="5" s="1"/>
  <c r="F17" i="5"/>
  <c r="H17" i="5" s="1"/>
  <c r="F13" i="5"/>
  <c r="H13" i="5" s="1"/>
  <c r="F10" i="5"/>
  <c r="H10" i="5" s="1"/>
  <c r="L60" i="5"/>
  <c r="N60" i="5" s="1"/>
  <c r="L44" i="5"/>
  <c r="N44" i="5" s="1"/>
  <c r="L36" i="5"/>
  <c r="N36" i="5" s="1"/>
  <c r="L32" i="5"/>
  <c r="N32" i="5" s="1"/>
  <c r="L24" i="5"/>
  <c r="N24" i="5" s="1"/>
  <c r="L22" i="5"/>
  <c r="N22" i="5" s="1"/>
  <c r="L20" i="5"/>
  <c r="N20" i="5" s="1"/>
  <c r="L16" i="5"/>
  <c r="N16" i="5" s="1"/>
  <c r="L14" i="5"/>
  <c r="N14" i="5" s="1"/>
  <c r="R73" i="5"/>
  <c r="T73" i="5" s="1"/>
  <c r="R70" i="5"/>
  <c r="T70" i="5" s="1"/>
  <c r="R69" i="5"/>
  <c r="T69" i="5" s="1"/>
  <c r="R66" i="5"/>
  <c r="T66" i="5" s="1"/>
  <c r="R62" i="5"/>
  <c r="T62" i="5" s="1"/>
  <c r="R60" i="5"/>
  <c r="T60" i="5" s="1"/>
  <c r="R58" i="5"/>
  <c r="T58" i="5" s="1"/>
  <c r="R54" i="5"/>
  <c r="T54" i="5" s="1"/>
  <c r="R50" i="5"/>
  <c r="T50" i="5" s="1"/>
  <c r="R49" i="5"/>
  <c r="T49" i="5" s="1"/>
  <c r="R42" i="5"/>
  <c r="T42" i="5" s="1"/>
  <c r="R41" i="5"/>
  <c r="T41" i="5" s="1"/>
  <c r="R38" i="5"/>
  <c r="T38" i="5" s="1"/>
  <c r="R37" i="5"/>
  <c r="T37" i="5" s="1"/>
  <c r="R36" i="5"/>
  <c r="T36" i="5" s="1"/>
  <c r="R34" i="5"/>
  <c r="T34" i="5" s="1"/>
  <c r="R32" i="5"/>
  <c r="T32" i="5" s="1"/>
  <c r="R30" i="5"/>
  <c r="T30" i="5" s="1"/>
  <c r="R29" i="5"/>
  <c r="T29" i="5" s="1"/>
  <c r="R28" i="5"/>
  <c r="T28" i="5" s="1"/>
  <c r="R26" i="5"/>
  <c r="T26" i="5" s="1"/>
  <c r="R22" i="5"/>
  <c r="T22" i="5" s="1"/>
  <c r="T19" i="5"/>
  <c r="R18" i="5"/>
  <c r="T18" i="5" s="1"/>
  <c r="R14" i="5"/>
  <c r="T14" i="5" s="1"/>
  <c r="R13" i="5"/>
  <c r="T13" i="5" s="1"/>
  <c r="R11" i="5"/>
  <c r="T11" i="5" s="1"/>
  <c r="T10" i="5"/>
  <c r="X64" i="5"/>
  <c r="Z64" i="5" s="1"/>
  <c r="X58" i="5"/>
  <c r="Z58" i="5" s="1"/>
  <c r="Z56" i="5"/>
  <c r="X55" i="5"/>
  <c r="Z55" i="5" s="1"/>
  <c r="X52" i="5"/>
  <c r="Z52" i="5" s="1"/>
  <c r="X50" i="5"/>
  <c r="Z50" i="5" s="1"/>
  <c r="X48" i="5"/>
  <c r="Z48" i="5" s="1"/>
  <c r="X46" i="5"/>
  <c r="Z46" i="5" s="1"/>
  <c r="X39" i="5"/>
  <c r="Z39" i="5" s="1"/>
  <c r="Z36" i="5"/>
  <c r="X27" i="5"/>
  <c r="Z27" i="5" s="1"/>
  <c r="X26" i="5"/>
  <c r="Z26" i="5" s="1"/>
  <c r="X25" i="5"/>
  <c r="Z25" i="5" s="1"/>
  <c r="X24" i="5"/>
  <c r="Z24" i="5" s="1"/>
  <c r="X16" i="5"/>
  <c r="Z16" i="5" s="1"/>
  <c r="AD63" i="5"/>
  <c r="AF63" i="5" s="1"/>
  <c r="AD61" i="5"/>
  <c r="AF61" i="5" s="1"/>
  <c r="AD60" i="5"/>
  <c r="AF60" i="5" s="1"/>
  <c r="AD59" i="5"/>
  <c r="AF59" i="5" s="1"/>
  <c r="AD57" i="5"/>
  <c r="AD56" i="5"/>
  <c r="AF56" i="5" s="1"/>
  <c r="AD41" i="5"/>
  <c r="AF41" i="5" s="1"/>
  <c r="AD40" i="5"/>
  <c r="AF40" i="5" s="1"/>
  <c r="AD15" i="5"/>
  <c r="AF15" i="5" s="1"/>
  <c r="AD13" i="5"/>
  <c r="AF13" i="5" s="1"/>
  <c r="AD12" i="5"/>
  <c r="AF12" i="5" s="1"/>
  <c r="AD11" i="5"/>
  <c r="AF11" i="5" s="1"/>
  <c r="AJ69" i="5"/>
  <c r="AL69" i="5" s="1"/>
  <c r="AJ61" i="5"/>
  <c r="AL61" i="5" s="1"/>
  <c r="AJ53" i="5"/>
  <c r="AL53" i="5" s="1"/>
  <c r="AJ45" i="5"/>
  <c r="AL45" i="5" s="1"/>
  <c r="AJ21" i="5"/>
  <c r="AL21" i="5" s="1"/>
  <c r="AJ13" i="5"/>
  <c r="AL13" i="5" s="1"/>
  <c r="AJ9" i="5"/>
  <c r="AL9" i="5" s="1"/>
  <c r="R9" i="5"/>
  <c r="T9" i="5" s="1"/>
  <c r="R41" i="4"/>
  <c r="T41" i="4" s="1"/>
  <c r="R38" i="4"/>
  <c r="T38" i="4" s="1"/>
  <c r="R37" i="4"/>
  <c r="T37" i="4" s="1"/>
  <c r="R34" i="4"/>
  <c r="R33" i="4"/>
  <c r="T33" i="4" s="1"/>
  <c r="R30" i="4"/>
  <c r="T30" i="4" s="1"/>
  <c r="R29" i="4"/>
  <c r="T29" i="4" s="1"/>
  <c r="R25" i="4"/>
  <c r="T25" i="4" s="1"/>
  <c r="R22" i="4"/>
  <c r="T22" i="4" s="1"/>
  <c r="R21" i="4"/>
  <c r="T21" i="4" s="1"/>
  <c r="R18" i="4"/>
  <c r="R17" i="4"/>
  <c r="T17" i="4" s="1"/>
  <c r="R14" i="4"/>
  <c r="R13" i="4"/>
  <c r="T13" i="4" s="1"/>
  <c r="R12" i="4"/>
  <c r="T12" i="4" s="1"/>
  <c r="R11" i="4"/>
  <c r="T11" i="4" s="1"/>
  <c r="R10" i="4"/>
  <c r="T10" i="4" s="1"/>
  <c r="X38" i="4"/>
  <c r="Z38" i="4" s="1"/>
  <c r="Z34" i="4"/>
  <c r="X33" i="4"/>
  <c r="Z33" i="4" s="1"/>
  <c r="X30" i="4"/>
  <c r="Z30" i="4" s="1"/>
  <c r="X26" i="4"/>
  <c r="Z26" i="4" s="1"/>
  <c r="X25" i="4"/>
  <c r="Z25" i="4" s="1"/>
  <c r="X23" i="4"/>
  <c r="Z23" i="4" s="1"/>
  <c r="X22" i="4"/>
  <c r="Z22" i="4" s="1"/>
  <c r="X21" i="4"/>
  <c r="Z21" i="4" s="1"/>
  <c r="X20" i="4"/>
  <c r="Z20" i="4" s="1"/>
  <c r="X18" i="4"/>
  <c r="Z18" i="4" s="1"/>
  <c r="X14" i="4"/>
  <c r="Z14" i="4" s="1"/>
  <c r="AD35" i="4"/>
  <c r="AF35" i="4" s="1"/>
  <c r="AD28" i="4"/>
  <c r="AF28" i="4" s="1"/>
  <c r="AD27" i="4"/>
  <c r="AF27" i="4" s="1"/>
  <c r="AD25" i="4"/>
  <c r="AF25" i="4" s="1"/>
  <c r="AD23" i="4"/>
  <c r="AF23" i="4" s="1"/>
  <c r="AD21" i="4"/>
  <c r="AF21" i="4" s="1"/>
  <c r="AD19" i="4"/>
  <c r="AF19" i="4" s="1"/>
  <c r="AD17" i="4"/>
  <c r="AF17" i="4" s="1"/>
  <c r="AD15" i="4"/>
  <c r="AF15" i="4" s="1"/>
  <c r="AD13" i="4"/>
  <c r="AF13" i="4" s="1"/>
  <c r="AD11" i="4"/>
  <c r="AF11" i="4" s="1"/>
  <c r="AJ39" i="4"/>
  <c r="AL39" i="4" s="1"/>
  <c r="AJ38" i="4"/>
  <c r="AL38" i="4" s="1"/>
  <c r="AJ37" i="4"/>
  <c r="AL37" i="4" s="1"/>
  <c r="AJ36" i="4"/>
  <c r="AL36" i="4" s="1"/>
  <c r="AJ34" i="4"/>
  <c r="AL34" i="4" s="1"/>
  <c r="AJ32" i="4"/>
  <c r="AL32" i="4" s="1"/>
  <c r="AJ30" i="4"/>
  <c r="AJ29" i="4"/>
  <c r="AL29" i="4" s="1"/>
  <c r="AJ28" i="4"/>
  <c r="AL28" i="4" s="1"/>
  <c r="AJ25" i="4"/>
  <c r="AL25" i="4" s="1"/>
  <c r="AJ22" i="4"/>
  <c r="AL22" i="4" s="1"/>
  <c r="AJ17" i="4"/>
  <c r="AL17" i="4" s="1"/>
  <c r="AJ13" i="4"/>
  <c r="AL13" i="4" s="1"/>
  <c r="AJ11" i="4"/>
  <c r="AL11" i="4" s="1"/>
  <c r="AJ10" i="4"/>
  <c r="AL10" i="4" s="1"/>
  <c r="AJ9" i="4"/>
  <c r="AL9" i="4" s="1"/>
  <c r="L39" i="4"/>
  <c r="N39" i="4" s="1"/>
  <c r="L36" i="4"/>
  <c r="N36" i="4" s="1"/>
  <c r="L33" i="4"/>
  <c r="N33" i="4" s="1"/>
  <c r="L32" i="4"/>
  <c r="N32" i="4" s="1"/>
  <c r="L31" i="4"/>
  <c r="N31" i="4" s="1"/>
  <c r="L30" i="4"/>
  <c r="N30" i="4" s="1"/>
  <c r="L29" i="4"/>
  <c r="N29" i="4" s="1"/>
  <c r="L28" i="4"/>
  <c r="N28" i="4"/>
  <c r="L27" i="4"/>
  <c r="N27" i="4" s="1"/>
  <c r="L26" i="4"/>
  <c r="N26" i="4" s="1"/>
  <c r="L25" i="4"/>
  <c r="N25" i="4" s="1"/>
  <c r="L24" i="4"/>
  <c r="N24" i="4" s="1"/>
  <c r="L23" i="4"/>
  <c r="N23" i="4" s="1"/>
  <c r="L15" i="4"/>
  <c r="N15" i="4" s="1"/>
  <c r="L14" i="4"/>
  <c r="N14" i="4" s="1"/>
  <c r="F38" i="4"/>
  <c r="H38" i="4" s="1"/>
  <c r="H34" i="4"/>
  <c r="F30" i="4"/>
  <c r="H30" i="4" s="1"/>
  <c r="F26" i="4"/>
  <c r="H26" i="4" s="1"/>
  <c r="F22" i="4"/>
  <c r="H22" i="4" s="1"/>
  <c r="F18" i="4"/>
  <c r="H18" i="4" s="1"/>
  <c r="F14" i="4"/>
  <c r="H14" i="4" s="1"/>
  <c r="H10" i="4"/>
  <c r="I34" i="3"/>
  <c r="AD9" i="4"/>
  <c r="AF9" i="4" s="1"/>
  <c r="L10" i="4"/>
  <c r="N10" i="4" s="1"/>
  <c r="AD10" i="4"/>
  <c r="AF10" i="4" s="1"/>
  <c r="F11" i="4"/>
  <c r="H11" i="4" s="1"/>
  <c r="L11" i="4"/>
  <c r="N11" i="4" s="1"/>
  <c r="X11" i="4"/>
  <c r="Z11" i="4" s="1"/>
  <c r="F12" i="4"/>
  <c r="H12" i="4" s="1"/>
  <c r="L12" i="4"/>
  <c r="N12" i="4" s="1"/>
  <c r="X12" i="4"/>
  <c r="Z12" i="4" s="1"/>
  <c r="AD12" i="4"/>
  <c r="AF12" i="4" s="1"/>
  <c r="AJ12" i="4"/>
  <c r="AL12" i="4" s="1"/>
  <c r="H13" i="4"/>
  <c r="L13" i="4"/>
  <c r="N13" i="4" s="1"/>
  <c r="AD14" i="4"/>
  <c r="AF14" i="4" s="1"/>
  <c r="AJ14" i="4"/>
  <c r="AL14" i="4" s="1"/>
  <c r="F15" i="4"/>
  <c r="H15" i="4" s="1"/>
  <c r="R15" i="4"/>
  <c r="T15" i="4" s="1"/>
  <c r="X15" i="4"/>
  <c r="Z15" i="4" s="1"/>
  <c r="AJ15" i="4"/>
  <c r="AL15" i="4" s="1"/>
  <c r="F16" i="4"/>
  <c r="H16" i="4" s="1"/>
  <c r="L16" i="4"/>
  <c r="N16" i="4" s="1"/>
  <c r="R16" i="4"/>
  <c r="T16" i="4" s="1"/>
  <c r="X16" i="4"/>
  <c r="Z16" i="4"/>
  <c r="AD16" i="4"/>
  <c r="AF16" i="4" s="1"/>
  <c r="AJ16" i="4"/>
  <c r="AL16" i="4" s="1"/>
  <c r="F17" i="4"/>
  <c r="H17" i="4" s="1"/>
  <c r="L17" i="4"/>
  <c r="N17" i="4" s="1"/>
  <c r="X17" i="4"/>
  <c r="Z17" i="4" s="1"/>
  <c r="L18" i="4"/>
  <c r="N18" i="4"/>
  <c r="AD18" i="4"/>
  <c r="AF18" i="4" s="1"/>
  <c r="AJ18" i="4"/>
  <c r="AL18" i="4" s="1"/>
  <c r="F19" i="4"/>
  <c r="H19" i="4" s="1"/>
  <c r="L19" i="4"/>
  <c r="N19" i="4" s="1"/>
  <c r="R19" i="4"/>
  <c r="T19" i="4" s="1"/>
  <c r="X19" i="4"/>
  <c r="Z19" i="4" s="1"/>
  <c r="AJ19" i="4"/>
  <c r="AL19" i="4" s="1"/>
  <c r="F20" i="4"/>
  <c r="H20" i="4" s="1"/>
  <c r="L20" i="4"/>
  <c r="N20" i="4" s="1"/>
  <c r="R20" i="4"/>
  <c r="T20" i="4" s="1"/>
  <c r="AD20" i="4"/>
  <c r="AF20" i="4" s="1"/>
  <c r="AJ20" i="4"/>
  <c r="AL20" i="4" s="1"/>
  <c r="F21" i="4"/>
  <c r="H21" i="4" s="1"/>
  <c r="L21" i="4"/>
  <c r="N21" i="4" s="1"/>
  <c r="AJ21" i="4"/>
  <c r="AL21" i="4" s="1"/>
  <c r="L22" i="4"/>
  <c r="N22" i="4" s="1"/>
  <c r="AD22" i="4"/>
  <c r="AF22" i="4" s="1"/>
  <c r="F23" i="4"/>
  <c r="H23" i="4" s="1"/>
  <c r="R23" i="4"/>
  <c r="T23" i="4" s="1"/>
  <c r="AJ23" i="4"/>
  <c r="AL23" i="4" s="1"/>
  <c r="F24" i="4"/>
  <c r="H24" i="4" s="1"/>
  <c r="R24" i="4"/>
  <c r="T24" i="4" s="1"/>
  <c r="X24" i="4"/>
  <c r="Z24" i="4" s="1"/>
  <c r="AD24" i="4"/>
  <c r="AF24" i="4" s="1"/>
  <c r="AJ24" i="4"/>
  <c r="AL24" i="4"/>
  <c r="F25" i="4"/>
  <c r="H25" i="4" s="1"/>
  <c r="R26" i="4"/>
  <c r="T26" i="4"/>
  <c r="AD26" i="4"/>
  <c r="AF26" i="4" s="1"/>
  <c r="AJ26" i="4"/>
  <c r="AL26" i="4" s="1"/>
  <c r="F27" i="4"/>
  <c r="H27" i="4" s="1"/>
  <c r="R27" i="4"/>
  <c r="T27" i="4" s="1"/>
  <c r="X27" i="4"/>
  <c r="Z27" i="4" s="1"/>
  <c r="AJ27" i="4"/>
  <c r="AL27" i="4" s="1"/>
  <c r="F28" i="4"/>
  <c r="H28" i="4" s="1"/>
  <c r="R28" i="4"/>
  <c r="T28" i="4" s="1"/>
  <c r="X28" i="4"/>
  <c r="Z28" i="4" s="1"/>
  <c r="F29" i="4"/>
  <c r="H29" i="4" s="1"/>
  <c r="X29" i="4"/>
  <c r="Z29" i="4" s="1"/>
  <c r="AD29" i="4"/>
  <c r="AF29" i="4" s="1"/>
  <c r="AD30" i="4"/>
  <c r="AF30" i="4" s="1"/>
  <c r="F31" i="4"/>
  <c r="H31" i="4" s="1"/>
  <c r="R31" i="4"/>
  <c r="T31" i="4" s="1"/>
  <c r="X31" i="4"/>
  <c r="Z31" i="4" s="1"/>
  <c r="AD31" i="4"/>
  <c r="AF31" i="4" s="1"/>
  <c r="AJ31" i="4"/>
  <c r="AL31" i="4" s="1"/>
  <c r="F32" i="4"/>
  <c r="H32" i="4" s="1"/>
  <c r="R32" i="4"/>
  <c r="T32" i="4" s="1"/>
  <c r="X32" i="4"/>
  <c r="Z32" i="4" s="1"/>
  <c r="AD32" i="4"/>
  <c r="AF32" i="4"/>
  <c r="F33" i="4"/>
  <c r="H33" i="4" s="1"/>
  <c r="AD33" i="4"/>
  <c r="AF33" i="4" s="1"/>
  <c r="AJ33" i="4"/>
  <c r="AL33" i="4" s="1"/>
  <c r="L34" i="4"/>
  <c r="N34" i="4" s="1"/>
  <c r="AD34" i="4"/>
  <c r="AF34" i="4" s="1"/>
  <c r="F35" i="4"/>
  <c r="H35" i="4" s="1"/>
  <c r="L35" i="4"/>
  <c r="N35" i="4" s="1"/>
  <c r="R35" i="4"/>
  <c r="T35" i="4" s="1"/>
  <c r="X35" i="4"/>
  <c r="Z35" i="4" s="1"/>
  <c r="AJ35" i="4"/>
  <c r="AL35" i="4" s="1"/>
  <c r="F36" i="4"/>
  <c r="H36" i="4" s="1"/>
  <c r="R36" i="4"/>
  <c r="T36" i="4" s="1"/>
  <c r="X36" i="4"/>
  <c r="Z36" i="4" s="1"/>
  <c r="AD36" i="4"/>
  <c r="AF36" i="4" s="1"/>
  <c r="F37" i="4"/>
  <c r="H37" i="4" s="1"/>
  <c r="L37" i="4"/>
  <c r="N37" i="4" s="1"/>
  <c r="X37" i="4"/>
  <c r="Z37" i="4" s="1"/>
  <c r="AD37" i="4"/>
  <c r="AF37" i="4" s="1"/>
  <c r="L38" i="4"/>
  <c r="N38" i="4" s="1"/>
  <c r="AD38" i="4"/>
  <c r="AF38" i="4"/>
  <c r="F39" i="4"/>
  <c r="H39" i="4" s="1"/>
  <c r="R39" i="4"/>
  <c r="T39" i="4" s="1"/>
  <c r="X39" i="4"/>
  <c r="Z39" i="4"/>
  <c r="AD39" i="4"/>
  <c r="AF39" i="4" s="1"/>
  <c r="F40" i="4"/>
  <c r="H40" i="4" s="1"/>
  <c r="L40" i="4"/>
  <c r="N40" i="4" s="1"/>
  <c r="R40" i="4"/>
  <c r="T40" i="4" s="1"/>
  <c r="X40" i="4"/>
  <c r="Z40" i="4" s="1"/>
  <c r="AD40" i="4"/>
  <c r="AF40" i="4" s="1"/>
  <c r="AJ40" i="4"/>
  <c r="AL40" i="4" s="1"/>
  <c r="F41" i="4"/>
  <c r="H41" i="4" s="1"/>
  <c r="L41" i="4"/>
  <c r="N41" i="4" s="1"/>
  <c r="X41" i="4"/>
  <c r="Z41" i="4" s="1"/>
  <c r="AD41" i="4"/>
  <c r="AF41" i="4" s="1"/>
  <c r="AJ41" i="4"/>
  <c r="AL41" i="4" s="1"/>
  <c r="G35" i="3"/>
  <c r="I32" i="3"/>
  <c r="I27" i="3"/>
  <c r="I22" i="3"/>
  <c r="I18" i="3"/>
  <c r="F33" i="3"/>
  <c r="F26" i="3"/>
  <c r="F25" i="3"/>
  <c r="F18" i="3"/>
  <c r="D29" i="3"/>
  <c r="F13" i="3"/>
  <c r="J13" i="3" s="1"/>
  <c r="K13" i="3" s="1"/>
  <c r="F10" i="3"/>
  <c r="G15" i="2"/>
  <c r="AJ73" i="5"/>
  <c r="AL73" i="5" s="1"/>
  <c r="AD73" i="5"/>
  <c r="AF73" i="5" s="1"/>
  <c r="X73" i="5"/>
  <c r="Z73" i="5" s="1"/>
  <c r="L73" i="5"/>
  <c r="N73" i="5" s="1"/>
  <c r="F73" i="5"/>
  <c r="H73" i="5" s="1"/>
  <c r="AJ72" i="5"/>
  <c r="AL72" i="5" s="1"/>
  <c r="AD72" i="5"/>
  <c r="AF72" i="5" s="1"/>
  <c r="X72" i="5"/>
  <c r="Z72" i="5" s="1"/>
  <c r="R72" i="5"/>
  <c r="T72" i="5" s="1"/>
  <c r="F72" i="5"/>
  <c r="H72" i="5" s="1"/>
  <c r="AJ71" i="5"/>
  <c r="AL71" i="5" s="1"/>
  <c r="AD71" i="5"/>
  <c r="AF71" i="5" s="1"/>
  <c r="X71" i="5"/>
  <c r="Z71" i="5" s="1"/>
  <c r="R71" i="5"/>
  <c r="T71" i="5" s="1"/>
  <c r="L71" i="5"/>
  <c r="N71" i="5" s="1"/>
  <c r="F71" i="5"/>
  <c r="H71" i="5" s="1"/>
  <c r="AJ70" i="5"/>
  <c r="AL70" i="5" s="1"/>
  <c r="AD70" i="5"/>
  <c r="AF70" i="5" s="1"/>
  <c r="X70" i="5"/>
  <c r="Z70" i="5" s="1"/>
  <c r="AD69" i="5"/>
  <c r="AF69" i="5" s="1"/>
  <c r="X69" i="5"/>
  <c r="Z69" i="5" s="1"/>
  <c r="L69" i="5"/>
  <c r="N69" i="5" s="1"/>
  <c r="AJ68" i="5"/>
  <c r="AL68" i="5" s="1"/>
  <c r="AD68" i="5"/>
  <c r="AF68" i="5" s="1"/>
  <c r="X68" i="5"/>
  <c r="Z68" i="5" s="1"/>
  <c r="R68" i="5"/>
  <c r="T68" i="5" s="1"/>
  <c r="F68" i="5"/>
  <c r="H68" i="5" s="1"/>
  <c r="AJ67" i="5"/>
  <c r="AL67" i="5" s="1"/>
  <c r="AD67" i="5"/>
  <c r="AF67" i="5" s="1"/>
  <c r="X67" i="5"/>
  <c r="Z67" i="5" s="1"/>
  <c r="R67" i="5"/>
  <c r="T67" i="5" s="1"/>
  <c r="L67" i="5"/>
  <c r="N67" i="5" s="1"/>
  <c r="F67" i="5"/>
  <c r="H67" i="5" s="1"/>
  <c r="AJ66" i="5"/>
  <c r="AL66" i="5" s="1"/>
  <c r="AD66" i="5"/>
  <c r="AF66" i="5" s="1"/>
  <c r="X66" i="5"/>
  <c r="Z66" i="5" s="1"/>
  <c r="L66" i="5"/>
  <c r="N66" i="5" s="1"/>
  <c r="AJ65" i="5"/>
  <c r="AL65" i="5" s="1"/>
  <c r="AF65" i="5"/>
  <c r="AD65" i="5"/>
  <c r="X65" i="5"/>
  <c r="Z65" i="5" s="1"/>
  <c r="R65" i="5"/>
  <c r="T65" i="5" s="1"/>
  <c r="L65" i="5"/>
  <c r="N65" i="5" s="1"/>
  <c r="AJ64" i="5"/>
  <c r="AL64" i="5" s="1"/>
  <c r="AD64" i="5"/>
  <c r="AF64" i="5" s="1"/>
  <c r="R64" i="5"/>
  <c r="T64" i="5" s="1"/>
  <c r="F64" i="5"/>
  <c r="H64" i="5" s="1"/>
  <c r="AJ63" i="5"/>
  <c r="AL63" i="5" s="1"/>
  <c r="X63" i="5"/>
  <c r="Z63" i="5" s="1"/>
  <c r="R63" i="5"/>
  <c r="T63" i="5" s="1"/>
  <c r="L63" i="5"/>
  <c r="N63" i="5" s="1"/>
  <c r="F63" i="5"/>
  <c r="H63" i="5" s="1"/>
  <c r="AJ62" i="5"/>
  <c r="AL62" i="5" s="1"/>
  <c r="AD62" i="5"/>
  <c r="AF62" i="5" s="1"/>
  <c r="X62" i="5"/>
  <c r="Z62" i="5" s="1"/>
  <c r="X61" i="5"/>
  <c r="Z61" i="5" s="1"/>
  <c r="R61" i="5"/>
  <c r="T61" i="5" s="1"/>
  <c r="L61" i="5"/>
  <c r="N61" i="5" s="1"/>
  <c r="F61" i="5"/>
  <c r="H61" i="5" s="1"/>
  <c r="AJ60" i="5"/>
  <c r="AL60" i="5" s="1"/>
  <c r="X60" i="5"/>
  <c r="Z60" i="5" s="1"/>
  <c r="F60" i="5"/>
  <c r="H60" i="5" s="1"/>
  <c r="AJ59" i="5"/>
  <c r="AL59" i="5" s="1"/>
  <c r="X59" i="5"/>
  <c r="Z59" i="5" s="1"/>
  <c r="R59" i="5"/>
  <c r="T59" i="5" s="1"/>
  <c r="L59" i="5"/>
  <c r="N59" i="5" s="1"/>
  <c r="F59" i="5"/>
  <c r="H59" i="5" s="1"/>
  <c r="AJ58" i="5"/>
  <c r="AL58" i="5" s="1"/>
  <c r="AD58" i="5"/>
  <c r="AF58" i="5" s="1"/>
  <c r="L58" i="5"/>
  <c r="N58" i="5" s="1"/>
  <c r="AJ57" i="5"/>
  <c r="AL57" i="5" s="1"/>
  <c r="X57" i="5"/>
  <c r="Z57" i="5" s="1"/>
  <c r="L57" i="5"/>
  <c r="N57" i="5" s="1"/>
  <c r="AJ56" i="5"/>
  <c r="AL56" i="5" s="1"/>
  <c r="X56" i="5"/>
  <c r="R56" i="5"/>
  <c r="T56" i="5" s="1"/>
  <c r="F56" i="5"/>
  <c r="H56" i="5" s="1"/>
  <c r="AJ55" i="5"/>
  <c r="AL55" i="5" s="1"/>
  <c r="AD55" i="5"/>
  <c r="AF55" i="5" s="1"/>
  <c r="R55" i="5"/>
  <c r="T55" i="5" s="1"/>
  <c r="L55" i="5"/>
  <c r="N55" i="5" s="1"/>
  <c r="F55" i="5"/>
  <c r="H55" i="5" s="1"/>
  <c r="AJ54" i="5"/>
  <c r="AL54" i="5" s="1"/>
  <c r="AD54" i="5"/>
  <c r="AF54" i="5" s="1"/>
  <c r="X54" i="5"/>
  <c r="Z54" i="5" s="1"/>
  <c r="F54" i="5"/>
  <c r="H54" i="5" s="1"/>
  <c r="AD53" i="5"/>
  <c r="AF53" i="5" s="1"/>
  <c r="X53" i="5"/>
  <c r="Z53" i="5" s="1"/>
  <c r="R53" i="5"/>
  <c r="T53" i="5" s="1"/>
  <c r="L53" i="5"/>
  <c r="N53" i="5" s="1"/>
  <c r="AJ52" i="5"/>
  <c r="AL52" i="5" s="1"/>
  <c r="AD52" i="5"/>
  <c r="AF52" i="5" s="1"/>
  <c r="R52" i="5"/>
  <c r="T52" i="5" s="1"/>
  <c r="F52" i="5"/>
  <c r="H52" i="5" s="1"/>
  <c r="AJ51" i="5"/>
  <c r="AL51" i="5" s="1"/>
  <c r="AD51" i="5"/>
  <c r="AF51" i="5" s="1"/>
  <c r="X51" i="5"/>
  <c r="Z51" i="5" s="1"/>
  <c r="R51" i="5"/>
  <c r="T51" i="5" s="1"/>
  <c r="L51" i="5"/>
  <c r="N51" i="5" s="1"/>
  <c r="F51" i="5"/>
  <c r="H51" i="5" s="1"/>
  <c r="AJ50" i="5"/>
  <c r="AL50" i="5" s="1"/>
  <c r="AD50" i="5"/>
  <c r="AF50" i="5" s="1"/>
  <c r="AJ49" i="5"/>
  <c r="AL49" i="5" s="1"/>
  <c r="AD49" i="5"/>
  <c r="AF49" i="5" s="1"/>
  <c r="X49" i="5"/>
  <c r="Z49" i="5" s="1"/>
  <c r="L49" i="5"/>
  <c r="N49" i="5" s="1"/>
  <c r="AJ48" i="5"/>
  <c r="AL48" i="5" s="1"/>
  <c r="AD48" i="5"/>
  <c r="AF48" i="5" s="1"/>
  <c r="R48" i="5"/>
  <c r="T48" i="5" s="1"/>
  <c r="F48" i="5"/>
  <c r="H48" i="5" s="1"/>
  <c r="AJ47" i="5"/>
  <c r="AL47" i="5" s="1"/>
  <c r="AD47" i="5"/>
  <c r="AF47" i="5" s="1"/>
  <c r="X47" i="5"/>
  <c r="Z47" i="5" s="1"/>
  <c r="R47" i="5"/>
  <c r="T47" i="5" s="1"/>
  <c r="L47" i="5"/>
  <c r="N47" i="5" s="1"/>
  <c r="F47" i="5"/>
  <c r="H47" i="5" s="1"/>
  <c r="AJ46" i="5"/>
  <c r="AL46" i="5" s="1"/>
  <c r="AD46" i="5"/>
  <c r="AF46" i="5" s="1"/>
  <c r="R46" i="5"/>
  <c r="T46" i="5" s="1"/>
  <c r="L46" i="5"/>
  <c r="N46" i="5" s="1"/>
  <c r="AD45" i="5"/>
  <c r="AF45" i="5" s="1"/>
  <c r="X45" i="5"/>
  <c r="Z45" i="5" s="1"/>
  <c r="R45" i="5"/>
  <c r="T45" i="5" s="1"/>
  <c r="L45" i="5"/>
  <c r="N45" i="5" s="1"/>
  <c r="F45" i="5"/>
  <c r="H45" i="5" s="1"/>
  <c r="AJ44" i="5"/>
  <c r="AL44" i="5" s="1"/>
  <c r="AD44" i="5"/>
  <c r="AF44" i="5" s="1"/>
  <c r="X44" i="5"/>
  <c r="Z44" i="5" s="1"/>
  <c r="R44" i="5"/>
  <c r="T44" i="5" s="1"/>
  <c r="F44" i="5"/>
  <c r="H44" i="5" s="1"/>
  <c r="AJ43" i="5"/>
  <c r="AL43" i="5" s="1"/>
  <c r="AD43" i="5"/>
  <c r="AF43" i="5" s="1"/>
  <c r="X43" i="5"/>
  <c r="Z43" i="5" s="1"/>
  <c r="R43" i="5"/>
  <c r="T43" i="5" s="1"/>
  <c r="L43" i="5"/>
  <c r="N43" i="5" s="1"/>
  <c r="F43" i="5"/>
  <c r="H43" i="5" s="1"/>
  <c r="AJ42" i="5"/>
  <c r="AL42" i="5" s="1"/>
  <c r="AD42" i="5"/>
  <c r="AF42" i="5" s="1"/>
  <c r="X42" i="5"/>
  <c r="Z42" i="5" s="1"/>
  <c r="F42" i="5"/>
  <c r="H42" i="5" s="1"/>
  <c r="AJ41" i="5"/>
  <c r="AL41" i="5" s="1"/>
  <c r="X41" i="5"/>
  <c r="Z41" i="5" s="1"/>
  <c r="L41" i="5"/>
  <c r="N41" i="5" s="1"/>
  <c r="AJ40" i="5"/>
  <c r="AL40" i="5" s="1"/>
  <c r="X40" i="5"/>
  <c r="Z40" i="5" s="1"/>
  <c r="R40" i="5"/>
  <c r="T40" i="5" s="1"/>
  <c r="L40" i="5"/>
  <c r="N40" i="5" s="1"/>
  <c r="F40" i="5"/>
  <c r="H40" i="5" s="1"/>
  <c r="AJ39" i="5"/>
  <c r="AL39" i="5" s="1"/>
  <c r="AD39" i="5"/>
  <c r="AF39" i="5" s="1"/>
  <c r="R39" i="5"/>
  <c r="T39" i="5" s="1"/>
  <c r="L39" i="5"/>
  <c r="N39" i="5" s="1"/>
  <c r="F39" i="5"/>
  <c r="H39" i="5" s="1"/>
  <c r="AJ38" i="5"/>
  <c r="AL38" i="5" s="1"/>
  <c r="AD38" i="5"/>
  <c r="AF38" i="5" s="1"/>
  <c r="X38" i="5"/>
  <c r="Z38" i="5" s="1"/>
  <c r="AJ37" i="5"/>
  <c r="AL37" i="5" s="1"/>
  <c r="AD37" i="5"/>
  <c r="AF37" i="5" s="1"/>
  <c r="X37" i="5"/>
  <c r="Z37" i="5" s="1"/>
  <c r="L37" i="5"/>
  <c r="N37" i="5" s="1"/>
  <c r="AJ36" i="5"/>
  <c r="AL36" i="5" s="1"/>
  <c r="AD36" i="5"/>
  <c r="AF36" i="5" s="1"/>
  <c r="X36" i="5"/>
  <c r="F36" i="5"/>
  <c r="H36" i="5" s="1"/>
  <c r="AJ35" i="5"/>
  <c r="AL35" i="5" s="1"/>
  <c r="AD35" i="5"/>
  <c r="AF35" i="5" s="1"/>
  <c r="X35" i="5"/>
  <c r="Z35" i="5" s="1"/>
  <c r="R35" i="5"/>
  <c r="T35" i="5" s="1"/>
  <c r="L35" i="5"/>
  <c r="N35" i="5" s="1"/>
  <c r="F35" i="5"/>
  <c r="H35" i="5" s="1"/>
  <c r="AJ34" i="5"/>
  <c r="AL34" i="5" s="1"/>
  <c r="AD34" i="5"/>
  <c r="AF34" i="5" s="1"/>
  <c r="X34" i="5"/>
  <c r="Z34" i="5" s="1"/>
  <c r="F34" i="5"/>
  <c r="H34" i="5" s="1"/>
  <c r="AJ33" i="5"/>
  <c r="AL33" i="5" s="1"/>
  <c r="AD33" i="5"/>
  <c r="AF33" i="5" s="1"/>
  <c r="X33" i="5"/>
  <c r="Z33" i="5" s="1"/>
  <c r="R33" i="5"/>
  <c r="T33" i="5" s="1"/>
  <c r="L33" i="5"/>
  <c r="N33" i="5" s="1"/>
  <c r="F33" i="5"/>
  <c r="H33" i="5" s="1"/>
  <c r="AJ32" i="5"/>
  <c r="AL32" i="5" s="1"/>
  <c r="AD32" i="5"/>
  <c r="AF32" i="5" s="1"/>
  <c r="X32" i="5"/>
  <c r="Z32" i="5" s="1"/>
  <c r="F32" i="5"/>
  <c r="H32" i="5" s="1"/>
  <c r="AJ31" i="5"/>
  <c r="AL31" i="5" s="1"/>
  <c r="AD31" i="5"/>
  <c r="AF31" i="5" s="1"/>
  <c r="X31" i="5"/>
  <c r="Z31" i="5" s="1"/>
  <c r="R31" i="5"/>
  <c r="T31" i="5" s="1"/>
  <c r="L31" i="5"/>
  <c r="N31" i="5" s="1"/>
  <c r="F31" i="5"/>
  <c r="H31" i="5" s="1"/>
  <c r="AJ30" i="5"/>
  <c r="AL30" i="5" s="1"/>
  <c r="AD30" i="5"/>
  <c r="AF30" i="5" s="1"/>
  <c r="X30" i="5"/>
  <c r="Z30" i="5" s="1"/>
  <c r="AJ29" i="5"/>
  <c r="AL29" i="5" s="1"/>
  <c r="AD29" i="5"/>
  <c r="AF29" i="5" s="1"/>
  <c r="X29" i="5"/>
  <c r="Z29" i="5" s="1"/>
  <c r="L29" i="5"/>
  <c r="N29" i="5" s="1"/>
  <c r="AJ28" i="5"/>
  <c r="AL28" i="5" s="1"/>
  <c r="AD28" i="5"/>
  <c r="AF28" i="5" s="1"/>
  <c r="X28" i="5"/>
  <c r="Z28" i="5" s="1"/>
  <c r="F28" i="5"/>
  <c r="H28" i="5" s="1"/>
  <c r="AJ27" i="5"/>
  <c r="AL27" i="5" s="1"/>
  <c r="AD27" i="5"/>
  <c r="AF27" i="5" s="1"/>
  <c r="R27" i="5"/>
  <c r="T27" i="5" s="1"/>
  <c r="L27" i="5"/>
  <c r="N27" i="5" s="1"/>
  <c r="F27" i="5"/>
  <c r="H27" i="5" s="1"/>
  <c r="AJ26" i="5"/>
  <c r="AL26" i="5" s="1"/>
  <c r="AD26" i="5"/>
  <c r="AF26" i="5" s="1"/>
  <c r="F26" i="5"/>
  <c r="H26" i="5" s="1"/>
  <c r="AJ25" i="5"/>
  <c r="AL25" i="5" s="1"/>
  <c r="AD25" i="5"/>
  <c r="AF25" i="5" s="1"/>
  <c r="R25" i="5"/>
  <c r="T25" i="5" s="1"/>
  <c r="L25" i="5"/>
  <c r="N25" i="5" s="1"/>
  <c r="AJ24" i="5"/>
  <c r="AL24" i="5" s="1"/>
  <c r="AD24" i="5"/>
  <c r="AF24" i="5" s="1"/>
  <c r="R24" i="5"/>
  <c r="T24" i="5" s="1"/>
  <c r="F24" i="5"/>
  <c r="H24" i="5" s="1"/>
  <c r="AJ23" i="5"/>
  <c r="AL23" i="5" s="1"/>
  <c r="AD23" i="5"/>
  <c r="AF23" i="5" s="1"/>
  <c r="X23" i="5"/>
  <c r="Z23" i="5" s="1"/>
  <c r="L23" i="5"/>
  <c r="N23" i="5" s="1"/>
  <c r="F23" i="5"/>
  <c r="H23" i="5" s="1"/>
  <c r="AJ22" i="5"/>
  <c r="AL22" i="5" s="1"/>
  <c r="AD22" i="5"/>
  <c r="AF22" i="5" s="1"/>
  <c r="X22" i="5"/>
  <c r="Z22" i="5" s="1"/>
  <c r="AD21" i="5"/>
  <c r="AF21" i="5" s="1"/>
  <c r="X21" i="5"/>
  <c r="Z21" i="5" s="1"/>
  <c r="R21" i="5"/>
  <c r="T21" i="5" s="1"/>
  <c r="L21" i="5"/>
  <c r="N21" i="5" s="1"/>
  <c r="AJ20" i="5"/>
  <c r="AL20" i="5" s="1"/>
  <c r="AD20" i="5"/>
  <c r="AF20" i="5" s="1"/>
  <c r="X20" i="5"/>
  <c r="Z20" i="5" s="1"/>
  <c r="R20" i="5"/>
  <c r="T20" i="5" s="1"/>
  <c r="F20" i="5"/>
  <c r="H20" i="5" s="1"/>
  <c r="AJ19" i="5"/>
  <c r="AL19" i="5" s="1"/>
  <c r="AD19" i="5"/>
  <c r="AF19" i="5" s="1"/>
  <c r="X19" i="5"/>
  <c r="Z19" i="5" s="1"/>
  <c r="R19" i="5"/>
  <c r="L19" i="5"/>
  <c r="N19" i="5" s="1"/>
  <c r="F19" i="5"/>
  <c r="H19" i="5" s="1"/>
  <c r="AJ18" i="5"/>
  <c r="AL18" i="5" s="1"/>
  <c r="AD18" i="5"/>
  <c r="AF18" i="5" s="1"/>
  <c r="X18" i="5"/>
  <c r="Z18" i="5" s="1"/>
  <c r="AJ17" i="5"/>
  <c r="AL17" i="5" s="1"/>
  <c r="AD17" i="5"/>
  <c r="AF17" i="5" s="1"/>
  <c r="X17" i="5"/>
  <c r="Z17" i="5" s="1"/>
  <c r="R17" i="5"/>
  <c r="T17" i="5" s="1"/>
  <c r="L17" i="5"/>
  <c r="N17" i="5" s="1"/>
  <c r="AJ16" i="5"/>
  <c r="AL16" i="5" s="1"/>
  <c r="AD16" i="5"/>
  <c r="AF16" i="5" s="1"/>
  <c r="R16" i="5"/>
  <c r="T16" i="5" s="1"/>
  <c r="F16" i="5"/>
  <c r="H16" i="5" s="1"/>
  <c r="AJ15" i="5"/>
  <c r="AL15" i="5" s="1"/>
  <c r="X15" i="5"/>
  <c r="Z15" i="5" s="1"/>
  <c r="R15" i="5"/>
  <c r="T15" i="5" s="1"/>
  <c r="L15" i="5"/>
  <c r="N15" i="5" s="1"/>
  <c r="F15" i="5"/>
  <c r="H15" i="5" s="1"/>
  <c r="AJ14" i="5"/>
  <c r="AL14" i="5" s="1"/>
  <c r="AD14" i="5"/>
  <c r="AF14" i="5" s="1"/>
  <c r="X14" i="5"/>
  <c r="Z14" i="5" s="1"/>
  <c r="F14" i="5"/>
  <c r="H14" i="5" s="1"/>
  <c r="X13" i="5"/>
  <c r="Z13" i="5" s="1"/>
  <c r="L13" i="5"/>
  <c r="N13" i="5" s="1"/>
  <c r="AJ12" i="5"/>
  <c r="AL12" i="5" s="1"/>
  <c r="X12" i="5"/>
  <c r="Z12" i="5" s="1"/>
  <c r="R12" i="5"/>
  <c r="T12" i="5" s="1"/>
  <c r="F12" i="5"/>
  <c r="H12" i="5" s="1"/>
  <c r="AJ11" i="5"/>
  <c r="AL11" i="5" s="1"/>
  <c r="X11" i="5"/>
  <c r="Z11" i="5" s="1"/>
  <c r="L11" i="5"/>
  <c r="N11" i="5" s="1"/>
  <c r="F11" i="5"/>
  <c r="H11" i="5" s="1"/>
  <c r="AJ10" i="5"/>
  <c r="AL10" i="5" s="1"/>
  <c r="AD10" i="5"/>
  <c r="AF10" i="5" s="1"/>
  <c r="X10" i="5"/>
  <c r="Z10" i="5" s="1"/>
  <c r="R10" i="5"/>
  <c r="AD9" i="5"/>
  <c r="AF9" i="5" s="1"/>
  <c r="X9" i="5"/>
  <c r="Z9" i="5" s="1"/>
  <c r="D35" i="3"/>
  <c r="F34" i="3"/>
  <c r="I33" i="3"/>
  <c r="F32" i="3"/>
  <c r="I31" i="3"/>
  <c r="F31" i="3"/>
  <c r="I28" i="3"/>
  <c r="F28" i="3"/>
  <c r="F27" i="3"/>
  <c r="I26" i="3"/>
  <c r="I25" i="3"/>
  <c r="I24" i="3"/>
  <c r="F24" i="3"/>
  <c r="I23" i="3"/>
  <c r="F23" i="3"/>
  <c r="J23" i="3" s="1"/>
  <c r="K23" i="3" s="1"/>
  <c r="F22" i="3"/>
  <c r="I21" i="3"/>
  <c r="F21" i="3"/>
  <c r="I20" i="3"/>
  <c r="F20" i="3"/>
  <c r="I19" i="3"/>
  <c r="F19" i="3"/>
  <c r="I16" i="3"/>
  <c r="F15" i="3"/>
  <c r="J15" i="3" s="1"/>
  <c r="K15" i="3" s="1"/>
  <c r="F14" i="3"/>
  <c r="J14" i="3" s="1"/>
  <c r="K14" i="3" s="1"/>
  <c r="F12" i="3"/>
  <c r="J12" i="3" s="1"/>
  <c r="K12" i="3" s="1"/>
  <c r="F11" i="3"/>
  <c r="J11" i="3" s="1"/>
  <c r="K11" i="3" s="1"/>
  <c r="F7" i="2"/>
  <c r="B7" i="2"/>
  <c r="G15" i="1"/>
  <c r="H15" i="1" s="1"/>
  <c r="F7" i="1"/>
  <c r="B7" i="1"/>
  <c r="J19" i="3" l="1"/>
  <c r="K19" i="3" s="1"/>
  <c r="J22" i="3"/>
  <c r="K22" i="3" s="1"/>
  <c r="L12" i="5"/>
  <c r="N12" i="5" s="1"/>
  <c r="AN12" i="5" s="1"/>
  <c r="AO12" i="5" s="1"/>
  <c r="L28" i="5"/>
  <c r="N28" i="5" s="1"/>
  <c r="AN28" i="5" s="1"/>
  <c r="AO28" i="5" s="1"/>
  <c r="L48" i="5"/>
  <c r="N48" i="5" s="1"/>
  <c r="AN48" i="5" s="1"/>
  <c r="AO48" i="5" s="1"/>
  <c r="L52" i="5"/>
  <c r="N52" i="5" s="1"/>
  <c r="AN52" i="5" s="1"/>
  <c r="AO52" i="5" s="1"/>
  <c r="L56" i="5"/>
  <c r="N56" i="5" s="1"/>
  <c r="AN56" i="5" s="1"/>
  <c r="AO56" i="5" s="1"/>
  <c r="L62" i="5"/>
  <c r="N62" i="5" s="1"/>
  <c r="AN62" i="5" s="1"/>
  <c r="AO62" i="5" s="1"/>
  <c r="L68" i="5"/>
  <c r="N68" i="5" s="1"/>
  <c r="AN68" i="5" s="1"/>
  <c r="AO68" i="5" s="1"/>
  <c r="L42" i="5"/>
  <c r="N42" i="5" s="1"/>
  <c r="AN42" i="5" s="1"/>
  <c r="AO42" i="5" s="1"/>
  <c r="L72" i="5"/>
  <c r="N72" i="5" s="1"/>
  <c r="AN72" i="5" s="1"/>
  <c r="AO72" i="5" s="1"/>
  <c r="L18" i="5"/>
  <c r="N18" i="5" s="1"/>
  <c r="AN18" i="5" s="1"/>
  <c r="AO18" i="5" s="1"/>
  <c r="L30" i="5"/>
  <c r="N30" i="5" s="1"/>
  <c r="AN30" i="5" s="1"/>
  <c r="AO30" i="5" s="1"/>
  <c r="L34" i="5"/>
  <c r="N34" i="5" s="1"/>
  <c r="AN34" i="5" s="1"/>
  <c r="AO34" i="5" s="1"/>
  <c r="L38" i="5"/>
  <c r="N38" i="5" s="1"/>
  <c r="AN38" i="5" s="1"/>
  <c r="AO38" i="5" s="1"/>
  <c r="L50" i="5"/>
  <c r="N50" i="5" s="1"/>
  <c r="AN50" i="5" s="1"/>
  <c r="AO50" i="5" s="1"/>
  <c r="L54" i="5"/>
  <c r="N54" i="5" s="1"/>
  <c r="AN54" i="5" s="1"/>
  <c r="AO54" i="5" s="1"/>
  <c r="L64" i="5"/>
  <c r="N64" i="5" s="1"/>
  <c r="AN64" i="5" s="1"/>
  <c r="AO64" i="5" s="1"/>
  <c r="L70" i="5"/>
  <c r="N70" i="5" s="1"/>
  <c r="AN70" i="5" s="1"/>
  <c r="AO70" i="5" s="1"/>
  <c r="L10" i="5"/>
  <c r="N10" i="5" s="1"/>
  <c r="AN10" i="5" s="1"/>
  <c r="AO10" i="5" s="1"/>
  <c r="L26" i="5"/>
  <c r="N26" i="5" s="1"/>
  <c r="AN26" i="5" s="1"/>
  <c r="AO26" i="5" s="1"/>
  <c r="R23" i="5"/>
  <c r="T23" i="5" s="1"/>
  <c r="AN23" i="5" s="1"/>
  <c r="AO23" i="5" s="1"/>
  <c r="R57" i="5"/>
  <c r="T57" i="5" s="1"/>
  <c r="AN44" i="5"/>
  <c r="AO44" i="5" s="1"/>
  <c r="AN46" i="5"/>
  <c r="AO46" i="5" s="1"/>
  <c r="AN32" i="5"/>
  <c r="AO32" i="5" s="1"/>
  <c r="AN65" i="5"/>
  <c r="AO65" i="5" s="1"/>
  <c r="AF57" i="5"/>
  <c r="AN33" i="5"/>
  <c r="AO33" i="5" s="1"/>
  <c r="AN40" i="5"/>
  <c r="AO40" i="5" s="1"/>
  <c r="AN60" i="5"/>
  <c r="AO60" i="5" s="1"/>
  <c r="AN13" i="5"/>
  <c r="AO13" i="5" s="1"/>
  <c r="AN21" i="5"/>
  <c r="AO21" i="5" s="1"/>
  <c r="AN22" i="5"/>
  <c r="AO22" i="5" s="1"/>
  <c r="AN25" i="5"/>
  <c r="AO25" i="5" s="1"/>
  <c r="AN16" i="5"/>
  <c r="AO16" i="5" s="1"/>
  <c r="L9" i="5"/>
  <c r="N9" i="5" s="1"/>
  <c r="F9" i="5"/>
  <c r="H9" i="5" s="1"/>
  <c r="T34" i="4"/>
  <c r="AN34" i="4" s="1"/>
  <c r="AO34" i="4" s="1"/>
  <c r="T18" i="4"/>
  <c r="AN18" i="4" s="1"/>
  <c r="AO18" i="4" s="1"/>
  <c r="T14" i="4"/>
  <c r="X10" i="4"/>
  <c r="Z10" i="4" s="1"/>
  <c r="AN10" i="4" s="1"/>
  <c r="AO10" i="4" s="1"/>
  <c r="AL30" i="4"/>
  <c r="AN30" i="4" s="1"/>
  <c r="AO30" i="4" s="1"/>
  <c r="X9" i="4"/>
  <c r="Z9" i="4" s="1"/>
  <c r="R9" i="4"/>
  <c r="T9" i="4"/>
  <c r="AN17" i="4"/>
  <c r="AO17" i="4" s="1"/>
  <c r="AN21" i="4"/>
  <c r="AO21" i="4" s="1"/>
  <c r="AN23" i="4"/>
  <c r="AO23" i="4" s="1"/>
  <c r="AN12" i="4"/>
  <c r="AO12" i="4" s="1"/>
  <c r="AN19" i="4"/>
  <c r="AO19" i="4" s="1"/>
  <c r="L9" i="4"/>
  <c r="N9" i="4" s="1"/>
  <c r="AN26" i="4"/>
  <c r="AO26" i="4" s="1"/>
  <c r="AN22" i="4"/>
  <c r="AO22" i="4" s="1"/>
  <c r="AN41" i="4"/>
  <c r="AO41" i="4" s="1"/>
  <c r="AN38" i="4"/>
  <c r="AO38" i="4" s="1"/>
  <c r="AN37" i="4"/>
  <c r="AO37" i="4" s="1"/>
  <c r="AN11" i="4"/>
  <c r="AO11" i="4" s="1"/>
  <c r="AN39" i="4"/>
  <c r="AO39" i="4" s="1"/>
  <c r="AN16" i="4"/>
  <c r="AN13" i="4"/>
  <c r="AO13" i="4" s="1"/>
  <c r="F9" i="4"/>
  <c r="H9" i="4" s="1"/>
  <c r="J33" i="3"/>
  <c r="K33" i="3" s="1"/>
  <c r="AN40" i="4"/>
  <c r="AO40" i="4" s="1"/>
  <c r="AN36" i="4"/>
  <c r="AO36" i="4" s="1"/>
  <c r="AN31" i="4"/>
  <c r="AO31" i="4" s="1"/>
  <c r="AN28" i="4"/>
  <c r="AO28" i="4" s="1"/>
  <c r="AN35" i="4"/>
  <c r="AO35" i="4" s="1"/>
  <c r="AN29" i="4"/>
  <c r="AO29" i="4" s="1"/>
  <c r="AN27" i="4"/>
  <c r="AN14" i="4"/>
  <c r="AO14" i="4" s="1"/>
  <c r="AN25" i="4"/>
  <c r="AO25" i="4" s="1"/>
  <c r="AN24" i="4"/>
  <c r="AO24" i="4" s="1"/>
  <c r="AN33" i="4"/>
  <c r="AO33" i="4" s="1"/>
  <c r="AN32" i="4"/>
  <c r="AN20" i="4"/>
  <c r="AO20" i="4" s="1"/>
  <c r="AN15" i="4"/>
  <c r="AO15" i="4" s="1"/>
  <c r="J21" i="3"/>
  <c r="K21" i="3" s="1"/>
  <c r="J32" i="3"/>
  <c r="K32" i="3" s="1"/>
  <c r="J34" i="3"/>
  <c r="K34" i="3" s="1"/>
  <c r="I35" i="3"/>
  <c r="J31" i="3"/>
  <c r="K31" i="3" s="1"/>
  <c r="I29" i="3"/>
  <c r="J25" i="3"/>
  <c r="K25" i="3" s="1"/>
  <c r="J27" i="3"/>
  <c r="K27" i="3" s="1"/>
  <c r="G29" i="3"/>
  <c r="J24" i="3"/>
  <c r="K24" i="3" s="1"/>
  <c r="J26" i="3"/>
  <c r="K26" i="3" s="1"/>
  <c r="J28" i="3"/>
  <c r="K28" i="3" s="1"/>
  <c r="J20" i="3"/>
  <c r="K20" i="3" s="1"/>
  <c r="F16" i="3"/>
  <c r="J16" i="3" s="1"/>
  <c r="D16" i="3"/>
  <c r="H15" i="2"/>
  <c r="H18" i="2" s="1"/>
  <c r="I18" i="2" s="1"/>
  <c r="D15" i="2"/>
  <c r="E15" i="2" s="1"/>
  <c r="E59" i="2" s="1"/>
  <c r="F59" i="2" s="1"/>
  <c r="H38" i="1"/>
  <c r="I38" i="1" s="1"/>
  <c r="H22" i="1"/>
  <c r="I22" i="1" s="1"/>
  <c r="H30" i="1"/>
  <c r="I30" i="1" s="1"/>
  <c r="D15" i="1"/>
  <c r="E15" i="1" s="1"/>
  <c r="AN24" i="5"/>
  <c r="AO24" i="5" s="1"/>
  <c r="AN27" i="5"/>
  <c r="AO27" i="5" s="1"/>
  <c r="AN17" i="5"/>
  <c r="AO17" i="5" s="1"/>
  <c r="AN29" i="5"/>
  <c r="AO29" i="5" s="1"/>
  <c r="AN11" i="5"/>
  <c r="AO11" i="5" s="1"/>
  <c r="AN36" i="5"/>
  <c r="AO36" i="5" s="1"/>
  <c r="AN37" i="5"/>
  <c r="AO37" i="5" s="1"/>
  <c r="AN19" i="5"/>
  <c r="AO19" i="5" s="1"/>
  <c r="AN20" i="5"/>
  <c r="AO20" i="5" s="1"/>
  <c r="AN14" i="5"/>
  <c r="AO14" i="5" s="1"/>
  <c r="AN63" i="5"/>
  <c r="AO63" i="5" s="1"/>
  <c r="AN41" i="5"/>
  <c r="AO41" i="5" s="1"/>
  <c r="AN45" i="5"/>
  <c r="AO45" i="5" s="1"/>
  <c r="AN49" i="5"/>
  <c r="AO49" i="5" s="1"/>
  <c r="AN53" i="5"/>
  <c r="AO53" i="5" s="1"/>
  <c r="AN58" i="5"/>
  <c r="AO58" i="5" s="1"/>
  <c r="AN69" i="5"/>
  <c r="AO69" i="5" s="1"/>
  <c r="AN59" i="5"/>
  <c r="AO59" i="5" s="1"/>
  <c r="AN31" i="5"/>
  <c r="AO31" i="5" s="1"/>
  <c r="AN35" i="5"/>
  <c r="AO35" i="5" s="1"/>
  <c r="AN55" i="5"/>
  <c r="AO55" i="5" s="1"/>
  <c r="AN71" i="5"/>
  <c r="AO71" i="5" s="1"/>
  <c r="AN43" i="5"/>
  <c r="AO43" i="5" s="1"/>
  <c r="AN47" i="5"/>
  <c r="AO47" i="5" s="1"/>
  <c r="AN51" i="5"/>
  <c r="AO51" i="5" s="1"/>
  <c r="AN61" i="5"/>
  <c r="AO61" i="5" s="1"/>
  <c r="AN66" i="5"/>
  <c r="AO66" i="5" s="1"/>
  <c r="AN15" i="5"/>
  <c r="AO15" i="5" s="1"/>
  <c r="AN39" i="5"/>
  <c r="AO39" i="5" s="1"/>
  <c r="AN67" i="5"/>
  <c r="AO67" i="5" s="1"/>
  <c r="AN73" i="5"/>
  <c r="AO73" i="5" s="1"/>
  <c r="J10" i="3"/>
  <c r="K10" i="3" s="1"/>
  <c r="K16" i="3" s="1"/>
  <c r="J18" i="3"/>
  <c r="K18" i="3" s="1"/>
  <c r="F35" i="3"/>
  <c r="F29" i="3"/>
  <c r="H35" i="1"/>
  <c r="I35" i="1" s="1"/>
  <c r="H40" i="1"/>
  <c r="I40" i="1" s="1"/>
  <c r="H36" i="1"/>
  <c r="I36" i="1" s="1"/>
  <c r="H32" i="1"/>
  <c r="I32" i="1" s="1"/>
  <c r="H28" i="1"/>
  <c r="I28" i="1" s="1"/>
  <c r="H24" i="1"/>
  <c r="I24" i="1" s="1"/>
  <c r="H20" i="1"/>
  <c r="I20" i="1" s="1"/>
  <c r="H16" i="1"/>
  <c r="I16" i="1" s="1"/>
  <c r="H37" i="1"/>
  <c r="I37" i="1" s="1"/>
  <c r="H33" i="1"/>
  <c r="I33" i="1" s="1"/>
  <c r="H29" i="1"/>
  <c r="I29" i="1" s="1"/>
  <c r="H25" i="1"/>
  <c r="I25" i="1" s="1"/>
  <c r="H21" i="1"/>
  <c r="I21" i="1" s="1"/>
  <c r="H17" i="1"/>
  <c r="I17" i="1" s="1"/>
  <c r="H23" i="1"/>
  <c r="I23" i="1" s="1"/>
  <c r="H31" i="1"/>
  <c r="I31" i="1" s="1"/>
  <c r="H34" i="1"/>
  <c r="I34" i="1" s="1"/>
  <c r="H18" i="1"/>
  <c r="I18" i="1" s="1"/>
  <c r="H26" i="1"/>
  <c r="I26" i="1" s="1"/>
  <c r="H39" i="1"/>
  <c r="I39" i="1" s="1"/>
  <c r="H19" i="1"/>
  <c r="I19" i="1" s="1"/>
  <c r="H27" i="1"/>
  <c r="I27" i="1" s="1"/>
  <c r="AN57" i="5" l="1"/>
  <c r="AO57" i="5" s="1"/>
  <c r="AN9" i="5"/>
  <c r="AO9" i="5" s="1"/>
  <c r="AN9" i="4"/>
  <c r="AO9" i="4" s="1"/>
  <c r="AO16" i="4"/>
  <c r="AO27" i="4"/>
  <c r="AO32" i="4"/>
  <c r="J35" i="3"/>
  <c r="J29" i="3"/>
  <c r="K35" i="3"/>
  <c r="K29" i="3"/>
  <c r="H43" i="2"/>
  <c r="I43" i="2" s="1"/>
  <c r="H45" i="2"/>
  <c r="I45" i="2" s="1"/>
  <c r="H66" i="2"/>
  <c r="I66" i="2" s="1"/>
  <c r="H24" i="2"/>
  <c r="I24" i="2" s="1"/>
  <c r="H56" i="2"/>
  <c r="I56" i="2" s="1"/>
  <c r="H33" i="2"/>
  <c r="I33" i="2" s="1"/>
  <c r="H65" i="2"/>
  <c r="I65" i="2" s="1"/>
  <c r="H61" i="2"/>
  <c r="I61" i="2" s="1"/>
  <c r="H53" i="2"/>
  <c r="I53" i="2" s="1"/>
  <c r="H46" i="2"/>
  <c r="I46" i="2" s="1"/>
  <c r="H39" i="2"/>
  <c r="I39" i="2" s="1"/>
  <c r="H21" i="2"/>
  <c r="I21" i="2" s="1"/>
  <c r="H50" i="2"/>
  <c r="I50" i="2" s="1"/>
  <c r="H47" i="2"/>
  <c r="I47" i="2" s="1"/>
  <c r="H35" i="2"/>
  <c r="I35" i="2" s="1"/>
  <c r="H28" i="2"/>
  <c r="I28" i="2" s="1"/>
  <c r="H60" i="2"/>
  <c r="I60" i="2" s="1"/>
  <c r="H55" i="2"/>
  <c r="I55" i="2" s="1"/>
  <c r="H57" i="2"/>
  <c r="I57" i="2" s="1"/>
  <c r="H54" i="2"/>
  <c r="I54" i="2" s="1"/>
  <c r="H42" i="2"/>
  <c r="I42" i="2" s="1"/>
  <c r="H32" i="2"/>
  <c r="I32" i="2" s="1"/>
  <c r="H64" i="2"/>
  <c r="I64" i="2" s="1"/>
  <c r="H62" i="2"/>
  <c r="I62" i="2" s="1"/>
  <c r="H36" i="2"/>
  <c r="I36" i="2" s="1"/>
  <c r="H59" i="2"/>
  <c r="I59" i="2" s="1"/>
  <c r="J59" i="2" s="1"/>
  <c r="K59" i="2" s="1"/>
  <c r="H25" i="2"/>
  <c r="I25" i="2" s="1"/>
  <c r="H22" i="2"/>
  <c r="I22" i="2" s="1"/>
  <c r="H58" i="2"/>
  <c r="I58" i="2" s="1"/>
  <c r="H51" i="2"/>
  <c r="I51" i="2" s="1"/>
  <c r="J51" i="2" s="1"/>
  <c r="K51" i="2" s="1"/>
  <c r="H40" i="2"/>
  <c r="I40" i="2" s="1"/>
  <c r="H37" i="2"/>
  <c r="I37" i="2" s="1"/>
  <c r="H27" i="2"/>
  <c r="I27" i="2" s="1"/>
  <c r="H29" i="2"/>
  <c r="I29" i="2" s="1"/>
  <c r="H17" i="2"/>
  <c r="I17" i="2" s="1"/>
  <c r="H63" i="2"/>
  <c r="I63" i="2" s="1"/>
  <c r="H44" i="2"/>
  <c r="I44" i="2" s="1"/>
  <c r="H49" i="2"/>
  <c r="I49" i="2" s="1"/>
  <c r="H30" i="2"/>
  <c r="I30" i="2" s="1"/>
  <c r="H34" i="2"/>
  <c r="I34" i="2" s="1"/>
  <c r="H31" i="2"/>
  <c r="I31" i="2" s="1"/>
  <c r="H19" i="2"/>
  <c r="I19" i="2" s="1"/>
  <c r="H16" i="2"/>
  <c r="I16" i="2" s="1"/>
  <c r="H48" i="2"/>
  <c r="I48" i="2" s="1"/>
  <c r="H23" i="2"/>
  <c r="I23" i="2" s="1"/>
  <c r="H41" i="2"/>
  <c r="I41" i="2" s="1"/>
  <c r="H38" i="2"/>
  <c r="I38" i="2" s="1"/>
  <c r="H26" i="2"/>
  <c r="I26" i="2" s="1"/>
  <c r="H20" i="2"/>
  <c r="I20" i="2" s="1"/>
  <c r="H52" i="2"/>
  <c r="I52" i="2" s="1"/>
  <c r="E47" i="2"/>
  <c r="F47" i="2" s="1"/>
  <c r="E49" i="2"/>
  <c r="F49" i="2" s="1"/>
  <c r="E50" i="2"/>
  <c r="F50" i="2" s="1"/>
  <c r="J50" i="2" s="1"/>
  <c r="K50" i="2" s="1"/>
  <c r="E62" i="2"/>
  <c r="F62" i="2" s="1"/>
  <c r="E56" i="2"/>
  <c r="F56" i="2" s="1"/>
  <c r="E61" i="2"/>
  <c r="F61" i="2" s="1"/>
  <c r="J61" i="2" s="1"/>
  <c r="K61" i="2" s="1"/>
  <c r="E63" i="2"/>
  <c r="F63" i="2" s="1"/>
  <c r="E26" i="2"/>
  <c r="F26" i="2" s="1"/>
  <c r="E42" i="2"/>
  <c r="F42" i="2" s="1"/>
  <c r="E48" i="2"/>
  <c r="F48" i="2" s="1"/>
  <c r="J48" i="2" s="1"/>
  <c r="K48" i="2" s="1"/>
  <c r="E65" i="2"/>
  <c r="F65" i="2" s="1"/>
  <c r="E57" i="2"/>
  <c r="F57" i="2" s="1"/>
  <c r="E58" i="2"/>
  <c r="F58" i="2" s="1"/>
  <c r="E60" i="2"/>
  <c r="F60" i="2" s="1"/>
  <c r="E19" i="2"/>
  <c r="F19" i="2" s="1"/>
  <c r="E34" i="2"/>
  <c r="F34" i="2" s="1"/>
  <c r="J34" i="2" s="1"/>
  <c r="K34" i="2" s="1"/>
  <c r="E36" i="2"/>
  <c r="F36" i="2" s="1"/>
  <c r="J36" i="2" s="1"/>
  <c r="K36" i="2" s="1"/>
  <c r="E43" i="2"/>
  <c r="F43" i="2" s="1"/>
  <c r="J43" i="2" s="1"/>
  <c r="K43" i="2" s="1"/>
  <c r="E41" i="2"/>
  <c r="F41" i="2" s="1"/>
  <c r="E53" i="2"/>
  <c r="F53" i="2" s="1"/>
  <c r="E45" i="2"/>
  <c r="F45" i="2" s="1"/>
  <c r="E51" i="2"/>
  <c r="F51" i="2" s="1"/>
  <c r="E20" i="2"/>
  <c r="F20" i="2" s="1"/>
  <c r="E64" i="2"/>
  <c r="F64" i="2" s="1"/>
  <c r="E21" i="2"/>
  <c r="F21" i="2" s="1"/>
  <c r="E31" i="2"/>
  <c r="F31" i="2" s="1"/>
  <c r="E46" i="2"/>
  <c r="F46" i="2" s="1"/>
  <c r="E38" i="2"/>
  <c r="F38" i="2" s="1"/>
  <c r="E22" i="2"/>
  <c r="F22" i="2" s="1"/>
  <c r="E17" i="2"/>
  <c r="F17" i="2" s="1"/>
  <c r="E28" i="2"/>
  <c r="F28" i="2" s="1"/>
  <c r="E35" i="2"/>
  <c r="F35" i="2" s="1"/>
  <c r="E32" i="2"/>
  <c r="F32" i="2" s="1"/>
  <c r="E29" i="2"/>
  <c r="F29" i="2" s="1"/>
  <c r="E24" i="2"/>
  <c r="F24" i="2" s="1"/>
  <c r="E44" i="2"/>
  <c r="F44" i="2" s="1"/>
  <c r="E39" i="2"/>
  <c r="F39" i="2" s="1"/>
  <c r="E18" i="2"/>
  <c r="F18" i="2" s="1"/>
  <c r="J18" i="2" s="1"/>
  <c r="K18" i="2" s="1"/>
  <c r="E66" i="2"/>
  <c r="F66" i="2" s="1"/>
  <c r="E52" i="2"/>
  <c r="F52" i="2" s="1"/>
  <c r="E33" i="2"/>
  <c r="F33" i="2" s="1"/>
  <c r="E30" i="2"/>
  <c r="F30" i="2" s="1"/>
  <c r="E23" i="2"/>
  <c r="F23" i="2" s="1"/>
  <c r="E55" i="2"/>
  <c r="F55" i="2" s="1"/>
  <c r="E25" i="2"/>
  <c r="F25" i="2" s="1"/>
  <c r="E16" i="2"/>
  <c r="F16" i="2" s="1"/>
  <c r="E54" i="2"/>
  <c r="F54" i="2" s="1"/>
  <c r="E40" i="2"/>
  <c r="F40" i="2" s="1"/>
  <c r="E37" i="2"/>
  <c r="F37" i="2" s="1"/>
  <c r="E27" i="2"/>
  <c r="F27" i="2" s="1"/>
  <c r="E19" i="1"/>
  <c r="F19" i="1" s="1"/>
  <c r="J19" i="1" s="1"/>
  <c r="K19" i="1" s="1"/>
  <c r="E31" i="1"/>
  <c r="F31" i="1" s="1"/>
  <c r="J31" i="1" s="1"/>
  <c r="K31" i="1" s="1"/>
  <c r="E22" i="1"/>
  <c r="F22" i="1" s="1"/>
  <c r="J22" i="1" s="1"/>
  <c r="K22" i="1" s="1"/>
  <c r="E24" i="1"/>
  <c r="F24" i="1" s="1"/>
  <c r="J24" i="1" s="1"/>
  <c r="K24" i="1" s="1"/>
  <c r="E36" i="1"/>
  <c r="F36" i="1" s="1"/>
  <c r="J36" i="1" s="1"/>
  <c r="K36" i="1" s="1"/>
  <c r="E40" i="1"/>
  <c r="F40" i="1" s="1"/>
  <c r="J40" i="1" s="1"/>
  <c r="K40" i="1" s="1"/>
  <c r="E38" i="1"/>
  <c r="F38" i="1" s="1"/>
  <c r="J38" i="1" s="1"/>
  <c r="K38" i="1" s="1"/>
  <c r="E21" i="1"/>
  <c r="F21" i="1" s="1"/>
  <c r="J21" i="1" s="1"/>
  <c r="K21" i="1" s="1"/>
  <c r="E37" i="1"/>
  <c r="F37" i="1" s="1"/>
  <c r="J37" i="1" s="1"/>
  <c r="K37" i="1" s="1"/>
  <c r="E18" i="1"/>
  <c r="F18" i="1" s="1"/>
  <c r="J18" i="1" s="1"/>
  <c r="K18" i="1" s="1"/>
  <c r="E34" i="1"/>
  <c r="F34" i="1" s="1"/>
  <c r="J34" i="1" s="1"/>
  <c r="K34" i="1" s="1"/>
  <c r="E29" i="1"/>
  <c r="F29" i="1" s="1"/>
  <c r="J29" i="1" s="1"/>
  <c r="K29" i="1" s="1"/>
  <c r="E26" i="1"/>
  <c r="F26" i="1" s="1"/>
  <c r="J26" i="1" s="1"/>
  <c r="K26" i="1" s="1"/>
  <c r="E25" i="1"/>
  <c r="F25" i="1" s="1"/>
  <c r="J25" i="1" s="1"/>
  <c r="K25" i="1" s="1"/>
  <c r="E17" i="1"/>
  <c r="F17" i="1" s="1"/>
  <c r="J17" i="1" s="1"/>
  <c r="K17" i="1" s="1"/>
  <c r="E16" i="1"/>
  <c r="F16" i="1" s="1"/>
  <c r="E23" i="1"/>
  <c r="F23" i="1" s="1"/>
  <c r="J23" i="1" s="1"/>
  <c r="K23" i="1" s="1"/>
  <c r="E20" i="1"/>
  <c r="F20" i="1" s="1"/>
  <c r="J20" i="1" s="1"/>
  <c r="K20" i="1" s="1"/>
  <c r="E27" i="1"/>
  <c r="F27" i="1" s="1"/>
  <c r="E33" i="1"/>
  <c r="F33" i="1" s="1"/>
  <c r="J33" i="1" s="1"/>
  <c r="K33" i="1" s="1"/>
  <c r="E28" i="1"/>
  <c r="F28" i="1" s="1"/>
  <c r="J28" i="1" s="1"/>
  <c r="K28" i="1" s="1"/>
  <c r="E35" i="1"/>
  <c r="F35" i="1" s="1"/>
  <c r="J35" i="1" s="1"/>
  <c r="K35" i="1" s="1"/>
  <c r="E30" i="1"/>
  <c r="F30" i="1" s="1"/>
  <c r="J30" i="1" s="1"/>
  <c r="K30" i="1" s="1"/>
  <c r="E32" i="1"/>
  <c r="F32" i="1" s="1"/>
  <c r="J32" i="1" s="1"/>
  <c r="K32" i="1" s="1"/>
  <c r="E39" i="1"/>
  <c r="F39" i="1" s="1"/>
  <c r="J39" i="1" s="1"/>
  <c r="K39" i="1" s="1"/>
  <c r="J27" i="1"/>
  <c r="K27" i="1" s="1"/>
  <c r="I15" i="1"/>
  <c r="J52" i="2" l="1"/>
  <c r="K52" i="2" s="1"/>
  <c r="J56" i="2"/>
  <c r="K56" i="2" s="1"/>
  <c r="J60" i="2"/>
  <c r="K60" i="2" s="1"/>
  <c r="J65" i="2"/>
  <c r="K65" i="2" s="1"/>
  <c r="J54" i="2"/>
  <c r="K54" i="2" s="1"/>
  <c r="J45" i="2"/>
  <c r="K45" i="2" s="1"/>
  <c r="J53" i="2"/>
  <c r="K53" i="2" s="1"/>
  <c r="J21" i="2"/>
  <c r="K21" i="2" s="1"/>
  <c r="J66" i="2"/>
  <c r="K66" i="2" s="1"/>
  <c r="J24" i="2"/>
  <c r="K24" i="2" s="1"/>
  <c r="J27" i="2"/>
  <c r="K27" i="2" s="1"/>
  <c r="J22" i="2"/>
  <c r="K22" i="2" s="1"/>
  <c r="J16" i="2"/>
  <c r="K16" i="2" s="1"/>
  <c r="J19" i="2"/>
  <c r="K19" i="2" s="1"/>
  <c r="J38" i="2"/>
  <c r="K38" i="2" s="1"/>
  <c r="J30" i="2"/>
  <c r="K30" i="2" s="1"/>
  <c r="J41" i="2"/>
  <c r="K41" i="2" s="1"/>
  <c r="J33" i="2"/>
  <c r="K33" i="2" s="1"/>
  <c r="J29" i="2"/>
  <c r="K29" i="2" s="1"/>
  <c r="J31" i="2"/>
  <c r="K31" i="2" s="1"/>
  <c r="J40" i="2"/>
  <c r="K40" i="2" s="1"/>
  <c r="J32" i="2"/>
  <c r="K32" i="2" s="1"/>
  <c r="I15" i="2"/>
  <c r="J20" i="2"/>
  <c r="K20" i="2" s="1"/>
  <c r="J49" i="2"/>
  <c r="K49" i="2" s="1"/>
  <c r="J35" i="2"/>
  <c r="K35" i="2" s="1"/>
  <c r="J64" i="2"/>
  <c r="K64" i="2" s="1"/>
  <c r="J47" i="2"/>
  <c r="K47" i="2" s="1"/>
  <c r="J39" i="2"/>
  <c r="K39" i="2" s="1"/>
  <c r="J23" i="2"/>
  <c r="K23" i="2" s="1"/>
  <c r="J58" i="2"/>
  <c r="K58" i="2" s="1"/>
  <c r="J44" i="2"/>
  <c r="K44" i="2" s="1"/>
  <c r="J57" i="2"/>
  <c r="K57" i="2" s="1"/>
  <c r="J37" i="2"/>
  <c r="K37" i="2" s="1"/>
  <c r="J46" i="2"/>
  <c r="K46" i="2" s="1"/>
  <c r="J62" i="2"/>
  <c r="K62" i="2" s="1"/>
  <c r="J42" i="2"/>
  <c r="K42" i="2" s="1"/>
  <c r="J25" i="2"/>
  <c r="K25" i="2" s="1"/>
  <c r="J28" i="2"/>
  <c r="K28" i="2" s="1"/>
  <c r="J26" i="2"/>
  <c r="K26" i="2" s="1"/>
  <c r="J55" i="2"/>
  <c r="K55" i="2" s="1"/>
  <c r="J17" i="2"/>
  <c r="K17" i="2" s="1"/>
  <c r="J63" i="2"/>
  <c r="K63" i="2" s="1"/>
  <c r="F15" i="2"/>
  <c r="F15" i="1"/>
  <c r="J16" i="1"/>
  <c r="K16" i="1" s="1"/>
  <c r="K15" i="1" s="1"/>
  <c r="K15" i="2" l="1"/>
  <c r="J15" i="2"/>
  <c r="J15" i="1"/>
</calcChain>
</file>

<file path=xl/sharedStrings.xml><?xml version="1.0" encoding="utf-8"?>
<sst xmlns="http://schemas.openxmlformats.org/spreadsheetml/2006/main" count="537" uniqueCount="246">
  <si>
    <t>Annual IP Pool Amount</t>
  </si>
  <si>
    <t>Annual OP Pool Amount</t>
  </si>
  <si>
    <t>Quarterly IP Pool Amount</t>
  </si>
  <si>
    <t>Quarterly OP Pool Amount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</si>
  <si>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</si>
  <si>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</si>
  <si>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</si>
  <si>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</si>
  <si>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</si>
  <si>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</si>
  <si>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</si>
  <si>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</si>
  <si>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</si>
  <si>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</si>
  <si>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La Rabida Children's Hospital</t>
  </si>
  <si>
    <t>Safety Net</t>
  </si>
  <si>
    <t>Mercyhealth Hosp-Rockton Ave</t>
  </si>
  <si>
    <t>OSF Saint Elizabeth Med Center</t>
  </si>
  <si>
    <t>Norwegian American Hospital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</si>
  <si>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</si>
  <si>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</si>
  <si>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</si>
  <si>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</si>
  <si>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</si>
  <si>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</si>
  <si>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</si>
  <si>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</si>
  <si>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Harrisburg Medical Center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</si>
  <si>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</si>
  <si>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</si>
  <si>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</si>
  <si>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</si>
  <si>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</si>
  <si>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</si>
  <si>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</si>
  <si>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</si>
  <si>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</si>
  <si>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</si>
  <si>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Community First Medical Center</t>
  </si>
  <si>
    <t>Illinois Department of Healthcare and Family Services</t>
  </si>
  <si>
    <t xml:space="preserve">  </t>
  </si>
  <si>
    <t>Monthly Payment</t>
  </si>
  <si>
    <t>Abraham Lincoln Memorial Hosp</t>
  </si>
  <si>
    <t>Critical Access</t>
  </si>
  <si>
    <t>Advocate Eureka Hospital</t>
  </si>
  <si>
    <t>Carle Hoopeston Region Hlth Ctr</t>
  </si>
  <si>
    <t>Carlinville Area Hospital</t>
  </si>
  <si>
    <t>Clay County Hospital</t>
  </si>
  <si>
    <t>Community Hospital of Staunton</t>
  </si>
  <si>
    <t>Crawford Memorial Hospital</t>
  </si>
  <si>
    <t>Fairfield Memorial Hospital</t>
  </si>
  <si>
    <t>Fayette County Hospital &amp; LTC</t>
  </si>
  <si>
    <t>Ferrell Hospital</t>
  </si>
  <si>
    <t>Franklin Hospital District</t>
  </si>
  <si>
    <t>Genesis Medical Center</t>
  </si>
  <si>
    <t>Gibson Area Hosp &amp; Hlth Servcs</t>
  </si>
  <si>
    <t>Hamilton Memorial Hosp District</t>
  </si>
  <si>
    <t>Hammond-Henry Hospital</t>
  </si>
  <si>
    <t>Hardin County General Hospital</t>
  </si>
  <si>
    <t>Hillsboro Area Hospital</t>
  </si>
  <si>
    <t>Hopedale Medical Complex</t>
  </si>
  <si>
    <t>HSHS St Francis Hospital</t>
  </si>
  <si>
    <t>HSHS St Joseph's Hospital</t>
  </si>
  <si>
    <t>Illini Community Hospital</t>
  </si>
  <si>
    <t>Kirby Medical Center</t>
  </si>
  <si>
    <t>Lawrence County Memorial Hosp</t>
  </si>
  <si>
    <t>Marshall Browning Hospital</t>
  </si>
  <si>
    <t>Mason District Hospital</t>
  </si>
  <si>
    <t>Massac Memorial Hospital</t>
  </si>
  <si>
    <t>Memorial Hospital</t>
  </si>
  <si>
    <t>Mercyhealth Hosp-Harvard Campus</t>
  </si>
  <si>
    <t>Midwest Medical Center</t>
  </si>
  <si>
    <t>Morrison Community Hospital</t>
  </si>
  <si>
    <t>NW Med Valley West Hospital</t>
  </si>
  <si>
    <t>OSF Holy Family Medical Center</t>
  </si>
  <si>
    <t>OSF Saint Luke Medical Center</t>
  </si>
  <si>
    <t>OSF Saint Paul Medical Center</t>
  </si>
  <si>
    <t>Pana Community Hospital</t>
  </si>
  <si>
    <t>Paris Community Hospital</t>
  </si>
  <si>
    <t>Perry Memorial Hospital</t>
  </si>
  <si>
    <t>Pinckneyville Community Hosp</t>
  </si>
  <si>
    <t>Red Bud Regional Hospital</t>
  </si>
  <si>
    <t>Rochelle Community Hospital</t>
  </si>
  <si>
    <t>Salem Township Hospital</t>
  </si>
  <si>
    <t>Sarah D Culbertson Mem Hosp</t>
  </si>
  <si>
    <t>Sparta Community Hospital</t>
  </si>
  <si>
    <t>St Joseph Memorial Hospital</t>
  </si>
  <si>
    <t>Taylorville Memorial Hospital</t>
  </si>
  <si>
    <t>Thomas H Boyd Memorial Hospital</t>
  </si>
  <si>
    <t>Union County Hospital</t>
  </si>
  <si>
    <t>Wabash General Hospital</t>
  </si>
  <si>
    <t>Warner Hospital &amp; Health Srvcs</t>
  </si>
  <si>
    <t>Washington County Hospital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</si>
  <si>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</si>
  <si>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</si>
  <si>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</si>
  <si>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</si>
  <si>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</si>
  <si>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</si>
  <si>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</si>
  <si>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Kindred Chicago Central Hosp</t>
  </si>
  <si>
    <t>LTAC</t>
  </si>
  <si>
    <t>Kindred Hosp Chicago Northlake</t>
  </si>
  <si>
    <t>Kindred Hospital Peoria</t>
  </si>
  <si>
    <t>Kindred Hospital Sycamore</t>
  </si>
  <si>
    <t>Presence Holy Family Med Center</t>
  </si>
  <si>
    <t>RML Specialty Hospital</t>
  </si>
  <si>
    <t>LTAC Totals</t>
  </si>
  <si>
    <t>AMITA Hlth Alexian Bros BH Hosp</t>
  </si>
  <si>
    <t>Psych FS</t>
  </si>
  <si>
    <t>Chicago Behavioral Hospital</t>
  </si>
  <si>
    <t>Garfield Park Behavioral Hosp</t>
  </si>
  <si>
    <t>Hartgrove Behavioral Health Sys</t>
  </si>
  <si>
    <t>Lake Behavioral Health</t>
  </si>
  <si>
    <t>Lincoln Prairie Beh Health Ctr</t>
  </si>
  <si>
    <t>Linden Oaks Behavioral Health</t>
  </si>
  <si>
    <t>Riveredge Hospital</t>
  </si>
  <si>
    <t>Silver Oaks Behavioral Hospital</t>
  </si>
  <si>
    <t>Streamwood Behavioral Hcare Sys</t>
  </si>
  <si>
    <t>The Pavilion</t>
  </si>
  <si>
    <t>Freestanding Psych Totals</t>
  </si>
  <si>
    <t>NW Med Marianjoy Rehab Hospital</t>
  </si>
  <si>
    <t>Rehab FS</t>
  </si>
  <si>
    <t>Schwab Rehabilitation Hospital</t>
  </si>
  <si>
    <t>Van Matre HealthSouth Rehb Hsp</t>
  </si>
  <si>
    <t>Freestanding Rehab Totals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</si>
  <si>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</si>
  <si>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</si>
  <si>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</si>
  <si>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</si>
  <si>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</si>
  <si>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</si>
  <si>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</si>
  <si>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</si>
  <si>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</si>
  <si>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</si>
  <si>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</si>
  <si>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</si>
  <si>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</si>
  <si>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</si>
  <si>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</si>
  <si>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High Medicaid</t>
  </si>
  <si>
    <t>Advocate Trinity Hospital</t>
  </si>
  <si>
    <t>Ann &amp; Robert H Lurie Child Hosp</t>
  </si>
  <si>
    <t>Carle Foundation Hospital</t>
  </si>
  <si>
    <t>Centegra Hospital-Woodstock</t>
  </si>
  <si>
    <t>FHN Memorial Hospital</t>
  </si>
  <si>
    <t>Franciscan Health Oly Fl/Chg</t>
  </si>
  <si>
    <t>Heartland Regional Medical Ctr</t>
  </si>
  <si>
    <t>HSHS Holy Family Hospital</t>
  </si>
  <si>
    <t>HSHS St John's Hospital</t>
  </si>
  <si>
    <t>HSHS St Mary's Hospital</t>
  </si>
  <si>
    <t>Ingalls Memorial Hospital</t>
  </si>
  <si>
    <t>Loyola University Med Center</t>
  </si>
  <si>
    <t>MacNeal Hospital</t>
  </si>
  <si>
    <t>Memorial Hosp of Carbondale</t>
  </si>
  <si>
    <t>Memorial Hospital East</t>
  </si>
  <si>
    <t>Northwestern Memorial Hospital</t>
  </si>
  <si>
    <t>OSF Sacred Heart - Danville</t>
  </si>
  <si>
    <t>OSF Saint Francis Medical Ctr</t>
  </si>
  <si>
    <t>OSF Saint James-J W Albrecht MC</t>
  </si>
  <si>
    <t>OSF St Anthony's Health Center</t>
  </si>
  <si>
    <t>OSF St Mary Medical Center</t>
  </si>
  <si>
    <t>Passavant Area Hospital</t>
  </si>
  <si>
    <t>Presence Saint Francis Hospital</t>
  </si>
  <si>
    <t>Presence St Mary's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</si>
  <si>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</si>
  <si>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</si>
  <si>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</si>
  <si>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</si>
  <si>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</si>
  <si>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</si>
  <si>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</si>
  <si>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</si>
  <si>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</si>
  <si>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</si>
  <si>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</si>
  <si>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</si>
  <si>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</si>
  <si>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Illinois Masonic MC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</si>
  <si>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</si>
  <si>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</si>
  <si>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</si>
  <si>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</si>
  <si>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</si>
  <si>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</si>
  <si>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</si>
  <si>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</si>
  <si>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</si>
  <si>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</si>
  <si>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</si>
  <si>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</si>
  <si>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</si>
  <si>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</si>
  <si>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</si>
  <si>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</si>
  <si>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</si>
  <si>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Galesburg Cottage Hospital</t>
  </si>
  <si>
    <t>Genesis Medical Center, Silvis</t>
  </si>
  <si>
    <t>Good Samaritan Region Hlth Ctr</t>
  </si>
  <si>
    <t>Gottlieb Memorial Hosp</t>
  </si>
  <si>
    <t>Graham Hospital</t>
  </si>
  <si>
    <t>Herrin Hospital</t>
  </si>
  <si>
    <t>HSHS St Anthony's Memorial Hosp</t>
  </si>
  <si>
    <t>HSHS St Elizabeth's Hospital</t>
  </si>
  <si>
    <t>Illinois Valley Community Hosp</t>
  </si>
  <si>
    <t>Jersey Community Hospital</t>
  </si>
  <si>
    <t>Katherine Shaw Bethea Hospital</t>
  </si>
  <si>
    <t>Little Co of Mary Hosp &amp; HCC</t>
  </si>
  <si>
    <t>McDonough District Hospital</t>
  </si>
  <si>
    <t>Memorial Medical Center</t>
  </si>
  <si>
    <t>Midwestern Regional Med Ctr</t>
  </si>
  <si>
    <t>Morris Hospital &amp; Hlthcare Ctrs</t>
  </si>
  <si>
    <t>NorthShore Univ HealthSystem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</si>
  <si>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</si>
  <si>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</si>
  <si>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</si>
  <si>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</si>
  <si>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</si>
  <si>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Mary(Prev. Presence Covenant Med Center)</t>
  </si>
  <si>
    <t>OSF Saint Anthony Medical Ctr</t>
  </si>
  <si>
    <t>OSF St Joseph Medical Center</t>
  </si>
  <si>
    <t>Palos Community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</si>
  <si>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</si>
  <si>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</si>
  <si>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</si>
  <si>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</si>
  <si>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</si>
  <si>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</si>
  <si>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</si>
  <si>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</si>
  <si>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</si>
  <si>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</si>
  <si>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HSHS Good Shepherd Hospital</t>
  </si>
  <si>
    <t>Iroquois Mem Hosp &amp; Res Home</t>
  </si>
  <si>
    <t>Richland Memorial Hospital</t>
  </si>
  <si>
    <t>UnityPoint Health - Pekin</t>
  </si>
  <si>
    <t>Determination Period:  July 1, 2021 - September 30,2021</t>
  </si>
  <si>
    <t>Data Period:  January 1, 2021 - March 31, 2021</t>
  </si>
  <si>
    <t>Insight Hospital and Med Ctr</t>
  </si>
  <si>
    <t>Shirley Ryan Ability Lab</t>
  </si>
  <si>
    <t>Directed Payment Calculation:  Safety Net Hospitals</t>
  </si>
  <si>
    <t>Directed Payment Calculation:  Critical Access Hospitals</t>
  </si>
  <si>
    <t>Directed Payment Calculation:  LTAC, Psych, Rehab Hospitals Hospitals</t>
  </si>
  <si>
    <t>Directed Payment Calculation:  High Medicaid Hospitals</t>
  </si>
  <si>
    <t>Directed Payment Calculation:  Other Acute Hospitals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</si>
</sst>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164" fontId="0" fillId="0" borderId="0" xfId="0" applyNumberFormat="1"/>
    <xf numFmtId="0" fontId="2" fillId="0" borderId="0" xfId="0" applyFont="1"/>
    <xf numFmtId="164" fontId="2" fillId="0" borderId="0" xfId="1" applyNumberFormat="1" applyFont="1" applyBorder="1"/>
    <xf numFmtId="0" fontId="0" fillId="0" borderId="4" xfId="0" applyBorder="1"/>
    <xf numFmtId="0" fontId="2" fillId="0" borderId="5" xfId="0" applyFont="1" applyBorder="1"/>
    <xf numFmtId="165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165" fontId="2" fillId="0" borderId="7" xfId="0" applyNumberFormat="1" applyFont="1" applyBorder="1"/>
    <xf numFmtId="0" fontId="0" fillId="0" borderId="8" xfId="0" applyBorder="1"/>
    <xf numFmtId="44" fontId="0" fillId="0" borderId="0" xfId="0" applyNumberFormat="1"/>
    <xf numFmtId="0" fontId="4" fillId="2" borderId="9" xfId="3" applyFont="1" applyFill="1" applyBorder="1" applyAlignment="1">
      <alignment horizontal="center" wrapText="1"/>
    </xf>
    <xf numFmtId="165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5" fontId="4" fillId="2" borderId="0" xfId="1" applyNumberFormat="1" applyFont="1" applyFill="1" applyAlignment="1">
      <alignment horizontal="center" wrapText="1"/>
    </xf>
    <xf numFmtId="44" fontId="4" fillId="2" borderId="0" xfId="2" applyFont="1" applyFill="1" applyAlignment="1">
      <alignment horizontal="center" wrapText="1"/>
    </xf>
    <xf numFmtId="164" fontId="4" fillId="2" borderId="0" xfId="2" applyNumberFormat="1" applyFont="1" applyFill="1" applyAlignment="1">
      <alignment horizontal="center" wrapText="1"/>
    </xf>
    <xf numFmtId="164" fontId="2" fillId="0" borderId="5" xfId="0" applyNumberFormat="1" applyFont="1" applyBorder="1"/>
    <xf numFmtId="0" fontId="0" fillId="0" borderId="0" xfId="0" applyAlignment="1">
      <alignment wrapText="1"/>
    </xf>
    <xf numFmtId="44" fontId="1" fillId="0" borderId="0" xfId="2" applyFont="1"/>
    <xf numFmtId="164" fontId="1" fillId="0" borderId="0" xfId="2" applyNumberFormat="1" applyFont="1"/>
    <xf numFmtId="164" fontId="2" fillId="0" borderId="5" xfId="2" applyNumberFormat="1" applyFont="1" applyBorder="1"/>
    <xf numFmtId="164" fontId="2" fillId="0" borderId="0" xfId="2" applyNumberFormat="1" applyFont="1" applyBorder="1"/>
    <xf numFmtId="165" fontId="2" fillId="0" borderId="5" xfId="1" applyNumberFormat="1" applyFont="1" applyBorder="1" applyAlignment="1">
      <alignment horizontal="center"/>
    </xf>
    <xf numFmtId="165" fontId="2" fillId="0" borderId="0" xfId="1" applyNumberFormat="1" applyFont="1"/>
    <xf numFmtId="164" fontId="2" fillId="0" borderId="6" xfId="2" applyNumberFormat="1" applyFont="1" applyBorder="1"/>
    <xf numFmtId="164" fontId="2" fillId="0" borderId="7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2" fillId="0" borderId="0" xfId="2" applyNumberFormat="1" applyFont="1"/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5" fontId="2" fillId="0" borderId="10" xfId="1" applyNumberFormat="1" applyFont="1" applyBorder="1"/>
    <xf numFmtId="164" fontId="2" fillId="0" borderId="10" xfId="2" applyNumberFormat="1" applyFont="1" applyBorder="1"/>
    <xf numFmtId="165" fontId="2" fillId="0" borderId="10" xfId="0" applyNumberFormat="1" applyFont="1" applyBorder="1"/>
    <xf numFmtId="164" fontId="2" fillId="0" borderId="10" xfId="0" applyNumberFormat="1" applyFont="1" applyBorder="1"/>
    <xf numFmtId="44" fontId="0" fillId="0" borderId="0" xfId="2" applyFont="1" applyBorder="1"/>
    <xf numFmtId="164" fontId="2" fillId="0" borderId="0" xfId="0" applyNumberFormat="1" applyFont="1"/>
    <xf numFmtId="0" fontId="4" fillId="0" borderId="0" xfId="3" applyFont="1" applyAlignment="1">
      <alignment horizontal="center" wrapText="1"/>
    </xf>
    <xf numFmtId="166" fontId="0" fillId="0" borderId="0" xfId="0" applyNumberFormat="1"/>
    <xf numFmtId="164" fontId="4" fillId="2" borderId="9" xfId="2" applyNumberFormat="1" applyFont="1" applyFill="1" applyBorder="1" applyAlignment="1">
      <alignment horizontal="center" wrapText="1"/>
    </xf>
    <xf numFmtId="0" fontId="4" fillId="0" borderId="12" xfId="3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BACBA35F-9EAD-46F4-B581-0CAB2D558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48B59-BEBE-48C7-A56A-09186DC7FB2A}">
  <sheetPr>
    <pageSetUpPr fitToPage="1"/>
  </sheetPr>
  <dimension ref="A1:K40"/>
  <sheetViews>
    <sheetView tabSelected="1" workbookViewId="0">
      <selection activeCell="A3" sqref="A3"/>
    </sheetView>
  </sheetViews>
  <sheetFormatPr defaultRowHeight="15" x14ac:dyDescent="0.25"/>
  <cols>
    <col min="1" max="1" width="8.42578125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</cols>
  <sheetData>
    <row r="1" spans="1:11" x14ac:dyDescent="0.25">
      <c r="A1" s="5" t="s">
        <v>39</v>
      </c>
    </row>
    <row r="2" spans="1:11" x14ac:dyDescent="0.25">
      <c r="A2" s="5" t="s">
        <v>241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25">
        <v>154121805.58597314</v>
      </c>
      <c r="C5" s="5"/>
      <c r="D5" s="5"/>
      <c r="E5" s="5"/>
      <c r="F5" s="6">
        <v>186547904.88286698</v>
      </c>
      <c r="G5" s="7"/>
    </row>
    <row r="6" spans="1:11" x14ac:dyDescent="0.25">
      <c r="B6" s="8" t="s">
        <v>2</v>
      </c>
      <c r="C6" s="5"/>
      <c r="D6" s="5"/>
      <c r="E6" s="5"/>
      <c r="F6" s="5" t="s">
        <v>3</v>
      </c>
      <c r="G6" s="7"/>
    </row>
    <row r="7" spans="1:11" ht="15.75" thickBot="1" x14ac:dyDescent="0.3">
      <c r="B7" s="9">
        <f>B5/4</f>
        <v>38530451.396493286</v>
      </c>
      <c r="C7" s="10"/>
      <c r="D7" s="10"/>
      <c r="E7" s="10"/>
      <c r="F7" s="11">
        <f>F5/4</f>
        <v>46636976.220716745</v>
      </c>
      <c r="G7" s="12"/>
    </row>
    <row r="9" spans="1:11" x14ac:dyDescent="0.25">
      <c r="A9" s="5" t="s">
        <v>237</v>
      </c>
    </row>
    <row r="10" spans="1:11" x14ac:dyDescent="0.25">
      <c r="A10" s="5"/>
    </row>
    <row r="11" spans="1:11" x14ac:dyDescent="0.25">
      <c r="A11" s="5" t="s">
        <v>238</v>
      </c>
      <c r="G11" t="s">
        <v>40</v>
      </c>
    </row>
    <row r="14" spans="1:11" s="26" customFormat="1" ht="45" x14ac:dyDescent="0.25">
      <c r="A14" s="14" t="s">
        <v>4</v>
      </c>
      <c r="B14" s="14" t="s">
        <v>5</v>
      </c>
      <c r="C14" s="14" t="s">
        <v>6</v>
      </c>
      <c r="D14" s="15" t="s">
        <v>7</v>
      </c>
      <c r="E14" s="14" t="s">
        <v>8</v>
      </c>
      <c r="F14" s="14" t="s">
        <v>9</v>
      </c>
      <c r="G14" s="15" t="s">
        <v>10</v>
      </c>
      <c r="H14" s="14" t="s">
        <v>11</v>
      </c>
      <c r="I14" s="14" t="s">
        <v>12</v>
      </c>
      <c r="J14" s="14" t="s">
        <v>13</v>
      </c>
      <c r="K14" s="14" t="s">
        <v>41</v>
      </c>
    </row>
    <row r="15" spans="1:11" s="26" customFormat="1" x14ac:dyDescent="0.25">
      <c r="A15" s="16"/>
      <c r="B15" s="16"/>
      <c r="C15" s="16"/>
      <c r="D15" s="22">
        <f>SUM(D16:D40)</f>
        <v>52501</v>
      </c>
      <c r="E15" s="23">
        <f>B7/D15</f>
        <v>733.89938089737882</v>
      </c>
      <c r="F15" s="24">
        <f>SUM(F16:F40)</f>
        <v>38530451.396493286</v>
      </c>
      <c r="G15" s="22">
        <f>SUM(G16:G40)</f>
        <v>149283</v>
      </c>
      <c r="H15" s="23">
        <f>F7/G15</f>
        <v>312.40647776851176</v>
      </c>
      <c r="I15" s="24">
        <f>SUM(I16:I40)</f>
        <v>46636976.220716752</v>
      </c>
      <c r="J15" s="24">
        <f>SUM(J16:J40)</f>
        <v>85167427.617210031</v>
      </c>
      <c r="K15" s="24">
        <f>SUM(K16:K40)</f>
        <v>28389142.539070006</v>
      </c>
    </row>
    <row r="16" spans="1:11" x14ac:dyDescent="0.25">
      <c r="A16" s="17">
        <v>3036</v>
      </c>
      <c r="B16" s="18" t="s">
        <v>14</v>
      </c>
      <c r="C16" t="s">
        <v>15</v>
      </c>
      <c r="D16" s="19">
        <v>742</v>
      </c>
      <c r="E16" s="20">
        <f t="shared" ref="E16:E40" si="0">$E$15</f>
        <v>733.89938089737882</v>
      </c>
      <c r="F16" s="21">
        <f t="shared" ref="F16:F40" si="1">D16*E16</f>
        <v>544553.34062585514</v>
      </c>
      <c r="G16" s="19">
        <v>1034</v>
      </c>
      <c r="H16" s="20">
        <f t="shared" ref="H16:H40" si="2">$H$15</f>
        <v>312.40647776851176</v>
      </c>
      <c r="I16" s="21">
        <f t="shared" ref="I16:I40" si="3">G16*H16</f>
        <v>323028.29801264114</v>
      </c>
      <c r="J16" s="21">
        <f t="shared" ref="J16:J40" si="4">I16+F16</f>
        <v>867581.63863849628</v>
      </c>
      <c r="K16" s="4">
        <f t="shared" ref="K16:K40" si="5">J16/3</f>
        <v>289193.87954616541</v>
      </c>
    </row>
    <row r="17" spans="1:11" x14ac:dyDescent="0.25">
      <c r="A17" s="17">
        <v>18005</v>
      </c>
      <c r="B17" s="18" t="s">
        <v>16</v>
      </c>
      <c r="C17" t="s">
        <v>15</v>
      </c>
      <c r="D17" s="19">
        <v>2289</v>
      </c>
      <c r="E17" s="27">
        <f t="shared" si="0"/>
        <v>733.89938089737882</v>
      </c>
      <c r="F17" s="28">
        <f t="shared" si="1"/>
        <v>1679895.6828741</v>
      </c>
      <c r="G17" s="19">
        <v>4753</v>
      </c>
      <c r="H17" s="20">
        <f t="shared" si="2"/>
        <v>312.40647776851176</v>
      </c>
      <c r="I17" s="21">
        <f t="shared" si="3"/>
        <v>1484867.9888337364</v>
      </c>
      <c r="J17" s="21">
        <f t="shared" si="4"/>
        <v>3164763.6717078364</v>
      </c>
      <c r="K17" s="4">
        <f t="shared" si="5"/>
        <v>1054921.2239026122</v>
      </c>
    </row>
    <row r="18" spans="1:11" x14ac:dyDescent="0.25">
      <c r="A18" s="17">
        <v>15010</v>
      </c>
      <c r="B18" s="18" t="s">
        <v>17</v>
      </c>
      <c r="C18" t="s">
        <v>15</v>
      </c>
      <c r="D18" s="19">
        <v>730</v>
      </c>
      <c r="E18" s="20">
        <f t="shared" si="0"/>
        <v>733.89938089737882</v>
      </c>
      <c r="F18" s="21">
        <f t="shared" si="1"/>
        <v>535746.54805508652</v>
      </c>
      <c r="G18" s="19">
        <v>7702</v>
      </c>
      <c r="H18" s="20">
        <f t="shared" si="2"/>
        <v>312.40647776851176</v>
      </c>
      <c r="I18" s="21">
        <f t="shared" si="3"/>
        <v>2406154.6917730775</v>
      </c>
      <c r="J18" s="21">
        <f t="shared" si="4"/>
        <v>2941901.2398281638</v>
      </c>
      <c r="K18" s="4">
        <f t="shared" si="5"/>
        <v>980633.74660938792</v>
      </c>
    </row>
    <row r="19" spans="1:11" x14ac:dyDescent="0.25">
      <c r="A19" s="17">
        <v>3046</v>
      </c>
      <c r="B19" s="18" t="s">
        <v>18</v>
      </c>
      <c r="C19" t="s">
        <v>15</v>
      </c>
      <c r="D19" s="19">
        <v>3176</v>
      </c>
      <c r="E19" s="20">
        <f t="shared" si="0"/>
        <v>733.89938089737882</v>
      </c>
      <c r="F19" s="21">
        <f t="shared" si="1"/>
        <v>2330864.4337300751</v>
      </c>
      <c r="G19" s="19">
        <v>7400</v>
      </c>
      <c r="H19" s="20">
        <f t="shared" si="2"/>
        <v>312.40647776851176</v>
      </c>
      <c r="I19" s="21">
        <f t="shared" si="3"/>
        <v>2311807.9354869872</v>
      </c>
      <c r="J19" s="21">
        <f t="shared" si="4"/>
        <v>4642672.3692170624</v>
      </c>
      <c r="K19" s="4">
        <f t="shared" si="5"/>
        <v>1547557.4564056874</v>
      </c>
    </row>
    <row r="20" spans="1:11" x14ac:dyDescent="0.25">
      <c r="A20" s="17">
        <v>5013</v>
      </c>
      <c r="B20" s="18" t="s">
        <v>19</v>
      </c>
      <c r="C20" t="s">
        <v>15</v>
      </c>
      <c r="D20" s="19">
        <v>390</v>
      </c>
      <c r="E20" s="20">
        <f t="shared" si="0"/>
        <v>733.89938089737882</v>
      </c>
      <c r="F20" s="21">
        <f t="shared" si="1"/>
        <v>286220.75854997773</v>
      </c>
      <c r="G20" s="19">
        <v>5384</v>
      </c>
      <c r="H20" s="20">
        <f t="shared" si="2"/>
        <v>312.40647776851176</v>
      </c>
      <c r="I20" s="21">
        <f t="shared" si="3"/>
        <v>1681996.4763056673</v>
      </c>
      <c r="J20" s="21">
        <f t="shared" si="4"/>
        <v>1968217.2348556451</v>
      </c>
      <c r="K20" s="4">
        <f t="shared" si="5"/>
        <v>656072.41161854833</v>
      </c>
    </row>
    <row r="21" spans="1:11" x14ac:dyDescent="0.25">
      <c r="A21" s="17">
        <v>3038</v>
      </c>
      <c r="B21" s="18" t="s">
        <v>20</v>
      </c>
      <c r="C21" t="s">
        <v>15</v>
      </c>
      <c r="D21" s="19">
        <v>2109</v>
      </c>
      <c r="E21" s="20">
        <f t="shared" si="0"/>
        <v>733.89938089737882</v>
      </c>
      <c r="F21" s="21">
        <f t="shared" si="1"/>
        <v>1547793.7943125719</v>
      </c>
      <c r="G21" s="19">
        <v>2552</v>
      </c>
      <c r="H21" s="20">
        <f t="shared" si="2"/>
        <v>312.40647776851176</v>
      </c>
      <c r="I21" s="21">
        <f t="shared" si="3"/>
        <v>797261.33126524207</v>
      </c>
      <c r="J21" s="21">
        <f t="shared" si="4"/>
        <v>2345055.1255778139</v>
      </c>
      <c r="K21" s="4">
        <f t="shared" si="5"/>
        <v>781685.04185927135</v>
      </c>
    </row>
    <row r="22" spans="1:11" x14ac:dyDescent="0.25">
      <c r="A22" s="17">
        <v>3075</v>
      </c>
      <c r="B22" s="18" t="s">
        <v>21</v>
      </c>
      <c r="C22" t="s">
        <v>15</v>
      </c>
      <c r="D22" s="19">
        <v>2771</v>
      </c>
      <c r="E22" s="20">
        <f t="shared" si="0"/>
        <v>733.89938089737882</v>
      </c>
      <c r="F22" s="21">
        <f t="shared" si="1"/>
        <v>2033635.1844666367</v>
      </c>
      <c r="G22" s="19">
        <v>10137</v>
      </c>
      <c r="H22" s="20">
        <f t="shared" si="2"/>
        <v>312.40647776851176</v>
      </c>
      <c r="I22" s="21">
        <f t="shared" si="3"/>
        <v>3166864.4651394039</v>
      </c>
      <c r="J22" s="21">
        <f t="shared" si="4"/>
        <v>5200499.6496060407</v>
      </c>
      <c r="K22" s="4">
        <f t="shared" si="5"/>
        <v>1733499.8832020136</v>
      </c>
    </row>
    <row r="23" spans="1:11" x14ac:dyDescent="0.25">
      <c r="A23" s="17">
        <v>3102</v>
      </c>
      <c r="B23" s="18" t="s">
        <v>22</v>
      </c>
      <c r="C23" t="s">
        <v>15</v>
      </c>
      <c r="D23" s="19">
        <v>1404</v>
      </c>
      <c r="E23" s="20">
        <f t="shared" si="0"/>
        <v>733.89938089737882</v>
      </c>
      <c r="F23" s="21">
        <f t="shared" si="1"/>
        <v>1030394.7307799199</v>
      </c>
      <c r="G23" s="19">
        <v>3380</v>
      </c>
      <c r="H23" s="20">
        <f t="shared" si="2"/>
        <v>312.40647776851176</v>
      </c>
      <c r="I23" s="21">
        <f t="shared" si="3"/>
        <v>1055933.8948575698</v>
      </c>
      <c r="J23" s="21">
        <f t="shared" si="4"/>
        <v>2086328.6256374898</v>
      </c>
      <c r="K23" s="4">
        <f t="shared" si="5"/>
        <v>695442.87521249661</v>
      </c>
    </row>
    <row r="24" spans="1:11" x14ac:dyDescent="0.25">
      <c r="A24" s="17">
        <v>3050</v>
      </c>
      <c r="B24" s="18" t="s">
        <v>23</v>
      </c>
      <c r="C24" t="s">
        <v>15</v>
      </c>
      <c r="D24" s="19">
        <v>4300</v>
      </c>
      <c r="E24" s="20">
        <f t="shared" si="0"/>
        <v>733.89938089737882</v>
      </c>
      <c r="F24" s="21">
        <f t="shared" si="1"/>
        <v>3155767.3378587291</v>
      </c>
      <c r="G24" s="19">
        <v>8753</v>
      </c>
      <c r="H24" s="20">
        <f t="shared" si="2"/>
        <v>312.40647776851176</v>
      </c>
      <c r="I24" s="21">
        <f t="shared" si="3"/>
        <v>2734493.8999077836</v>
      </c>
      <c r="J24" s="21">
        <f t="shared" si="4"/>
        <v>5890261.2377665127</v>
      </c>
      <c r="K24" s="4">
        <f t="shared" si="5"/>
        <v>1963420.4125888376</v>
      </c>
    </row>
    <row r="25" spans="1:11" x14ac:dyDescent="0.25">
      <c r="A25" s="17">
        <v>3071</v>
      </c>
      <c r="B25" s="18" t="s">
        <v>24</v>
      </c>
      <c r="C25" t="s">
        <v>15</v>
      </c>
      <c r="D25" s="19">
        <v>2817</v>
      </c>
      <c r="E25" s="20">
        <f t="shared" si="0"/>
        <v>733.89938089737882</v>
      </c>
      <c r="F25" s="21">
        <f t="shared" si="1"/>
        <v>2067394.5559879162</v>
      </c>
      <c r="G25" s="19">
        <v>2776</v>
      </c>
      <c r="H25" s="20">
        <f t="shared" si="2"/>
        <v>312.40647776851176</v>
      </c>
      <c r="I25" s="21">
        <f t="shared" si="3"/>
        <v>867240.38228538865</v>
      </c>
      <c r="J25" s="21">
        <f t="shared" si="4"/>
        <v>2934634.9382733051</v>
      </c>
      <c r="K25" s="4">
        <f t="shared" si="5"/>
        <v>978211.64609110169</v>
      </c>
    </row>
    <row r="26" spans="1:11" x14ac:dyDescent="0.25">
      <c r="A26" s="17">
        <v>3068</v>
      </c>
      <c r="B26" s="18" t="s">
        <v>25</v>
      </c>
      <c r="C26" t="s">
        <v>15</v>
      </c>
      <c r="D26" s="19">
        <v>837</v>
      </c>
      <c r="E26" s="20">
        <f t="shared" si="0"/>
        <v>733.89938089737882</v>
      </c>
      <c r="F26" s="21">
        <f t="shared" si="1"/>
        <v>614273.78181110602</v>
      </c>
      <c r="G26" s="19">
        <v>1763</v>
      </c>
      <c r="H26" s="20">
        <f t="shared" si="2"/>
        <v>312.40647776851176</v>
      </c>
      <c r="I26" s="21">
        <f t="shared" si="3"/>
        <v>550772.62030588626</v>
      </c>
      <c r="J26" s="21">
        <f t="shared" si="4"/>
        <v>1165046.4021169923</v>
      </c>
      <c r="K26" s="4">
        <f t="shared" si="5"/>
        <v>388348.80070566409</v>
      </c>
    </row>
    <row r="27" spans="1:11" x14ac:dyDescent="0.25">
      <c r="A27" s="17">
        <v>3020</v>
      </c>
      <c r="B27" s="18" t="s">
        <v>26</v>
      </c>
      <c r="C27" t="s">
        <v>15</v>
      </c>
      <c r="D27" s="19">
        <v>1289</v>
      </c>
      <c r="E27" s="20">
        <f t="shared" si="0"/>
        <v>733.89938089737882</v>
      </c>
      <c r="F27" s="21">
        <f t="shared" si="1"/>
        <v>945996.30197672127</v>
      </c>
      <c r="G27" s="19">
        <v>671</v>
      </c>
      <c r="H27" s="20">
        <f t="shared" si="2"/>
        <v>312.40647776851176</v>
      </c>
      <c r="I27" s="21">
        <f t="shared" si="3"/>
        <v>209624.74658267139</v>
      </c>
      <c r="J27" s="21">
        <f t="shared" si="4"/>
        <v>1155621.0485593926</v>
      </c>
      <c r="K27" s="4">
        <f t="shared" si="5"/>
        <v>385207.01618646417</v>
      </c>
    </row>
    <row r="28" spans="1:11" x14ac:dyDescent="0.25">
      <c r="A28" s="17">
        <v>8019</v>
      </c>
      <c r="B28" s="18" t="s">
        <v>27</v>
      </c>
      <c r="C28" t="s">
        <v>15</v>
      </c>
      <c r="D28" s="19">
        <v>439</v>
      </c>
      <c r="E28" s="20">
        <f t="shared" si="0"/>
        <v>733.89938089737882</v>
      </c>
      <c r="F28" s="21">
        <f t="shared" si="1"/>
        <v>322181.82821394928</v>
      </c>
      <c r="G28" s="19">
        <v>2215</v>
      </c>
      <c r="H28" s="20">
        <f t="shared" si="2"/>
        <v>312.40647776851176</v>
      </c>
      <c r="I28" s="21">
        <f t="shared" si="3"/>
        <v>691980.34825725353</v>
      </c>
      <c r="J28" s="21">
        <f t="shared" si="4"/>
        <v>1014162.1764712029</v>
      </c>
      <c r="K28" s="4">
        <f t="shared" si="5"/>
        <v>338054.05882373429</v>
      </c>
    </row>
    <row r="29" spans="1:11" x14ac:dyDescent="0.25">
      <c r="A29" s="17">
        <v>3056</v>
      </c>
      <c r="B29" s="18" t="s">
        <v>28</v>
      </c>
      <c r="C29" t="s">
        <v>15</v>
      </c>
      <c r="D29" s="19">
        <v>3393</v>
      </c>
      <c r="E29" s="20">
        <f t="shared" si="0"/>
        <v>733.89938089737882</v>
      </c>
      <c r="F29" s="21">
        <f t="shared" si="1"/>
        <v>2490120.5993848061</v>
      </c>
      <c r="G29" s="19">
        <v>13122</v>
      </c>
      <c r="H29" s="20">
        <f t="shared" si="2"/>
        <v>312.40647776851176</v>
      </c>
      <c r="I29" s="21">
        <f t="shared" si="3"/>
        <v>4099397.8012784114</v>
      </c>
      <c r="J29" s="21">
        <f t="shared" si="4"/>
        <v>6589518.4006632175</v>
      </c>
      <c r="K29" s="4">
        <f t="shared" si="5"/>
        <v>2196506.133554406</v>
      </c>
    </row>
    <row r="30" spans="1:11" x14ac:dyDescent="0.25">
      <c r="A30" s="17">
        <v>3107</v>
      </c>
      <c r="B30" s="18" t="s">
        <v>29</v>
      </c>
      <c r="C30" t="s">
        <v>15</v>
      </c>
      <c r="D30" s="19">
        <v>1012</v>
      </c>
      <c r="E30" s="20">
        <f t="shared" si="0"/>
        <v>733.89938089737882</v>
      </c>
      <c r="F30" s="21">
        <f t="shared" si="1"/>
        <v>742706.1734681474</v>
      </c>
      <c r="G30" s="19">
        <v>3952</v>
      </c>
      <c r="H30" s="20">
        <f t="shared" si="2"/>
        <v>312.40647776851176</v>
      </c>
      <c r="I30" s="21">
        <f t="shared" si="3"/>
        <v>1234630.4001411584</v>
      </c>
      <c r="J30" s="21">
        <f t="shared" si="4"/>
        <v>1977336.5736093058</v>
      </c>
      <c r="K30" s="4">
        <f t="shared" si="5"/>
        <v>659112.19120310189</v>
      </c>
    </row>
    <row r="31" spans="1:11" x14ac:dyDescent="0.25">
      <c r="A31" s="17">
        <v>7074</v>
      </c>
      <c r="B31" s="18" t="s">
        <v>30</v>
      </c>
      <c r="C31" t="s">
        <v>15</v>
      </c>
      <c r="D31" s="19">
        <v>1068</v>
      </c>
      <c r="E31" s="20">
        <f t="shared" si="0"/>
        <v>733.89938089737882</v>
      </c>
      <c r="F31" s="21">
        <f t="shared" si="1"/>
        <v>783804.53879840055</v>
      </c>
      <c r="G31" s="19">
        <v>2856</v>
      </c>
      <c r="H31" s="20">
        <f t="shared" si="2"/>
        <v>312.40647776851176</v>
      </c>
      <c r="I31" s="21">
        <f t="shared" si="3"/>
        <v>892232.90050686954</v>
      </c>
      <c r="J31" s="21">
        <f t="shared" si="4"/>
        <v>1676037.4393052701</v>
      </c>
      <c r="K31" s="4">
        <f t="shared" si="5"/>
        <v>558679.14643508999</v>
      </c>
    </row>
    <row r="32" spans="1:11" x14ac:dyDescent="0.25">
      <c r="A32" s="17">
        <v>3054</v>
      </c>
      <c r="B32" s="18" t="s">
        <v>31</v>
      </c>
      <c r="C32" t="s">
        <v>15</v>
      </c>
      <c r="D32" s="19">
        <v>5951</v>
      </c>
      <c r="E32" s="20">
        <f t="shared" si="0"/>
        <v>733.89938089737882</v>
      </c>
      <c r="F32" s="21">
        <f t="shared" si="1"/>
        <v>4367435.2157203015</v>
      </c>
      <c r="G32" s="19">
        <v>18563</v>
      </c>
      <c r="H32" s="20">
        <f t="shared" si="2"/>
        <v>312.40647776851176</v>
      </c>
      <c r="I32" s="21">
        <f t="shared" si="3"/>
        <v>5799201.446816884</v>
      </c>
      <c r="J32" s="21">
        <f t="shared" si="4"/>
        <v>10166636.662537185</v>
      </c>
      <c r="K32" s="4">
        <f t="shared" si="5"/>
        <v>3388878.8875123952</v>
      </c>
    </row>
    <row r="33" spans="1:11" x14ac:dyDescent="0.25">
      <c r="A33" s="17">
        <v>1012</v>
      </c>
      <c r="B33" s="18" t="s">
        <v>32</v>
      </c>
      <c r="C33" t="s">
        <v>15</v>
      </c>
      <c r="D33" s="19">
        <v>1585</v>
      </c>
      <c r="E33" s="20">
        <f t="shared" si="0"/>
        <v>733.89938089737882</v>
      </c>
      <c r="F33" s="21">
        <f t="shared" si="1"/>
        <v>1163230.5187223454</v>
      </c>
      <c r="G33" s="19">
        <v>3503</v>
      </c>
      <c r="H33" s="20">
        <f t="shared" si="2"/>
        <v>312.40647776851176</v>
      </c>
      <c r="I33" s="21">
        <f t="shared" si="3"/>
        <v>1094359.8916230968</v>
      </c>
      <c r="J33" s="21">
        <f t="shared" si="4"/>
        <v>2257590.4103454421</v>
      </c>
      <c r="K33" s="4">
        <f t="shared" si="5"/>
        <v>752530.13678181404</v>
      </c>
    </row>
    <row r="34" spans="1:11" x14ac:dyDescent="0.25">
      <c r="A34" s="17">
        <v>7007</v>
      </c>
      <c r="B34" s="18" t="s">
        <v>33</v>
      </c>
      <c r="C34" t="s">
        <v>15</v>
      </c>
      <c r="D34" s="19">
        <v>874</v>
      </c>
      <c r="E34" s="20">
        <f t="shared" si="0"/>
        <v>733.89938089737882</v>
      </c>
      <c r="F34" s="21">
        <f t="shared" si="1"/>
        <v>641428.05890430906</v>
      </c>
      <c r="G34" s="19">
        <v>4531</v>
      </c>
      <c r="H34" s="20">
        <f t="shared" si="2"/>
        <v>312.40647776851176</v>
      </c>
      <c r="I34" s="21">
        <f t="shared" si="3"/>
        <v>1415513.7507691267</v>
      </c>
      <c r="J34" s="21">
        <f t="shared" si="4"/>
        <v>2056941.8096734358</v>
      </c>
      <c r="K34" s="4">
        <f t="shared" si="5"/>
        <v>685647.26989114529</v>
      </c>
    </row>
    <row r="35" spans="1:11" x14ac:dyDescent="0.25">
      <c r="A35" s="17">
        <v>3045</v>
      </c>
      <c r="B35" s="18" t="s">
        <v>34</v>
      </c>
      <c r="C35" t="s">
        <v>15</v>
      </c>
      <c r="D35" s="19">
        <v>6140</v>
      </c>
      <c r="E35" s="20">
        <f t="shared" si="0"/>
        <v>733.89938089737882</v>
      </c>
      <c r="F35" s="21">
        <f t="shared" si="1"/>
        <v>4506142.1987099061</v>
      </c>
      <c r="G35" s="19">
        <v>15294</v>
      </c>
      <c r="H35" s="20">
        <f t="shared" si="2"/>
        <v>312.40647776851176</v>
      </c>
      <c r="I35" s="21">
        <f t="shared" si="3"/>
        <v>4777944.6709916191</v>
      </c>
      <c r="J35" s="21">
        <f t="shared" si="4"/>
        <v>9284086.8697015252</v>
      </c>
      <c r="K35" s="4">
        <f t="shared" si="5"/>
        <v>3094695.6232338417</v>
      </c>
    </row>
    <row r="36" spans="1:11" x14ac:dyDescent="0.25">
      <c r="A36" s="17">
        <v>3032</v>
      </c>
      <c r="B36" s="18" t="s">
        <v>35</v>
      </c>
      <c r="C36" t="s">
        <v>15</v>
      </c>
      <c r="D36" s="19">
        <v>2329</v>
      </c>
      <c r="E36" s="20">
        <f t="shared" si="0"/>
        <v>733.89938089737882</v>
      </c>
      <c r="F36" s="21">
        <f t="shared" si="1"/>
        <v>1709251.6581099953</v>
      </c>
      <c r="G36" s="19">
        <v>5848</v>
      </c>
      <c r="H36" s="20">
        <f t="shared" si="2"/>
        <v>312.40647776851176</v>
      </c>
      <c r="I36" s="21">
        <f t="shared" si="3"/>
        <v>1826953.0819902569</v>
      </c>
      <c r="J36" s="21">
        <f t="shared" si="4"/>
        <v>3536204.7401002524</v>
      </c>
      <c r="K36" s="4">
        <f t="shared" si="5"/>
        <v>1178734.9133667508</v>
      </c>
    </row>
    <row r="37" spans="1:11" x14ac:dyDescent="0.25">
      <c r="A37" s="17">
        <v>3011</v>
      </c>
      <c r="B37" s="18" t="s">
        <v>36</v>
      </c>
      <c r="C37" t="s">
        <v>15</v>
      </c>
      <c r="D37" s="19">
        <v>797</v>
      </c>
      <c r="E37" s="20">
        <f t="shared" si="0"/>
        <v>733.89938089737882</v>
      </c>
      <c r="F37" s="21">
        <f t="shared" si="1"/>
        <v>584917.80657521088</v>
      </c>
      <c r="G37" s="19">
        <v>5907</v>
      </c>
      <c r="H37" s="20">
        <f t="shared" si="2"/>
        <v>312.40647776851176</v>
      </c>
      <c r="I37" s="21">
        <f t="shared" si="3"/>
        <v>1845385.064178599</v>
      </c>
      <c r="J37" s="21">
        <f t="shared" si="4"/>
        <v>2430302.8707538098</v>
      </c>
      <c r="K37" s="4">
        <f t="shared" si="5"/>
        <v>810100.95691793656</v>
      </c>
    </row>
    <row r="38" spans="1:11" x14ac:dyDescent="0.25">
      <c r="A38" s="17">
        <v>15001</v>
      </c>
      <c r="B38" s="18" t="s">
        <v>37</v>
      </c>
      <c r="C38" t="s">
        <v>15</v>
      </c>
      <c r="D38" s="19">
        <v>1431</v>
      </c>
      <c r="E38" s="20">
        <f t="shared" si="0"/>
        <v>733.89938089737882</v>
      </c>
      <c r="F38" s="21">
        <f t="shared" si="1"/>
        <v>1050210.014064149</v>
      </c>
      <c r="G38" s="19">
        <v>6584</v>
      </c>
      <c r="H38" s="20">
        <f t="shared" si="2"/>
        <v>312.40647776851176</v>
      </c>
      <c r="I38" s="21">
        <f t="shared" si="3"/>
        <v>2056884.2496278815</v>
      </c>
      <c r="J38" s="21">
        <f t="shared" si="4"/>
        <v>3107094.2636920307</v>
      </c>
      <c r="K38" s="4">
        <f t="shared" si="5"/>
        <v>1035698.0878973436</v>
      </c>
    </row>
    <row r="39" spans="1:11" x14ac:dyDescent="0.25">
      <c r="A39" s="17">
        <v>3042</v>
      </c>
      <c r="B39" s="18" t="s">
        <v>239</v>
      </c>
      <c r="C39" t="s">
        <v>15</v>
      </c>
      <c r="D39" s="19">
        <v>3024</v>
      </c>
      <c r="E39" s="20">
        <f t="shared" si="0"/>
        <v>733.89938089737882</v>
      </c>
      <c r="F39" s="21">
        <f t="shared" si="1"/>
        <v>2219311.7278336734</v>
      </c>
      <c r="G39" s="19">
        <v>7802</v>
      </c>
      <c r="H39" s="20">
        <f t="shared" si="2"/>
        <v>312.40647776851176</v>
      </c>
      <c r="I39" s="21">
        <f t="shared" si="3"/>
        <v>2437395.3395499289</v>
      </c>
      <c r="J39" s="21">
        <f t="shared" si="4"/>
        <v>4656707.0673836023</v>
      </c>
      <c r="K39" s="4">
        <f t="shared" si="5"/>
        <v>1552235.6891278673</v>
      </c>
    </row>
    <row r="40" spans="1:11" x14ac:dyDescent="0.25">
      <c r="A40" s="17">
        <v>3085</v>
      </c>
      <c r="B40" s="18" t="s">
        <v>38</v>
      </c>
      <c r="C40" t="s">
        <v>15</v>
      </c>
      <c r="D40" s="19">
        <v>1604</v>
      </c>
      <c r="E40" s="20">
        <f t="shared" si="0"/>
        <v>733.89938089737882</v>
      </c>
      <c r="F40" s="21">
        <f t="shared" si="1"/>
        <v>1177174.6069593956</v>
      </c>
      <c r="G40" s="19">
        <v>2801</v>
      </c>
      <c r="H40" s="20">
        <f t="shared" si="2"/>
        <v>312.40647776851176</v>
      </c>
      <c r="I40" s="21">
        <f t="shared" si="3"/>
        <v>875050.54422960139</v>
      </c>
      <c r="J40" s="21">
        <f t="shared" si="4"/>
        <v>2052225.1511889971</v>
      </c>
      <c r="K40" s="4">
        <f t="shared" si="5"/>
        <v>684075.0503963324</v>
      </c>
    </row>
  </sheetData>
  <pageMargins left="0.7" right="0.7" top="0.75" bottom="0.75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0CE8A-FCA2-4E59-8F89-AB9DCFD58C24}">
  <sheetPr>
    <pageSetUpPr fitToPage="1"/>
  </sheetPr>
  <dimension ref="A1:K67"/>
  <sheetViews>
    <sheetView workbookViewId="0">
      <selection activeCell="D10" sqref="D10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10" width="12" bestFit="1" customWidth="1"/>
    <col min="11" max="11" width="13.7109375" bestFit="1" customWidth="1"/>
  </cols>
  <sheetData>
    <row r="1" spans="1:11" x14ac:dyDescent="0.25">
      <c r="A1" s="5" t="s">
        <v>39</v>
      </c>
    </row>
    <row r="2" spans="1:11" x14ac:dyDescent="0.25">
      <c r="A2" s="5" t="s">
        <v>242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29">
        <v>16234740.9857335</v>
      </c>
      <c r="C5" s="5"/>
      <c r="D5" s="5"/>
      <c r="E5" s="5"/>
      <c r="F5" s="30">
        <v>24086393.442946725</v>
      </c>
      <c r="G5" s="7"/>
    </row>
    <row r="6" spans="1:11" x14ac:dyDescent="0.25">
      <c r="B6" s="31" t="s">
        <v>2</v>
      </c>
      <c r="C6" s="5"/>
      <c r="D6" s="5"/>
      <c r="E6" s="5"/>
      <c r="F6" s="32" t="s">
        <v>3</v>
      </c>
      <c r="G6" s="7"/>
    </row>
    <row r="7" spans="1:11" ht="15.75" thickBot="1" x14ac:dyDescent="0.3">
      <c r="B7" s="33">
        <f>B5/4</f>
        <v>4058685.2464333749</v>
      </c>
      <c r="C7" s="10"/>
      <c r="D7" s="10"/>
      <c r="E7" s="10"/>
      <c r="F7" s="34">
        <f>F5/4</f>
        <v>6021598.3607366811</v>
      </c>
      <c r="G7" s="12"/>
    </row>
    <row r="8" spans="1:11" x14ac:dyDescent="0.25">
      <c r="B8" s="35"/>
      <c r="F8" s="36"/>
    </row>
    <row r="9" spans="1:11" x14ac:dyDescent="0.25">
      <c r="A9" s="5" t="s">
        <v>237</v>
      </c>
    </row>
    <row r="10" spans="1:11" x14ac:dyDescent="0.25">
      <c r="A10" s="5"/>
    </row>
    <row r="11" spans="1:11" x14ac:dyDescent="0.25">
      <c r="A11" s="5" t="s">
        <v>238</v>
      </c>
    </row>
    <row r="12" spans="1:11" x14ac:dyDescent="0.25">
      <c r="E12" s="37"/>
      <c r="H12" s="37"/>
    </row>
    <row r="14" spans="1:11" s="26" customFormat="1" ht="75" x14ac:dyDescent="0.25">
      <c r="A14" s="14" t="s">
        <v>4</v>
      </c>
      <c r="B14" s="14" t="s">
        <v>5</v>
      </c>
      <c r="C14" s="14" t="s">
        <v>6</v>
      </c>
      <c r="D14" s="15" t="s">
        <v>7</v>
      </c>
      <c r="E14" s="14" t="s">
        <v>8</v>
      </c>
      <c r="F14" s="14" t="s">
        <v>9</v>
      </c>
      <c r="G14" s="15" t="s">
        <v>10</v>
      </c>
      <c r="H14" s="14" t="s">
        <v>11</v>
      </c>
      <c r="I14" s="14" t="s">
        <v>12</v>
      </c>
      <c r="J14" s="14" t="s">
        <v>13</v>
      </c>
      <c r="K14" s="14" t="s">
        <v>41</v>
      </c>
    </row>
    <row r="15" spans="1:11" s="26" customFormat="1" x14ac:dyDescent="0.25">
      <c r="A15" s="16"/>
      <c r="B15" s="16"/>
      <c r="C15" s="16"/>
      <c r="D15" s="22">
        <f>SUM(D16:D66)</f>
        <v>1230</v>
      </c>
      <c r="E15" s="23">
        <f>B7/D15</f>
        <v>3299.7441027913619</v>
      </c>
      <c r="F15" s="24">
        <f>SUM(F16:F66)</f>
        <v>4058685.2464333759</v>
      </c>
      <c r="G15" s="22">
        <f>SUM(G16:G66)</f>
        <v>68625</v>
      </c>
      <c r="H15" s="23">
        <f>F7/G15</f>
        <v>87.74642420017021</v>
      </c>
      <c r="I15" s="24">
        <f>SUM(I16:I66)</f>
        <v>6021598.3607366821</v>
      </c>
      <c r="J15" s="24">
        <f>SUM(J16:J66)</f>
        <v>10080283.607170057</v>
      </c>
      <c r="K15" s="24">
        <f>SUM(K16:K66)</f>
        <v>3360094.5357233523</v>
      </c>
    </row>
    <row r="16" spans="1:11" x14ac:dyDescent="0.25">
      <c r="A16" s="17">
        <v>22002</v>
      </c>
      <c r="B16" s="18" t="s">
        <v>51</v>
      </c>
      <c r="C16" t="s">
        <v>43</v>
      </c>
      <c r="D16">
        <v>45</v>
      </c>
      <c r="E16" s="20">
        <f t="shared" ref="E16:E66" si="0">$E$15</f>
        <v>3299.7441027913619</v>
      </c>
      <c r="F16" s="21">
        <f t="shared" ref="F16:F66" si="1">E16*D16</f>
        <v>148488.48462561128</v>
      </c>
      <c r="G16" s="19">
        <v>1534</v>
      </c>
      <c r="H16" s="20">
        <f t="shared" ref="H16:H66" si="2">$H$15</f>
        <v>87.74642420017021</v>
      </c>
      <c r="I16" s="4">
        <f t="shared" ref="I16:I66" si="3">G16*H16</f>
        <v>134603.01472306109</v>
      </c>
      <c r="J16" s="4">
        <f t="shared" ref="J16:J66" si="4">I16+F16</f>
        <v>283091.49934867234</v>
      </c>
      <c r="K16" s="4">
        <f t="shared" ref="K16:K66" si="5">J16/3</f>
        <v>94363.833116224108</v>
      </c>
    </row>
    <row r="17" spans="1:11" x14ac:dyDescent="0.25">
      <c r="A17" s="17">
        <v>18013</v>
      </c>
      <c r="B17" s="18" t="s">
        <v>58</v>
      </c>
      <c r="C17" t="s">
        <v>43</v>
      </c>
      <c r="D17">
        <v>21</v>
      </c>
      <c r="E17" s="20">
        <f t="shared" si="0"/>
        <v>3299.7441027913619</v>
      </c>
      <c r="F17" s="21">
        <f t="shared" si="1"/>
        <v>69294.626158618601</v>
      </c>
      <c r="G17" s="19">
        <v>481</v>
      </c>
      <c r="H17" s="20">
        <f t="shared" si="2"/>
        <v>87.74642420017021</v>
      </c>
      <c r="I17" s="4">
        <f t="shared" si="3"/>
        <v>42206.030040281868</v>
      </c>
      <c r="J17" s="4">
        <f t="shared" si="4"/>
        <v>111500.65619890047</v>
      </c>
      <c r="K17" s="4">
        <f t="shared" si="5"/>
        <v>37166.885399633487</v>
      </c>
    </row>
    <row r="18" spans="1:11" x14ac:dyDescent="0.25">
      <c r="A18" s="17">
        <v>2014</v>
      </c>
      <c r="B18" s="18" t="s">
        <v>53</v>
      </c>
      <c r="C18" t="s">
        <v>43</v>
      </c>
      <c r="D18">
        <v>8</v>
      </c>
      <c r="E18" s="20">
        <f t="shared" si="0"/>
        <v>3299.7441027913619</v>
      </c>
      <c r="F18" s="21">
        <f t="shared" si="1"/>
        <v>26397.952822330895</v>
      </c>
      <c r="G18" s="19">
        <v>1511</v>
      </c>
      <c r="H18" s="20">
        <f t="shared" si="2"/>
        <v>87.74642420017021</v>
      </c>
      <c r="I18" s="4">
        <f t="shared" si="3"/>
        <v>132584.84696645717</v>
      </c>
      <c r="J18" s="4">
        <f t="shared" si="4"/>
        <v>158982.79978878808</v>
      </c>
      <c r="K18" s="4">
        <f t="shared" si="5"/>
        <v>52994.266596262692</v>
      </c>
    </row>
    <row r="19" spans="1:11" x14ac:dyDescent="0.25">
      <c r="A19" s="17">
        <v>5004</v>
      </c>
      <c r="B19" s="18" t="s">
        <v>52</v>
      </c>
      <c r="C19" t="s">
        <v>43</v>
      </c>
      <c r="D19">
        <v>39</v>
      </c>
      <c r="E19" s="20">
        <f t="shared" si="0"/>
        <v>3299.7441027913619</v>
      </c>
      <c r="F19" s="21">
        <f t="shared" si="1"/>
        <v>128690.02000886311</v>
      </c>
      <c r="G19" s="19">
        <v>1408</v>
      </c>
      <c r="H19" s="20">
        <f t="shared" si="2"/>
        <v>87.74642420017021</v>
      </c>
      <c r="I19" s="4">
        <f t="shared" si="3"/>
        <v>123546.96527383965</v>
      </c>
      <c r="J19" s="4">
        <f t="shared" si="4"/>
        <v>252236.98528270278</v>
      </c>
      <c r="K19" s="4">
        <f t="shared" si="5"/>
        <v>84078.995094234255</v>
      </c>
    </row>
    <row r="20" spans="1:11" x14ac:dyDescent="0.25">
      <c r="A20" s="17">
        <v>3010</v>
      </c>
      <c r="B20" s="18" t="s">
        <v>69</v>
      </c>
      <c r="C20" t="s">
        <v>43</v>
      </c>
      <c r="D20">
        <v>47</v>
      </c>
      <c r="E20" s="20">
        <f t="shared" si="0"/>
        <v>3299.7441027913619</v>
      </c>
      <c r="F20" s="21">
        <f t="shared" si="1"/>
        <v>155087.972831194</v>
      </c>
      <c r="G20" s="19">
        <v>1375</v>
      </c>
      <c r="H20" s="20">
        <f t="shared" si="2"/>
        <v>87.74642420017021</v>
      </c>
      <c r="I20" s="4">
        <f t="shared" si="3"/>
        <v>120651.33327523404</v>
      </c>
      <c r="J20" s="4">
        <f t="shared" si="4"/>
        <v>275739.30610642803</v>
      </c>
      <c r="K20" s="4">
        <f t="shared" si="5"/>
        <v>91913.102035476011</v>
      </c>
    </row>
    <row r="21" spans="1:11" x14ac:dyDescent="0.25">
      <c r="A21" s="17">
        <v>16002</v>
      </c>
      <c r="B21" s="18" t="s">
        <v>78</v>
      </c>
      <c r="C21" t="s">
        <v>43</v>
      </c>
      <c r="D21">
        <v>15</v>
      </c>
      <c r="E21" s="20">
        <f t="shared" si="0"/>
        <v>3299.7441027913619</v>
      </c>
      <c r="F21" s="21">
        <f t="shared" si="1"/>
        <v>49496.161541870431</v>
      </c>
      <c r="G21" s="19">
        <v>2586</v>
      </c>
      <c r="H21" s="20">
        <f t="shared" si="2"/>
        <v>87.74642420017021</v>
      </c>
      <c r="I21" s="4">
        <f t="shared" si="3"/>
        <v>226912.25298164017</v>
      </c>
      <c r="J21" s="4">
        <f t="shared" si="4"/>
        <v>276408.41452351061</v>
      </c>
      <c r="K21" s="4">
        <f t="shared" si="5"/>
        <v>92136.138174503532</v>
      </c>
    </row>
    <row r="22" spans="1:11" x14ac:dyDescent="0.25">
      <c r="A22" s="17">
        <v>8015</v>
      </c>
      <c r="B22" s="18" t="s">
        <v>67</v>
      </c>
      <c r="C22" t="s">
        <v>43</v>
      </c>
      <c r="D22">
        <v>3</v>
      </c>
      <c r="E22" s="20">
        <f t="shared" si="0"/>
        <v>3299.7441027913619</v>
      </c>
      <c r="F22" s="21">
        <f t="shared" si="1"/>
        <v>9899.2323083740848</v>
      </c>
      <c r="G22" s="19">
        <v>1090</v>
      </c>
      <c r="H22" s="20">
        <f t="shared" si="2"/>
        <v>87.74642420017021</v>
      </c>
      <c r="I22" s="4">
        <f t="shared" si="3"/>
        <v>95643.602378185533</v>
      </c>
      <c r="J22" s="4">
        <f t="shared" si="4"/>
        <v>105542.83468655962</v>
      </c>
      <c r="K22" s="4">
        <f t="shared" si="5"/>
        <v>35180.944895519875</v>
      </c>
    </row>
    <row r="23" spans="1:11" x14ac:dyDescent="0.25">
      <c r="A23" s="17">
        <v>12004</v>
      </c>
      <c r="B23" s="18" t="s">
        <v>65</v>
      </c>
      <c r="C23" t="s">
        <v>43</v>
      </c>
      <c r="D23">
        <v>11</v>
      </c>
      <c r="E23" s="20">
        <f t="shared" si="0"/>
        <v>3299.7441027913619</v>
      </c>
      <c r="F23" s="21">
        <f t="shared" si="1"/>
        <v>36297.18513070498</v>
      </c>
      <c r="G23" s="19">
        <v>1195</v>
      </c>
      <c r="H23" s="20">
        <f t="shared" si="2"/>
        <v>87.74642420017021</v>
      </c>
      <c r="I23" s="4">
        <f t="shared" si="3"/>
        <v>104856.9769192034</v>
      </c>
      <c r="J23" s="4">
        <f t="shared" si="4"/>
        <v>141154.16204990837</v>
      </c>
      <c r="K23" s="4">
        <f t="shared" si="5"/>
        <v>47051.387349969453</v>
      </c>
    </row>
    <row r="24" spans="1:11" x14ac:dyDescent="0.25">
      <c r="A24" s="17">
        <v>13023</v>
      </c>
      <c r="B24" s="18" t="s">
        <v>56</v>
      </c>
      <c r="C24" t="s">
        <v>43</v>
      </c>
      <c r="D24">
        <v>16</v>
      </c>
      <c r="E24" s="20">
        <f t="shared" si="0"/>
        <v>3299.7441027913619</v>
      </c>
      <c r="F24" s="21">
        <f t="shared" si="1"/>
        <v>52795.905644661791</v>
      </c>
      <c r="G24" s="19">
        <v>699</v>
      </c>
      <c r="H24" s="20">
        <f t="shared" si="2"/>
        <v>87.74642420017021</v>
      </c>
      <c r="I24" s="4">
        <f t="shared" si="3"/>
        <v>61334.750515918975</v>
      </c>
      <c r="J24" s="4">
        <f t="shared" si="4"/>
        <v>114130.65616058077</v>
      </c>
      <c r="K24" s="4">
        <f t="shared" si="5"/>
        <v>38043.552053526924</v>
      </c>
    </row>
    <row r="25" spans="1:11" x14ac:dyDescent="0.25">
      <c r="A25" s="17">
        <v>18014</v>
      </c>
      <c r="B25" s="18" t="s">
        <v>49</v>
      </c>
      <c r="C25" t="s">
        <v>43</v>
      </c>
      <c r="D25">
        <v>117</v>
      </c>
      <c r="E25" s="20">
        <f t="shared" si="0"/>
        <v>3299.7441027913619</v>
      </c>
      <c r="F25" s="21">
        <f t="shared" si="1"/>
        <v>386070.06002658932</v>
      </c>
      <c r="G25" s="19">
        <v>2761</v>
      </c>
      <c r="H25" s="20">
        <f t="shared" si="2"/>
        <v>87.74642420017021</v>
      </c>
      <c r="I25" s="4">
        <f t="shared" si="3"/>
        <v>242267.87721666996</v>
      </c>
      <c r="J25" s="4">
        <f t="shared" si="4"/>
        <v>628337.93724325928</v>
      </c>
      <c r="K25" s="4">
        <f t="shared" si="5"/>
        <v>209445.97908108644</v>
      </c>
    </row>
    <row r="26" spans="1:11" x14ac:dyDescent="0.25">
      <c r="A26" s="17">
        <v>7006</v>
      </c>
      <c r="B26" s="18" t="s">
        <v>55</v>
      </c>
      <c r="C26" t="s">
        <v>43</v>
      </c>
      <c r="D26">
        <v>86</v>
      </c>
      <c r="E26" s="20">
        <f t="shared" si="0"/>
        <v>3299.7441027913619</v>
      </c>
      <c r="F26" s="21">
        <f t="shared" si="1"/>
        <v>283777.99284005712</v>
      </c>
      <c r="G26" s="19">
        <v>2843</v>
      </c>
      <c r="H26" s="20">
        <f t="shared" si="2"/>
        <v>87.74642420017021</v>
      </c>
      <c r="I26" s="4">
        <f t="shared" si="3"/>
        <v>249463.08400108392</v>
      </c>
      <c r="J26" s="4">
        <f t="shared" si="4"/>
        <v>533241.0768411411</v>
      </c>
      <c r="K26" s="4">
        <f t="shared" si="5"/>
        <v>177747.02561371369</v>
      </c>
    </row>
    <row r="27" spans="1:11" x14ac:dyDescent="0.25">
      <c r="A27" s="17">
        <v>3009</v>
      </c>
      <c r="B27" s="18" t="s">
        <v>88</v>
      </c>
      <c r="C27" t="s">
        <v>43</v>
      </c>
      <c r="D27">
        <v>0</v>
      </c>
      <c r="E27" s="20">
        <f t="shared" si="0"/>
        <v>3299.7441027913619</v>
      </c>
      <c r="F27" s="21">
        <f t="shared" si="1"/>
        <v>0</v>
      </c>
      <c r="G27" s="19">
        <v>392</v>
      </c>
      <c r="H27" s="20">
        <f t="shared" si="2"/>
        <v>87.74642420017021</v>
      </c>
      <c r="I27" s="4">
        <f t="shared" si="3"/>
        <v>34396.598286466724</v>
      </c>
      <c r="J27" s="4">
        <f t="shared" si="4"/>
        <v>34396.598286466724</v>
      </c>
      <c r="K27" s="4">
        <f t="shared" si="5"/>
        <v>11465.532762155575</v>
      </c>
    </row>
    <row r="28" spans="1:11" x14ac:dyDescent="0.25">
      <c r="A28" s="17">
        <v>19001</v>
      </c>
      <c r="B28" s="18" t="s">
        <v>83</v>
      </c>
      <c r="C28" t="s">
        <v>43</v>
      </c>
      <c r="D28">
        <v>24</v>
      </c>
      <c r="E28" s="20">
        <f t="shared" si="0"/>
        <v>3299.7441027913619</v>
      </c>
      <c r="F28" s="21">
        <f t="shared" si="1"/>
        <v>79193.858466992679</v>
      </c>
      <c r="G28" s="19">
        <v>1992</v>
      </c>
      <c r="H28" s="20">
        <f t="shared" si="2"/>
        <v>87.74642420017021</v>
      </c>
      <c r="I28" s="4">
        <f t="shared" si="3"/>
        <v>174790.87700673906</v>
      </c>
      <c r="J28" s="4">
        <f t="shared" si="4"/>
        <v>253984.73547373174</v>
      </c>
      <c r="K28" s="4">
        <f t="shared" si="5"/>
        <v>84661.578491243912</v>
      </c>
    </row>
    <row r="29" spans="1:11" x14ac:dyDescent="0.25">
      <c r="A29" s="17">
        <v>7004</v>
      </c>
      <c r="B29" s="18" t="s">
        <v>57</v>
      </c>
      <c r="C29" t="s">
        <v>43</v>
      </c>
      <c r="D29">
        <v>31</v>
      </c>
      <c r="E29" s="20">
        <f t="shared" si="0"/>
        <v>3299.7441027913619</v>
      </c>
      <c r="F29" s="21">
        <f t="shared" si="1"/>
        <v>102292.06718653222</v>
      </c>
      <c r="G29" s="19">
        <v>2054</v>
      </c>
      <c r="H29" s="20">
        <f t="shared" si="2"/>
        <v>87.74642420017021</v>
      </c>
      <c r="I29" s="4">
        <f t="shared" si="3"/>
        <v>180231.1553071496</v>
      </c>
      <c r="J29" s="4">
        <f t="shared" si="4"/>
        <v>282523.22249368182</v>
      </c>
      <c r="K29" s="4">
        <f t="shared" si="5"/>
        <v>94174.407497893946</v>
      </c>
    </row>
    <row r="30" spans="1:11" x14ac:dyDescent="0.25">
      <c r="A30" s="17">
        <v>6002</v>
      </c>
      <c r="B30" s="18" t="s">
        <v>50</v>
      </c>
      <c r="C30" t="s">
        <v>43</v>
      </c>
      <c r="D30">
        <v>18</v>
      </c>
      <c r="E30" s="20">
        <f t="shared" si="0"/>
        <v>3299.7441027913619</v>
      </c>
      <c r="F30" s="21">
        <f t="shared" si="1"/>
        <v>59395.393850244516</v>
      </c>
      <c r="G30" s="19">
        <v>1729</v>
      </c>
      <c r="H30" s="20">
        <f t="shared" si="2"/>
        <v>87.74642420017021</v>
      </c>
      <c r="I30" s="4">
        <f t="shared" si="3"/>
        <v>151713.5674420943</v>
      </c>
      <c r="J30" s="4">
        <f t="shared" si="4"/>
        <v>211108.96129233882</v>
      </c>
      <c r="K30" s="4">
        <f t="shared" si="5"/>
        <v>70369.65376411294</v>
      </c>
    </row>
    <row r="31" spans="1:11" x14ac:dyDescent="0.25">
      <c r="A31" s="17">
        <v>3007</v>
      </c>
      <c r="B31" s="18" t="s">
        <v>46</v>
      </c>
      <c r="C31" t="s">
        <v>43</v>
      </c>
      <c r="D31">
        <v>31</v>
      </c>
      <c r="E31" s="20">
        <f t="shared" si="0"/>
        <v>3299.7441027913619</v>
      </c>
      <c r="F31" s="21">
        <f t="shared" si="1"/>
        <v>102292.06718653222</v>
      </c>
      <c r="G31" s="19">
        <v>1538</v>
      </c>
      <c r="H31" s="20">
        <f t="shared" si="2"/>
        <v>87.74642420017021</v>
      </c>
      <c r="I31" s="4">
        <f t="shared" si="3"/>
        <v>134954.00041986178</v>
      </c>
      <c r="J31" s="4">
        <f t="shared" si="4"/>
        <v>237246.067606394</v>
      </c>
      <c r="K31" s="4">
        <f t="shared" si="5"/>
        <v>79082.022535464668</v>
      </c>
    </row>
    <row r="32" spans="1:11" x14ac:dyDescent="0.25">
      <c r="A32" s="17">
        <v>18004</v>
      </c>
      <c r="B32" s="18" t="s">
        <v>82</v>
      </c>
      <c r="C32" t="s">
        <v>43</v>
      </c>
      <c r="D32">
        <v>15</v>
      </c>
      <c r="E32" s="20">
        <f t="shared" si="0"/>
        <v>3299.7441027913619</v>
      </c>
      <c r="F32" s="21">
        <f t="shared" si="1"/>
        <v>49496.161541870431</v>
      </c>
      <c r="G32" s="19">
        <v>989</v>
      </c>
      <c r="H32" s="20">
        <f t="shared" si="2"/>
        <v>87.74642420017021</v>
      </c>
      <c r="I32" s="4">
        <f t="shared" si="3"/>
        <v>86781.213533968345</v>
      </c>
      <c r="J32" s="4">
        <f t="shared" si="4"/>
        <v>136277.37507583876</v>
      </c>
      <c r="K32" s="4">
        <f t="shared" si="5"/>
        <v>45425.791691946251</v>
      </c>
    </row>
    <row r="33" spans="1:11" x14ac:dyDescent="0.25">
      <c r="A33" s="17">
        <v>16001</v>
      </c>
      <c r="B33" s="18" t="s">
        <v>77</v>
      </c>
      <c r="C33" t="s">
        <v>43</v>
      </c>
      <c r="D33">
        <v>12</v>
      </c>
      <c r="E33" s="20">
        <f t="shared" si="0"/>
        <v>3299.7441027913619</v>
      </c>
      <c r="F33" s="21">
        <f t="shared" si="1"/>
        <v>39596.929233496339</v>
      </c>
      <c r="G33" s="19">
        <v>1089</v>
      </c>
      <c r="H33" s="20">
        <f t="shared" si="2"/>
        <v>87.74642420017021</v>
      </c>
      <c r="I33" s="4">
        <f t="shared" si="3"/>
        <v>95555.85595398536</v>
      </c>
      <c r="J33" s="4">
        <f t="shared" si="4"/>
        <v>135152.7851874817</v>
      </c>
      <c r="K33" s="4">
        <f t="shared" si="5"/>
        <v>45050.928395827235</v>
      </c>
    </row>
    <row r="34" spans="1:11" x14ac:dyDescent="0.25">
      <c r="A34" s="17">
        <v>8011</v>
      </c>
      <c r="B34" s="18" t="s">
        <v>59</v>
      </c>
      <c r="C34" t="s">
        <v>43</v>
      </c>
      <c r="D34">
        <v>5</v>
      </c>
      <c r="E34" s="20">
        <f t="shared" si="0"/>
        <v>3299.7441027913619</v>
      </c>
      <c r="F34" s="21">
        <f t="shared" si="1"/>
        <v>16498.72051395681</v>
      </c>
      <c r="G34" s="19">
        <v>1515</v>
      </c>
      <c r="H34" s="20">
        <f t="shared" si="2"/>
        <v>87.74642420017021</v>
      </c>
      <c r="I34" s="4">
        <f t="shared" si="3"/>
        <v>132935.83266325787</v>
      </c>
      <c r="J34" s="4">
        <f t="shared" si="4"/>
        <v>149434.55317721469</v>
      </c>
      <c r="K34" s="4">
        <f t="shared" si="5"/>
        <v>49811.517725738231</v>
      </c>
    </row>
    <row r="35" spans="1:11" x14ac:dyDescent="0.25">
      <c r="A35" s="17">
        <v>4009</v>
      </c>
      <c r="B35" s="18" t="s">
        <v>66</v>
      </c>
      <c r="C35" t="s">
        <v>43</v>
      </c>
      <c r="D35">
        <v>10</v>
      </c>
      <c r="E35" s="20">
        <f t="shared" si="0"/>
        <v>3299.7441027913619</v>
      </c>
      <c r="F35" s="21">
        <f t="shared" si="1"/>
        <v>32997.441027913621</v>
      </c>
      <c r="G35" s="19">
        <v>741</v>
      </c>
      <c r="H35" s="20">
        <f t="shared" si="2"/>
        <v>87.74642420017021</v>
      </c>
      <c r="I35" s="4">
        <f t="shared" si="3"/>
        <v>65020.100332326125</v>
      </c>
      <c r="J35" s="4">
        <f t="shared" si="4"/>
        <v>98017.541360239746</v>
      </c>
      <c r="K35" s="4">
        <f t="shared" si="5"/>
        <v>32672.513786746582</v>
      </c>
    </row>
    <row r="36" spans="1:11" x14ac:dyDescent="0.25">
      <c r="A36" s="17">
        <v>6003</v>
      </c>
      <c r="B36" s="18" t="s">
        <v>47</v>
      </c>
      <c r="C36" t="s">
        <v>43</v>
      </c>
      <c r="D36">
        <v>7</v>
      </c>
      <c r="E36" s="20">
        <f t="shared" si="0"/>
        <v>3299.7441027913619</v>
      </c>
      <c r="F36" s="21">
        <f t="shared" si="1"/>
        <v>23098.208719539532</v>
      </c>
      <c r="G36" s="19">
        <v>1562</v>
      </c>
      <c r="H36" s="20">
        <f t="shared" si="2"/>
        <v>87.74642420017021</v>
      </c>
      <c r="I36" s="4">
        <f t="shared" si="3"/>
        <v>137059.91460066586</v>
      </c>
      <c r="J36" s="4">
        <f t="shared" si="4"/>
        <v>160158.1233202054</v>
      </c>
      <c r="K36" s="4">
        <f t="shared" si="5"/>
        <v>53386.041106735131</v>
      </c>
    </row>
    <row r="37" spans="1:11" x14ac:dyDescent="0.25">
      <c r="A37" s="17">
        <v>13019</v>
      </c>
      <c r="B37" s="18" t="s">
        <v>68</v>
      </c>
      <c r="C37" t="s">
        <v>43</v>
      </c>
      <c r="D37">
        <v>28</v>
      </c>
      <c r="E37" s="20">
        <f t="shared" si="0"/>
        <v>3299.7441027913619</v>
      </c>
      <c r="F37" s="21">
        <f t="shared" si="1"/>
        <v>92392.83487815813</v>
      </c>
      <c r="G37" s="19">
        <v>1364</v>
      </c>
      <c r="H37" s="20">
        <f t="shared" si="2"/>
        <v>87.74642420017021</v>
      </c>
      <c r="I37" s="4">
        <f t="shared" si="3"/>
        <v>119686.12260903217</v>
      </c>
      <c r="J37" s="4">
        <f t="shared" si="4"/>
        <v>212078.95748719032</v>
      </c>
      <c r="K37" s="4">
        <f t="shared" si="5"/>
        <v>70692.985829063444</v>
      </c>
    </row>
    <row r="38" spans="1:11" x14ac:dyDescent="0.25">
      <c r="A38" s="17">
        <v>19023</v>
      </c>
      <c r="B38" s="18" t="s">
        <v>85</v>
      </c>
      <c r="C38" t="s">
        <v>43</v>
      </c>
      <c r="D38">
        <v>14</v>
      </c>
      <c r="E38" s="20">
        <f t="shared" si="0"/>
        <v>3299.7441027913619</v>
      </c>
      <c r="F38" s="21">
        <f t="shared" si="1"/>
        <v>46196.417439079065</v>
      </c>
      <c r="G38" s="19">
        <v>1749</v>
      </c>
      <c r="H38" s="20">
        <f t="shared" si="2"/>
        <v>87.74642420017021</v>
      </c>
      <c r="I38" s="4">
        <f t="shared" si="3"/>
        <v>153468.4959260977</v>
      </c>
      <c r="J38" s="4">
        <f t="shared" si="4"/>
        <v>199664.91336517676</v>
      </c>
      <c r="K38" s="4">
        <f t="shared" si="5"/>
        <v>66554.971121725583</v>
      </c>
    </row>
    <row r="39" spans="1:11" x14ac:dyDescent="0.25">
      <c r="A39" s="17">
        <v>16012</v>
      </c>
      <c r="B39" s="18" t="s">
        <v>80</v>
      </c>
      <c r="C39" t="s">
        <v>43</v>
      </c>
      <c r="D39">
        <v>3</v>
      </c>
      <c r="E39" s="20">
        <f t="shared" si="0"/>
        <v>3299.7441027913619</v>
      </c>
      <c r="F39" s="21">
        <f t="shared" si="1"/>
        <v>9899.2323083740848</v>
      </c>
      <c r="G39" s="19">
        <v>699</v>
      </c>
      <c r="H39" s="20">
        <f t="shared" si="2"/>
        <v>87.74642420017021</v>
      </c>
      <c r="I39" s="4">
        <f t="shared" si="3"/>
        <v>61334.750515918975</v>
      </c>
      <c r="J39" s="4">
        <f t="shared" si="4"/>
        <v>71233.982824293053</v>
      </c>
      <c r="K39" s="4">
        <f t="shared" si="5"/>
        <v>23744.660941431019</v>
      </c>
    </row>
    <row r="40" spans="1:11" x14ac:dyDescent="0.25">
      <c r="A40" s="17">
        <v>3062</v>
      </c>
      <c r="B40" s="18" t="s">
        <v>91</v>
      </c>
      <c r="C40" t="s">
        <v>43</v>
      </c>
      <c r="D40">
        <v>0</v>
      </c>
      <c r="E40" s="20">
        <f t="shared" si="0"/>
        <v>3299.7441027913619</v>
      </c>
      <c r="F40" s="21">
        <f t="shared" si="1"/>
        <v>0</v>
      </c>
      <c r="G40" s="19">
        <v>926</v>
      </c>
      <c r="H40" s="20">
        <f t="shared" si="2"/>
        <v>87.74642420017021</v>
      </c>
      <c r="I40" s="4">
        <f t="shared" si="3"/>
        <v>81253.188809357613</v>
      </c>
      <c r="J40" s="4">
        <f t="shared" si="4"/>
        <v>81253.188809357613</v>
      </c>
      <c r="K40" s="4">
        <f t="shared" si="5"/>
        <v>27084.39626978587</v>
      </c>
    </row>
    <row r="41" spans="1:11" x14ac:dyDescent="0.25">
      <c r="A41" s="17">
        <v>13013</v>
      </c>
      <c r="B41" s="18" t="s">
        <v>90</v>
      </c>
      <c r="C41" t="s">
        <v>43</v>
      </c>
      <c r="D41">
        <v>22</v>
      </c>
      <c r="E41" s="20">
        <f t="shared" si="0"/>
        <v>3299.7441027913619</v>
      </c>
      <c r="F41" s="21">
        <f t="shared" si="1"/>
        <v>72594.37026140996</v>
      </c>
      <c r="G41" s="19">
        <v>1708</v>
      </c>
      <c r="H41" s="20">
        <f t="shared" si="2"/>
        <v>87.74642420017021</v>
      </c>
      <c r="I41" s="4">
        <f t="shared" si="3"/>
        <v>149870.89253389073</v>
      </c>
      <c r="J41" s="4">
        <f t="shared" si="4"/>
        <v>222465.26279530069</v>
      </c>
      <c r="K41" s="4">
        <f t="shared" si="5"/>
        <v>74155.087598433558</v>
      </c>
    </row>
    <row r="42" spans="1:11" x14ac:dyDescent="0.25">
      <c r="A42" s="17">
        <v>13010</v>
      </c>
      <c r="B42" s="18" t="s">
        <v>64</v>
      </c>
      <c r="C42" t="s">
        <v>43</v>
      </c>
      <c r="D42">
        <v>0</v>
      </c>
      <c r="E42" s="20">
        <f t="shared" si="0"/>
        <v>3299.7441027913619</v>
      </c>
      <c r="F42" s="21">
        <f t="shared" si="1"/>
        <v>0</v>
      </c>
      <c r="G42" s="19">
        <v>1107</v>
      </c>
      <c r="H42" s="20">
        <f t="shared" si="2"/>
        <v>87.74642420017021</v>
      </c>
      <c r="I42" s="4">
        <f t="shared" si="3"/>
        <v>97135.291589588422</v>
      </c>
      <c r="J42" s="4">
        <f t="shared" si="4"/>
        <v>97135.291589588422</v>
      </c>
      <c r="K42" s="4">
        <f t="shared" si="5"/>
        <v>32378.430529862806</v>
      </c>
    </row>
    <row r="43" spans="1:11" x14ac:dyDescent="0.25">
      <c r="A43" s="17">
        <v>3091</v>
      </c>
      <c r="B43" s="18" t="s">
        <v>69</v>
      </c>
      <c r="C43" t="s">
        <v>43</v>
      </c>
      <c r="D43">
        <v>21</v>
      </c>
      <c r="E43" s="20">
        <f t="shared" si="0"/>
        <v>3299.7441027913619</v>
      </c>
      <c r="F43" s="21">
        <f t="shared" si="1"/>
        <v>69294.626158618601</v>
      </c>
      <c r="G43" s="19">
        <v>738</v>
      </c>
      <c r="H43" s="20">
        <f t="shared" si="2"/>
        <v>87.74642420017021</v>
      </c>
      <c r="I43" s="4">
        <f t="shared" si="3"/>
        <v>64756.861059725612</v>
      </c>
      <c r="J43" s="4">
        <f t="shared" si="4"/>
        <v>134051.48721834421</v>
      </c>
      <c r="K43" s="4">
        <f t="shared" si="5"/>
        <v>44683.829072781402</v>
      </c>
    </row>
    <row r="44" spans="1:11" x14ac:dyDescent="0.25">
      <c r="A44" s="17">
        <v>16011</v>
      </c>
      <c r="B44" s="18" t="s">
        <v>79</v>
      </c>
      <c r="C44" t="s">
        <v>43</v>
      </c>
      <c r="D44">
        <v>17</v>
      </c>
      <c r="E44" s="20">
        <f t="shared" si="0"/>
        <v>3299.7441027913619</v>
      </c>
      <c r="F44" s="21">
        <f t="shared" si="1"/>
        <v>56095.64974745315</v>
      </c>
      <c r="G44" s="19">
        <v>1343</v>
      </c>
      <c r="H44" s="20">
        <f t="shared" si="2"/>
        <v>87.74642420017021</v>
      </c>
      <c r="I44" s="4">
        <f t="shared" si="3"/>
        <v>117843.44770082859</v>
      </c>
      <c r="J44" s="4">
        <f t="shared" si="4"/>
        <v>173939.09744828174</v>
      </c>
      <c r="K44" s="4">
        <f t="shared" si="5"/>
        <v>57979.699149427244</v>
      </c>
    </row>
    <row r="45" spans="1:11" x14ac:dyDescent="0.25">
      <c r="A45" s="17">
        <v>18010</v>
      </c>
      <c r="B45" s="18" t="s">
        <v>84</v>
      </c>
      <c r="C45" t="s">
        <v>43</v>
      </c>
      <c r="D45">
        <v>0</v>
      </c>
      <c r="E45" s="20">
        <f t="shared" si="0"/>
        <v>3299.7441027913619</v>
      </c>
      <c r="F45" s="21">
        <f t="shared" si="1"/>
        <v>0</v>
      </c>
      <c r="G45" s="19">
        <v>811</v>
      </c>
      <c r="H45" s="20">
        <f t="shared" si="2"/>
        <v>87.74642420017021</v>
      </c>
      <c r="I45" s="4">
        <f t="shared" si="3"/>
        <v>71162.350026338041</v>
      </c>
      <c r="J45" s="4">
        <f t="shared" si="4"/>
        <v>71162.350026338041</v>
      </c>
      <c r="K45" s="4">
        <f t="shared" si="5"/>
        <v>23720.783342112682</v>
      </c>
    </row>
    <row r="46" spans="1:11" x14ac:dyDescent="0.25">
      <c r="A46" s="17">
        <v>13012</v>
      </c>
      <c r="B46" s="18" t="s">
        <v>72</v>
      </c>
      <c r="C46" t="s">
        <v>43</v>
      </c>
      <c r="D46">
        <v>0</v>
      </c>
      <c r="E46" s="20">
        <f t="shared" si="0"/>
        <v>3299.7441027913619</v>
      </c>
      <c r="F46" s="21">
        <f t="shared" si="1"/>
        <v>0</v>
      </c>
      <c r="G46" s="19">
        <v>379</v>
      </c>
      <c r="H46" s="20">
        <f t="shared" si="2"/>
        <v>87.74642420017021</v>
      </c>
      <c r="I46" s="4">
        <f t="shared" si="3"/>
        <v>33255.894771864507</v>
      </c>
      <c r="J46" s="4">
        <f t="shared" si="4"/>
        <v>33255.894771864507</v>
      </c>
      <c r="K46" s="4">
        <f t="shared" si="5"/>
        <v>11085.298257288168</v>
      </c>
    </row>
    <row r="47" spans="1:11" x14ac:dyDescent="0.25">
      <c r="A47" s="17">
        <v>14003</v>
      </c>
      <c r="B47" s="18" t="s">
        <v>92</v>
      </c>
      <c r="C47" t="s">
        <v>43</v>
      </c>
      <c r="D47">
        <v>2</v>
      </c>
      <c r="E47" s="20">
        <f t="shared" si="0"/>
        <v>3299.7441027913619</v>
      </c>
      <c r="F47" s="21">
        <f t="shared" si="1"/>
        <v>6599.4882055827238</v>
      </c>
      <c r="G47" s="19">
        <v>290</v>
      </c>
      <c r="H47" s="20">
        <f t="shared" si="2"/>
        <v>87.74642420017021</v>
      </c>
      <c r="I47" s="4">
        <f t="shared" si="3"/>
        <v>25446.463018049362</v>
      </c>
      <c r="J47" s="4">
        <f t="shared" si="4"/>
        <v>32045.951223632088</v>
      </c>
      <c r="K47" s="4">
        <f t="shared" si="5"/>
        <v>10681.983741210695</v>
      </c>
    </row>
    <row r="48" spans="1:11" x14ac:dyDescent="0.25">
      <c r="A48" s="17">
        <v>8014</v>
      </c>
      <c r="B48" s="18" t="s">
        <v>60</v>
      </c>
      <c r="C48" t="s">
        <v>43</v>
      </c>
      <c r="D48">
        <v>5</v>
      </c>
      <c r="E48" s="20">
        <f t="shared" si="0"/>
        <v>3299.7441027913619</v>
      </c>
      <c r="F48" s="21">
        <f t="shared" si="1"/>
        <v>16498.72051395681</v>
      </c>
      <c r="G48" s="19">
        <v>41</v>
      </c>
      <c r="H48" s="20">
        <f t="shared" si="2"/>
        <v>87.74642420017021</v>
      </c>
      <c r="I48" s="4">
        <f t="shared" si="3"/>
        <v>3597.6033922069787</v>
      </c>
      <c r="J48" s="4">
        <f t="shared" si="4"/>
        <v>20096.323906163791</v>
      </c>
      <c r="K48" s="4">
        <f t="shared" si="5"/>
        <v>6698.7746353879302</v>
      </c>
    </row>
    <row r="49" spans="1:11" x14ac:dyDescent="0.25">
      <c r="A49" s="17">
        <v>7009</v>
      </c>
      <c r="B49" s="18" t="s">
        <v>71</v>
      </c>
      <c r="C49" t="s">
        <v>43</v>
      </c>
      <c r="D49">
        <v>2</v>
      </c>
      <c r="E49" s="20">
        <f t="shared" si="0"/>
        <v>3299.7441027913619</v>
      </c>
      <c r="F49" s="21">
        <f t="shared" si="1"/>
        <v>6599.4882055827238</v>
      </c>
      <c r="G49" s="19">
        <v>628</v>
      </c>
      <c r="H49" s="20">
        <f t="shared" si="2"/>
        <v>87.74642420017021</v>
      </c>
      <c r="I49" s="4">
        <f t="shared" si="3"/>
        <v>55104.754397706893</v>
      </c>
      <c r="J49" s="4">
        <f t="shared" si="4"/>
        <v>61704.242603289618</v>
      </c>
      <c r="K49" s="4">
        <f t="shared" si="5"/>
        <v>20568.080867763205</v>
      </c>
    </row>
    <row r="50" spans="1:11" x14ac:dyDescent="0.25">
      <c r="A50" s="17">
        <v>5009</v>
      </c>
      <c r="B50" s="18" t="s">
        <v>44</v>
      </c>
      <c r="C50" t="s">
        <v>43</v>
      </c>
      <c r="D50">
        <v>11</v>
      </c>
      <c r="E50" s="20">
        <f t="shared" si="0"/>
        <v>3299.7441027913619</v>
      </c>
      <c r="F50" s="21">
        <f t="shared" si="1"/>
        <v>36297.18513070498</v>
      </c>
      <c r="G50" s="19">
        <v>771</v>
      </c>
      <c r="H50" s="20">
        <f t="shared" si="2"/>
        <v>87.74642420017021</v>
      </c>
      <c r="I50" s="4">
        <f t="shared" si="3"/>
        <v>67652.493058331238</v>
      </c>
      <c r="J50" s="4">
        <f t="shared" si="4"/>
        <v>103949.67818903622</v>
      </c>
      <c r="K50" s="4">
        <f t="shared" si="5"/>
        <v>34649.892729678737</v>
      </c>
    </row>
    <row r="51" spans="1:11" x14ac:dyDescent="0.25">
      <c r="A51" s="17">
        <v>19009</v>
      </c>
      <c r="B51" s="18" t="s">
        <v>48</v>
      </c>
      <c r="C51" t="s">
        <v>43</v>
      </c>
      <c r="D51">
        <v>2</v>
      </c>
      <c r="E51" s="20">
        <f t="shared" si="0"/>
        <v>3299.7441027913619</v>
      </c>
      <c r="F51" s="21">
        <f t="shared" si="1"/>
        <v>6599.4882055827238</v>
      </c>
      <c r="G51" s="19">
        <v>1019</v>
      </c>
      <c r="H51" s="20">
        <f t="shared" si="2"/>
        <v>87.74642420017021</v>
      </c>
      <c r="I51" s="4">
        <f t="shared" si="3"/>
        <v>89413.606259973443</v>
      </c>
      <c r="J51" s="4">
        <f t="shared" si="4"/>
        <v>96013.094465556162</v>
      </c>
      <c r="K51" s="4">
        <f t="shared" si="5"/>
        <v>32004.364821852054</v>
      </c>
    </row>
    <row r="52" spans="1:11" x14ac:dyDescent="0.25">
      <c r="A52" s="17">
        <v>16009</v>
      </c>
      <c r="B52" s="18" t="s">
        <v>63</v>
      </c>
      <c r="C52" t="s">
        <v>43</v>
      </c>
      <c r="D52">
        <v>55</v>
      </c>
      <c r="E52" s="20">
        <f t="shared" si="0"/>
        <v>3299.7441027913619</v>
      </c>
      <c r="F52" s="21">
        <f t="shared" si="1"/>
        <v>181485.9256535249</v>
      </c>
      <c r="G52" s="19">
        <v>1252</v>
      </c>
      <c r="H52" s="20">
        <f t="shared" si="2"/>
        <v>87.74642420017021</v>
      </c>
      <c r="I52" s="4">
        <f t="shared" si="3"/>
        <v>109858.52309861311</v>
      </c>
      <c r="J52" s="4">
        <f t="shared" si="4"/>
        <v>291344.44875213801</v>
      </c>
      <c r="K52" s="4">
        <f t="shared" si="5"/>
        <v>97114.816250712669</v>
      </c>
    </row>
    <row r="53" spans="1:11" x14ac:dyDescent="0.25">
      <c r="A53" s="17">
        <v>1001</v>
      </c>
      <c r="B53" s="18" t="s">
        <v>54</v>
      </c>
      <c r="C53" t="s">
        <v>43</v>
      </c>
      <c r="D53">
        <v>0</v>
      </c>
      <c r="E53" s="20">
        <f t="shared" si="0"/>
        <v>3299.7441027913619</v>
      </c>
      <c r="F53" s="21">
        <f t="shared" si="1"/>
        <v>0</v>
      </c>
      <c r="G53" s="19">
        <v>780</v>
      </c>
      <c r="H53" s="20">
        <f t="shared" si="2"/>
        <v>87.74642420017021</v>
      </c>
      <c r="I53" s="4">
        <f t="shared" si="3"/>
        <v>68442.210876132769</v>
      </c>
      <c r="J53" s="4">
        <f t="shared" si="4"/>
        <v>68442.210876132769</v>
      </c>
      <c r="K53" s="4">
        <f t="shared" si="5"/>
        <v>22814.070292044256</v>
      </c>
    </row>
    <row r="54" spans="1:11" x14ac:dyDescent="0.25">
      <c r="A54" s="17">
        <v>12007</v>
      </c>
      <c r="B54" s="18" t="s">
        <v>61</v>
      </c>
      <c r="C54" t="s">
        <v>43</v>
      </c>
      <c r="D54">
        <v>121</v>
      </c>
      <c r="E54" s="20">
        <f t="shared" si="0"/>
        <v>3299.7441027913619</v>
      </c>
      <c r="F54" s="21">
        <f t="shared" si="1"/>
        <v>399269.03643775481</v>
      </c>
      <c r="G54" s="19">
        <v>2278</v>
      </c>
      <c r="H54" s="20">
        <f t="shared" si="2"/>
        <v>87.74642420017021</v>
      </c>
      <c r="I54" s="4">
        <f t="shared" si="3"/>
        <v>199886.35432798773</v>
      </c>
      <c r="J54" s="4">
        <f t="shared" si="4"/>
        <v>599155.39076574252</v>
      </c>
      <c r="K54" s="4">
        <f t="shared" si="5"/>
        <v>199718.46358858084</v>
      </c>
    </row>
    <row r="55" spans="1:11" x14ac:dyDescent="0.25">
      <c r="A55" s="17">
        <v>8009</v>
      </c>
      <c r="B55" s="18" t="s">
        <v>62</v>
      </c>
      <c r="C55" t="s">
        <v>43</v>
      </c>
      <c r="D55">
        <v>20</v>
      </c>
      <c r="E55" s="20">
        <f t="shared" si="0"/>
        <v>3299.7441027913619</v>
      </c>
      <c r="F55" s="21">
        <f t="shared" si="1"/>
        <v>65994.882055827242</v>
      </c>
      <c r="G55" s="19">
        <v>785</v>
      </c>
      <c r="H55" s="20">
        <f t="shared" si="2"/>
        <v>87.74642420017021</v>
      </c>
      <c r="I55" s="4">
        <f t="shared" si="3"/>
        <v>68880.942997133621</v>
      </c>
      <c r="J55" s="4">
        <f t="shared" si="4"/>
        <v>134875.82505296086</v>
      </c>
      <c r="K55" s="4">
        <f t="shared" si="5"/>
        <v>44958.608350986957</v>
      </c>
    </row>
    <row r="56" spans="1:11" x14ac:dyDescent="0.25">
      <c r="A56" s="17">
        <v>12005</v>
      </c>
      <c r="B56" s="18" t="s">
        <v>42</v>
      </c>
      <c r="C56" t="s">
        <v>43</v>
      </c>
      <c r="D56">
        <v>79</v>
      </c>
      <c r="E56" s="20">
        <f t="shared" si="0"/>
        <v>3299.7441027913619</v>
      </c>
      <c r="F56" s="21">
        <f t="shared" si="1"/>
        <v>260679.78412051758</v>
      </c>
      <c r="G56" s="19">
        <v>2045</v>
      </c>
      <c r="H56" s="20">
        <f t="shared" si="2"/>
        <v>87.74642420017021</v>
      </c>
      <c r="I56" s="4">
        <f t="shared" si="3"/>
        <v>179441.43748934809</v>
      </c>
      <c r="J56" s="4">
        <f t="shared" si="4"/>
        <v>440121.22160986566</v>
      </c>
      <c r="K56" s="4">
        <f t="shared" si="5"/>
        <v>146707.07386995523</v>
      </c>
    </row>
    <row r="57" spans="1:11" x14ac:dyDescent="0.25">
      <c r="A57" s="17">
        <v>20001</v>
      </c>
      <c r="B57" s="18" t="s">
        <v>87</v>
      </c>
      <c r="C57" t="s">
        <v>43</v>
      </c>
      <c r="D57">
        <v>27</v>
      </c>
      <c r="E57" s="20">
        <f t="shared" si="0"/>
        <v>3299.7441027913619</v>
      </c>
      <c r="F57" s="21">
        <f t="shared" si="1"/>
        <v>89093.090775366771</v>
      </c>
      <c r="G57" s="19">
        <v>1532</v>
      </c>
      <c r="H57" s="20">
        <f t="shared" si="2"/>
        <v>87.74642420017021</v>
      </c>
      <c r="I57" s="4">
        <f t="shared" si="3"/>
        <v>134427.52187466077</v>
      </c>
      <c r="J57" s="4">
        <f t="shared" si="4"/>
        <v>223520.61265002756</v>
      </c>
      <c r="K57" s="4">
        <f t="shared" si="5"/>
        <v>74506.870883342519</v>
      </c>
    </row>
    <row r="58" spans="1:11" x14ac:dyDescent="0.25">
      <c r="A58" s="17">
        <v>8005</v>
      </c>
      <c r="B58" s="18" t="s">
        <v>70</v>
      </c>
      <c r="C58" t="s">
        <v>43</v>
      </c>
      <c r="D58">
        <v>27</v>
      </c>
      <c r="E58" s="20">
        <f t="shared" si="0"/>
        <v>3299.7441027913619</v>
      </c>
      <c r="F58" s="21">
        <f t="shared" si="1"/>
        <v>89093.090775366771</v>
      </c>
      <c r="G58" s="19">
        <v>572</v>
      </c>
      <c r="H58" s="20">
        <f t="shared" si="2"/>
        <v>87.74642420017021</v>
      </c>
      <c r="I58" s="4">
        <f t="shared" si="3"/>
        <v>50190.95464249736</v>
      </c>
      <c r="J58" s="4">
        <f t="shared" si="4"/>
        <v>139284.04541786414</v>
      </c>
      <c r="K58" s="4">
        <f t="shared" si="5"/>
        <v>46428.015139288043</v>
      </c>
    </row>
    <row r="59" spans="1:11" x14ac:dyDescent="0.25">
      <c r="A59" s="17">
        <v>19028</v>
      </c>
      <c r="B59" s="18" t="s">
        <v>73</v>
      </c>
      <c r="C59" t="s">
        <v>43</v>
      </c>
      <c r="D59">
        <v>38</v>
      </c>
      <c r="E59" s="20">
        <f t="shared" si="0"/>
        <v>3299.7441027913619</v>
      </c>
      <c r="F59" s="21">
        <f t="shared" si="1"/>
        <v>125390.27590607175</v>
      </c>
      <c r="G59" s="19">
        <v>1327</v>
      </c>
      <c r="H59" s="20">
        <f t="shared" si="2"/>
        <v>87.74642420017021</v>
      </c>
      <c r="I59" s="4">
        <f t="shared" si="3"/>
        <v>116439.50491362587</v>
      </c>
      <c r="J59" s="4">
        <f t="shared" si="4"/>
        <v>241829.78081969763</v>
      </c>
      <c r="K59" s="4">
        <f t="shared" si="5"/>
        <v>80609.926939899204</v>
      </c>
    </row>
    <row r="60" spans="1:11" x14ac:dyDescent="0.25">
      <c r="A60" s="17">
        <v>11004</v>
      </c>
      <c r="B60" s="18" t="s">
        <v>75</v>
      </c>
      <c r="C60" t="s">
        <v>43</v>
      </c>
      <c r="D60">
        <v>20</v>
      </c>
      <c r="E60" s="20">
        <f t="shared" si="0"/>
        <v>3299.7441027913619</v>
      </c>
      <c r="F60" s="21">
        <f t="shared" si="1"/>
        <v>65994.882055827242</v>
      </c>
      <c r="G60" s="19">
        <v>2307</v>
      </c>
      <c r="H60" s="20">
        <f t="shared" si="2"/>
        <v>87.74642420017021</v>
      </c>
      <c r="I60" s="4">
        <f t="shared" si="3"/>
        <v>202431.00062979269</v>
      </c>
      <c r="J60" s="4">
        <f t="shared" si="4"/>
        <v>268425.88268561993</v>
      </c>
      <c r="K60" s="4">
        <f t="shared" si="5"/>
        <v>89475.294228539977</v>
      </c>
    </row>
    <row r="61" spans="1:11" x14ac:dyDescent="0.25">
      <c r="A61" s="17">
        <v>13009</v>
      </c>
      <c r="B61" s="18" t="s">
        <v>74</v>
      </c>
      <c r="C61" t="s">
        <v>43</v>
      </c>
      <c r="D61">
        <v>3</v>
      </c>
      <c r="E61" s="20">
        <f t="shared" si="0"/>
        <v>3299.7441027913619</v>
      </c>
      <c r="F61" s="21">
        <f t="shared" si="1"/>
        <v>9899.2323083740848</v>
      </c>
      <c r="G61" s="19">
        <v>1603</v>
      </c>
      <c r="H61" s="20">
        <f t="shared" si="2"/>
        <v>87.74642420017021</v>
      </c>
      <c r="I61" s="4">
        <f t="shared" si="3"/>
        <v>140657.51799287286</v>
      </c>
      <c r="J61" s="4">
        <f t="shared" si="4"/>
        <v>150556.75030124694</v>
      </c>
      <c r="K61" s="4">
        <f t="shared" si="5"/>
        <v>50185.58343374898</v>
      </c>
    </row>
    <row r="62" spans="1:11" x14ac:dyDescent="0.25">
      <c r="A62" s="17">
        <v>13005</v>
      </c>
      <c r="B62" s="18" t="s">
        <v>76</v>
      </c>
      <c r="C62" t="s">
        <v>43</v>
      </c>
      <c r="D62">
        <v>16</v>
      </c>
      <c r="E62" s="20">
        <f t="shared" si="0"/>
        <v>3299.7441027913619</v>
      </c>
      <c r="F62" s="21">
        <f t="shared" si="1"/>
        <v>52795.905644661791</v>
      </c>
      <c r="G62" s="19">
        <v>1241</v>
      </c>
      <c r="H62" s="20">
        <f t="shared" si="2"/>
        <v>87.74642420017021</v>
      </c>
      <c r="I62" s="4">
        <f t="shared" si="3"/>
        <v>108893.31243241123</v>
      </c>
      <c r="J62" s="4">
        <f t="shared" si="4"/>
        <v>161689.21807707302</v>
      </c>
      <c r="K62" s="4">
        <f t="shared" si="5"/>
        <v>53896.406025691009</v>
      </c>
    </row>
    <row r="63" spans="1:11" x14ac:dyDescent="0.25">
      <c r="A63" s="17">
        <v>1006</v>
      </c>
      <c r="B63" s="18" t="s">
        <v>89</v>
      </c>
      <c r="C63" t="s">
        <v>43</v>
      </c>
      <c r="D63">
        <v>59</v>
      </c>
      <c r="E63" s="20">
        <f t="shared" si="0"/>
        <v>3299.7441027913619</v>
      </c>
      <c r="F63" s="21">
        <f t="shared" si="1"/>
        <v>194684.90206469037</v>
      </c>
      <c r="G63" s="19">
        <v>841</v>
      </c>
      <c r="H63" s="20">
        <f t="shared" si="2"/>
        <v>87.74642420017021</v>
      </c>
      <c r="I63" s="4">
        <f t="shared" si="3"/>
        <v>73794.74275234314</v>
      </c>
      <c r="J63" s="4">
        <f t="shared" si="4"/>
        <v>268479.64481703349</v>
      </c>
      <c r="K63" s="4">
        <f t="shared" si="5"/>
        <v>89493.214939011159</v>
      </c>
    </row>
    <row r="64" spans="1:11" x14ac:dyDescent="0.25">
      <c r="A64" s="17">
        <v>18001</v>
      </c>
      <c r="B64" s="18" t="s">
        <v>81</v>
      </c>
      <c r="C64" t="s">
        <v>43</v>
      </c>
      <c r="D64">
        <v>33</v>
      </c>
      <c r="E64" s="20">
        <f t="shared" si="0"/>
        <v>3299.7441027913619</v>
      </c>
      <c r="F64" s="21">
        <f t="shared" si="1"/>
        <v>108891.55539211494</v>
      </c>
      <c r="G64" s="19">
        <v>736</v>
      </c>
      <c r="H64" s="20">
        <f t="shared" si="2"/>
        <v>87.74642420017021</v>
      </c>
      <c r="I64" s="4">
        <f t="shared" si="3"/>
        <v>64581.368211325273</v>
      </c>
      <c r="J64" s="4">
        <f t="shared" si="4"/>
        <v>173472.92360344023</v>
      </c>
      <c r="K64" s="4">
        <f t="shared" si="5"/>
        <v>57824.307867813412</v>
      </c>
    </row>
    <row r="65" spans="1:11" x14ac:dyDescent="0.25">
      <c r="A65" s="17">
        <v>13024</v>
      </c>
      <c r="B65" s="18" t="s">
        <v>86</v>
      </c>
      <c r="C65" t="s">
        <v>43</v>
      </c>
      <c r="D65">
        <v>31</v>
      </c>
      <c r="E65" s="20">
        <f t="shared" si="0"/>
        <v>3299.7441027913619</v>
      </c>
      <c r="F65" s="21">
        <f t="shared" si="1"/>
        <v>102292.06718653222</v>
      </c>
      <c r="G65" s="19">
        <v>2718</v>
      </c>
      <c r="H65" s="20">
        <f t="shared" si="2"/>
        <v>87.74642420017021</v>
      </c>
      <c r="I65" s="4">
        <f t="shared" si="3"/>
        <v>238494.78097606264</v>
      </c>
      <c r="J65" s="4">
        <f t="shared" si="4"/>
        <v>340786.84816259483</v>
      </c>
      <c r="K65" s="4">
        <f t="shared" si="5"/>
        <v>113595.61605419828</v>
      </c>
    </row>
    <row r="66" spans="1:11" x14ac:dyDescent="0.25">
      <c r="A66" s="17">
        <v>8018</v>
      </c>
      <c r="B66" s="18" t="s">
        <v>45</v>
      </c>
      <c r="C66" t="s">
        <v>43</v>
      </c>
      <c r="D66">
        <v>13</v>
      </c>
      <c r="E66" s="20">
        <f t="shared" si="0"/>
        <v>3299.7441027913619</v>
      </c>
      <c r="F66" s="21">
        <f t="shared" si="1"/>
        <v>42896.673336287706</v>
      </c>
      <c r="G66" s="19">
        <v>3951</v>
      </c>
      <c r="H66" s="20">
        <f t="shared" si="2"/>
        <v>87.74642420017021</v>
      </c>
      <c r="I66" s="4">
        <f t="shared" si="3"/>
        <v>346686.1220148725</v>
      </c>
      <c r="J66" s="4">
        <f t="shared" si="4"/>
        <v>389582.79535116022</v>
      </c>
      <c r="K66" s="4">
        <f t="shared" si="5"/>
        <v>129860.93178372008</v>
      </c>
    </row>
    <row r="67" spans="1:11" x14ac:dyDescent="0.25">
      <c r="D67" s="5"/>
      <c r="F67" s="38"/>
      <c r="G67" s="5"/>
      <c r="I67" s="38"/>
      <c r="J67" s="38"/>
    </row>
  </sheetData>
  <pageMargins left="0.7" right="0.7" top="0.25" bottom="0.5" header="0" footer="0"/>
  <pageSetup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59E2-16E8-4646-A359-38FDA2C7F38B}">
  <sheetPr>
    <pageSetUpPr fitToPage="1"/>
  </sheetPr>
  <dimension ref="A1:K35"/>
  <sheetViews>
    <sheetView workbookViewId="0">
      <selection activeCell="A3" sqref="A3"/>
    </sheetView>
  </sheetViews>
  <sheetFormatPr defaultRowHeight="15" x14ac:dyDescent="0.25"/>
  <cols>
    <col min="2" max="2" width="33.140625" customWidth="1"/>
    <col min="3" max="3" width="11.5703125" customWidth="1"/>
    <col min="4" max="4" width="13.28515625" bestFit="1" customWidth="1"/>
    <col min="5" max="5" width="10.5703125" bestFit="1" customWidth="1"/>
    <col min="6" max="6" width="16.7109375" bestFit="1" customWidth="1"/>
    <col min="7" max="7" width="14.5703125" customWidth="1"/>
    <col min="9" max="9" width="16.7109375" bestFit="1" customWidth="1"/>
    <col min="10" max="10" width="17.85546875" bestFit="1" customWidth="1"/>
    <col min="11" max="11" width="21" customWidth="1"/>
  </cols>
  <sheetData>
    <row r="1" spans="1:11" x14ac:dyDescent="0.25">
      <c r="A1" s="5" t="s">
        <v>39</v>
      </c>
    </row>
    <row r="2" spans="1:11" x14ac:dyDescent="0.25">
      <c r="A2" s="5" t="s">
        <v>243</v>
      </c>
    </row>
    <row r="4" spans="1:11" x14ac:dyDescent="0.25">
      <c r="A4" s="5" t="s">
        <v>237</v>
      </c>
    </row>
    <row r="5" spans="1:11" x14ac:dyDescent="0.25">
      <c r="A5" s="5"/>
    </row>
    <row r="6" spans="1:11" x14ac:dyDescent="0.25">
      <c r="A6" s="5" t="s">
        <v>238</v>
      </c>
    </row>
    <row r="9" spans="1:11" ht="30" x14ac:dyDescent="0.25">
      <c r="A9" s="14" t="s">
        <v>4</v>
      </c>
      <c r="B9" s="14" t="s">
        <v>5</v>
      </c>
      <c r="C9" s="14" t="s">
        <v>6</v>
      </c>
      <c r="D9" s="14" t="s">
        <v>93</v>
      </c>
      <c r="E9" s="14" t="s">
        <v>94</v>
      </c>
      <c r="F9" s="14" t="s">
        <v>95</v>
      </c>
      <c r="G9" s="14" t="s">
        <v>96</v>
      </c>
      <c r="H9" s="14" t="s">
        <v>97</v>
      </c>
      <c r="I9" s="14" t="s">
        <v>98</v>
      </c>
      <c r="J9" s="14" t="s">
        <v>99</v>
      </c>
      <c r="K9" s="14" t="s">
        <v>41</v>
      </c>
    </row>
    <row r="10" spans="1:11" x14ac:dyDescent="0.25">
      <c r="A10">
        <v>8020</v>
      </c>
      <c r="B10" t="s">
        <v>106</v>
      </c>
      <c r="C10" s="39" t="s">
        <v>101</v>
      </c>
      <c r="D10" s="19">
        <v>4501</v>
      </c>
      <c r="E10" s="20">
        <v>495</v>
      </c>
      <c r="F10" s="21">
        <f t="shared" ref="F10:F15" si="0">E10*D10</f>
        <v>2227995</v>
      </c>
      <c r="J10" s="4">
        <f t="shared" ref="J10:J16" si="1">F10+I10</f>
        <v>2227995</v>
      </c>
      <c r="K10" s="4">
        <f t="shared" ref="K10:K15" si="2">J10/3</f>
        <v>742665</v>
      </c>
    </row>
    <row r="11" spans="1:11" x14ac:dyDescent="0.25">
      <c r="A11">
        <v>14085</v>
      </c>
      <c r="B11" t="s">
        <v>102</v>
      </c>
      <c r="C11" s="39" t="s">
        <v>101</v>
      </c>
      <c r="D11" s="19">
        <v>3820</v>
      </c>
      <c r="E11" s="20">
        <v>495</v>
      </c>
      <c r="F11" s="21">
        <f t="shared" si="0"/>
        <v>1890900</v>
      </c>
      <c r="J11" s="4">
        <f t="shared" si="1"/>
        <v>1890900</v>
      </c>
      <c r="K11" s="4">
        <f t="shared" si="2"/>
        <v>630300</v>
      </c>
    </row>
    <row r="12" spans="1:11" x14ac:dyDescent="0.25">
      <c r="A12">
        <v>3019</v>
      </c>
      <c r="B12" t="s">
        <v>100</v>
      </c>
      <c r="C12" s="39" t="s">
        <v>101</v>
      </c>
      <c r="D12" s="19">
        <v>2045</v>
      </c>
      <c r="E12" s="20">
        <v>495</v>
      </c>
      <c r="F12" s="21">
        <f t="shared" si="0"/>
        <v>1012275</v>
      </c>
      <c r="J12" s="4">
        <f t="shared" si="1"/>
        <v>1012275</v>
      </c>
      <c r="K12" s="4">
        <f t="shared" si="2"/>
        <v>337425</v>
      </c>
    </row>
    <row r="13" spans="1:11" x14ac:dyDescent="0.25">
      <c r="A13">
        <v>19012</v>
      </c>
      <c r="B13" t="s">
        <v>104</v>
      </c>
      <c r="C13" s="39" t="s">
        <v>101</v>
      </c>
      <c r="D13" s="19">
        <v>742</v>
      </c>
      <c r="E13" s="20">
        <v>495</v>
      </c>
      <c r="F13" s="21">
        <f t="shared" si="0"/>
        <v>367290</v>
      </c>
      <c r="J13" s="4">
        <f t="shared" si="1"/>
        <v>367290</v>
      </c>
      <c r="K13" s="4">
        <f t="shared" si="2"/>
        <v>122430</v>
      </c>
    </row>
    <row r="14" spans="1:11" x14ac:dyDescent="0.25">
      <c r="A14">
        <v>16014</v>
      </c>
      <c r="B14" t="s">
        <v>103</v>
      </c>
      <c r="C14" s="39" t="s">
        <v>101</v>
      </c>
      <c r="D14" s="19">
        <v>19</v>
      </c>
      <c r="E14" s="20">
        <v>495</v>
      </c>
      <c r="F14" s="21">
        <f t="shared" si="0"/>
        <v>9405</v>
      </c>
      <c r="J14" s="4">
        <f t="shared" si="1"/>
        <v>9405</v>
      </c>
      <c r="K14" s="4">
        <f t="shared" si="2"/>
        <v>3135</v>
      </c>
    </row>
    <row r="15" spans="1:11" x14ac:dyDescent="0.25">
      <c r="A15">
        <v>4013</v>
      </c>
      <c r="B15" t="s">
        <v>105</v>
      </c>
      <c r="C15" s="39" t="s">
        <v>101</v>
      </c>
      <c r="D15" s="19">
        <v>1084</v>
      </c>
      <c r="E15" s="20">
        <v>495</v>
      </c>
      <c r="F15" s="21">
        <f t="shared" si="0"/>
        <v>536580</v>
      </c>
      <c r="J15" s="4">
        <f t="shared" si="1"/>
        <v>536580</v>
      </c>
      <c r="K15" s="4">
        <f t="shared" si="2"/>
        <v>178860</v>
      </c>
    </row>
    <row r="16" spans="1:11" ht="15.75" thickBot="1" x14ac:dyDescent="0.3">
      <c r="A16" s="40" t="s">
        <v>107</v>
      </c>
      <c r="B16" s="40"/>
      <c r="C16" s="41"/>
      <c r="D16" s="42">
        <f>SUM(D10:D15)</f>
        <v>12211</v>
      </c>
      <c r="E16" s="40"/>
      <c r="F16" s="43">
        <f>SUM(F10:F15)</f>
        <v>6044445</v>
      </c>
      <c r="G16" s="44">
        <v>0</v>
      </c>
      <c r="H16" s="40"/>
      <c r="I16" s="43">
        <f>SUM(I10:I15)</f>
        <v>0</v>
      </c>
      <c r="J16" s="45">
        <f t="shared" si="1"/>
        <v>6044445</v>
      </c>
      <c r="K16" s="45">
        <f>SUM(K10:K15)</f>
        <v>2014815</v>
      </c>
    </row>
    <row r="17" spans="1:11" x14ac:dyDescent="0.25">
      <c r="C17" s="39"/>
      <c r="K17" s="4"/>
    </row>
    <row r="18" spans="1:11" x14ac:dyDescent="0.25">
      <c r="A18">
        <v>19005</v>
      </c>
      <c r="B18" t="s">
        <v>108</v>
      </c>
      <c r="C18" s="39" t="s">
        <v>109</v>
      </c>
      <c r="D18" s="19">
        <v>676</v>
      </c>
      <c r="E18" s="46">
        <v>235.20000000000002</v>
      </c>
      <c r="F18" s="21">
        <f t="shared" ref="F18:F28" si="3">E18*D18</f>
        <v>158995.20000000001</v>
      </c>
      <c r="G18" s="19">
        <v>242</v>
      </c>
      <c r="H18">
        <v>250</v>
      </c>
      <c r="I18" s="21">
        <f t="shared" ref="I18:I28" si="4">G18*H18</f>
        <v>60500</v>
      </c>
      <c r="J18" s="4">
        <f t="shared" ref="J18:J29" si="5">F18+I18</f>
        <v>219495.2</v>
      </c>
      <c r="K18" s="4">
        <f t="shared" ref="K18:K28" si="6">J18/3</f>
        <v>73165.066666666666</v>
      </c>
    </row>
    <row r="19" spans="1:11" x14ac:dyDescent="0.25">
      <c r="A19">
        <v>14004</v>
      </c>
      <c r="B19" t="s">
        <v>115</v>
      </c>
      <c r="C19" s="39" t="s">
        <v>109</v>
      </c>
      <c r="D19" s="19">
        <v>30</v>
      </c>
      <c r="E19" s="46">
        <v>235.20000000000002</v>
      </c>
      <c r="F19" s="21">
        <f t="shared" si="3"/>
        <v>7056.0000000000009</v>
      </c>
      <c r="G19" s="19">
        <v>22</v>
      </c>
      <c r="H19">
        <v>250</v>
      </c>
      <c r="I19" s="21">
        <f t="shared" si="4"/>
        <v>5500</v>
      </c>
      <c r="J19" s="4">
        <f t="shared" si="5"/>
        <v>12556</v>
      </c>
      <c r="K19" s="4">
        <f t="shared" si="6"/>
        <v>4185.333333333333</v>
      </c>
    </row>
    <row r="20" spans="1:11" x14ac:dyDescent="0.25">
      <c r="A20">
        <v>23002</v>
      </c>
      <c r="B20" t="s">
        <v>113</v>
      </c>
      <c r="C20" s="39" t="s">
        <v>109</v>
      </c>
      <c r="D20" s="19">
        <v>1922</v>
      </c>
      <c r="E20" s="46">
        <v>235.20000000000002</v>
      </c>
      <c r="F20" s="21">
        <f t="shared" si="3"/>
        <v>452054.4</v>
      </c>
      <c r="G20" s="19">
        <v>10</v>
      </c>
      <c r="H20">
        <v>250</v>
      </c>
      <c r="I20" s="21">
        <f t="shared" si="4"/>
        <v>2500</v>
      </c>
      <c r="J20" s="4">
        <f t="shared" si="5"/>
        <v>454554.4</v>
      </c>
      <c r="K20" s="4">
        <f t="shared" si="6"/>
        <v>151518.13333333333</v>
      </c>
    </row>
    <row r="21" spans="1:11" x14ac:dyDescent="0.25">
      <c r="A21">
        <v>3021</v>
      </c>
      <c r="B21" t="s">
        <v>111</v>
      </c>
      <c r="C21" s="39" t="s">
        <v>109</v>
      </c>
      <c r="D21" s="19">
        <v>1840</v>
      </c>
      <c r="E21" s="46">
        <v>235.20000000000002</v>
      </c>
      <c r="F21" s="21">
        <f t="shared" si="3"/>
        <v>432768.00000000006</v>
      </c>
      <c r="G21" s="19">
        <v>307</v>
      </c>
      <c r="H21">
        <v>250</v>
      </c>
      <c r="I21" s="21">
        <f t="shared" si="4"/>
        <v>76750</v>
      </c>
      <c r="J21" s="4">
        <f t="shared" si="5"/>
        <v>509518.00000000006</v>
      </c>
      <c r="K21" s="4">
        <f t="shared" si="6"/>
        <v>169839.33333333334</v>
      </c>
    </row>
    <row r="22" spans="1:11" x14ac:dyDescent="0.25">
      <c r="A22">
        <v>3452</v>
      </c>
      <c r="B22" t="s">
        <v>112</v>
      </c>
      <c r="C22" s="39" t="s">
        <v>109</v>
      </c>
      <c r="D22" s="19">
        <v>5190</v>
      </c>
      <c r="E22" s="46">
        <v>235.20000000000002</v>
      </c>
      <c r="F22" s="21">
        <f t="shared" si="3"/>
        <v>1220688</v>
      </c>
      <c r="G22" s="19">
        <v>6048</v>
      </c>
      <c r="H22">
        <v>250</v>
      </c>
      <c r="I22" s="21">
        <f t="shared" si="4"/>
        <v>1512000</v>
      </c>
      <c r="J22" s="4">
        <f t="shared" si="5"/>
        <v>2732688</v>
      </c>
      <c r="K22" s="4">
        <f t="shared" si="6"/>
        <v>910896</v>
      </c>
    </row>
    <row r="23" spans="1:11" x14ac:dyDescent="0.25">
      <c r="A23">
        <v>19404</v>
      </c>
      <c r="B23" t="s">
        <v>118</v>
      </c>
      <c r="C23" s="39" t="s">
        <v>109</v>
      </c>
      <c r="D23" s="19">
        <v>4434</v>
      </c>
      <c r="E23" s="46">
        <v>235.20000000000002</v>
      </c>
      <c r="F23" s="21">
        <f t="shared" si="3"/>
        <v>1042876.8</v>
      </c>
      <c r="G23" s="19">
        <v>1351</v>
      </c>
      <c r="H23">
        <v>250</v>
      </c>
      <c r="I23" s="21">
        <f t="shared" si="4"/>
        <v>337750</v>
      </c>
      <c r="J23" s="4">
        <f t="shared" si="5"/>
        <v>1380626.8</v>
      </c>
      <c r="K23" s="4">
        <f t="shared" si="6"/>
        <v>460208.93333333335</v>
      </c>
    </row>
    <row r="24" spans="1:11" x14ac:dyDescent="0.25">
      <c r="A24">
        <v>6036</v>
      </c>
      <c r="B24" t="s">
        <v>116</v>
      </c>
      <c r="C24" s="39" t="s">
        <v>109</v>
      </c>
      <c r="D24" s="19">
        <v>5830</v>
      </c>
      <c r="E24" s="46">
        <v>235.20000000000002</v>
      </c>
      <c r="F24" s="21">
        <f t="shared" si="3"/>
        <v>1371216</v>
      </c>
      <c r="G24" s="19">
        <v>3288</v>
      </c>
      <c r="H24">
        <v>250</v>
      </c>
      <c r="I24" s="21">
        <f t="shared" si="4"/>
        <v>822000</v>
      </c>
      <c r="J24" s="4">
        <f t="shared" si="5"/>
        <v>2193216</v>
      </c>
      <c r="K24" s="4">
        <f t="shared" si="6"/>
        <v>731072</v>
      </c>
    </row>
    <row r="25" spans="1:11" x14ac:dyDescent="0.25">
      <c r="A25">
        <v>19048</v>
      </c>
      <c r="B25" t="s">
        <v>114</v>
      </c>
      <c r="C25" s="39" t="s">
        <v>109</v>
      </c>
      <c r="D25" s="19">
        <v>2310</v>
      </c>
      <c r="E25" s="46">
        <v>235.20000000000002</v>
      </c>
      <c r="F25" s="21">
        <f t="shared" si="3"/>
        <v>543312</v>
      </c>
      <c r="G25" s="19">
        <v>573</v>
      </c>
      <c r="H25">
        <v>250</v>
      </c>
      <c r="I25" s="21">
        <f t="shared" si="4"/>
        <v>143250</v>
      </c>
      <c r="J25" s="4">
        <f t="shared" si="5"/>
        <v>686562</v>
      </c>
      <c r="K25" s="4">
        <f t="shared" si="6"/>
        <v>228854</v>
      </c>
    </row>
    <row r="26" spans="1:11" x14ac:dyDescent="0.25">
      <c r="A26">
        <v>3013</v>
      </c>
      <c r="B26" t="s">
        <v>119</v>
      </c>
      <c r="C26" s="39" t="s">
        <v>109</v>
      </c>
      <c r="D26" s="19">
        <v>1969</v>
      </c>
      <c r="E26" s="46">
        <v>235.20000000000002</v>
      </c>
      <c r="F26" s="21">
        <f t="shared" si="3"/>
        <v>463108.80000000005</v>
      </c>
      <c r="G26" s="19">
        <v>206</v>
      </c>
      <c r="H26">
        <v>250</v>
      </c>
      <c r="I26" s="21">
        <f t="shared" si="4"/>
        <v>51500</v>
      </c>
      <c r="J26" s="4">
        <f t="shared" si="5"/>
        <v>514608.80000000005</v>
      </c>
      <c r="K26" s="4">
        <f t="shared" si="6"/>
        <v>171536.26666666669</v>
      </c>
    </row>
    <row r="27" spans="1:11" x14ac:dyDescent="0.25">
      <c r="A27">
        <v>4200</v>
      </c>
      <c r="B27" t="s">
        <v>110</v>
      </c>
      <c r="C27" s="39" t="s">
        <v>109</v>
      </c>
      <c r="D27" s="19">
        <v>6001</v>
      </c>
      <c r="E27" s="46">
        <v>235.20000000000002</v>
      </c>
      <c r="F27" s="21">
        <f t="shared" si="3"/>
        <v>1411435.2000000002</v>
      </c>
      <c r="G27" s="19">
        <v>225</v>
      </c>
      <c r="H27">
        <v>250</v>
      </c>
      <c r="I27" s="21">
        <f t="shared" si="4"/>
        <v>56250</v>
      </c>
      <c r="J27" s="4">
        <f t="shared" si="5"/>
        <v>1467685.2000000002</v>
      </c>
      <c r="K27" s="4">
        <f t="shared" si="6"/>
        <v>489228.40000000008</v>
      </c>
    </row>
    <row r="28" spans="1:11" x14ac:dyDescent="0.25">
      <c r="A28">
        <v>14005</v>
      </c>
      <c r="B28" t="s">
        <v>117</v>
      </c>
      <c r="C28" s="39" t="s">
        <v>109</v>
      </c>
      <c r="D28" s="19">
        <v>1399</v>
      </c>
      <c r="E28" s="46">
        <v>235.20000000000002</v>
      </c>
      <c r="F28" s="21">
        <f t="shared" si="3"/>
        <v>329044.80000000005</v>
      </c>
      <c r="G28" s="19">
        <v>119</v>
      </c>
      <c r="H28">
        <v>250</v>
      </c>
      <c r="I28" s="21">
        <f t="shared" si="4"/>
        <v>29750</v>
      </c>
      <c r="J28" s="4">
        <f t="shared" si="5"/>
        <v>358794.80000000005</v>
      </c>
      <c r="K28" s="4">
        <f t="shared" si="6"/>
        <v>119598.26666666668</v>
      </c>
    </row>
    <row r="29" spans="1:11" ht="15.75" thickBot="1" x14ac:dyDescent="0.3">
      <c r="A29" s="40" t="s">
        <v>120</v>
      </c>
      <c r="B29" s="40"/>
      <c r="C29" s="41"/>
      <c r="D29" s="42">
        <f>SUM(D18:D28)</f>
        <v>31601</v>
      </c>
      <c r="E29" s="40"/>
      <c r="F29" s="43">
        <f>SUM(F18:F28)</f>
        <v>7432555.2000000002</v>
      </c>
      <c r="G29" s="44">
        <f>SUM(G18:G28)</f>
        <v>12391</v>
      </c>
      <c r="H29" s="40">
        <v>250</v>
      </c>
      <c r="I29" s="43">
        <f>SUM(I18:I28)</f>
        <v>3097750</v>
      </c>
      <c r="J29" s="45">
        <f t="shared" si="5"/>
        <v>10530305.199999999</v>
      </c>
      <c r="K29" s="45">
        <f>SUM(K18:K28)</f>
        <v>3510101.7333333329</v>
      </c>
    </row>
    <row r="30" spans="1:11" x14ac:dyDescent="0.25">
      <c r="C30" s="39"/>
      <c r="K30" s="4"/>
    </row>
    <row r="31" spans="1:11" x14ac:dyDescent="0.25">
      <c r="A31">
        <v>3093</v>
      </c>
      <c r="B31" t="s">
        <v>240</v>
      </c>
      <c r="C31" s="39" t="s">
        <v>122</v>
      </c>
      <c r="D31" s="19">
        <v>2715</v>
      </c>
      <c r="E31" s="20">
        <v>459.2</v>
      </c>
      <c r="F31" s="21">
        <f>E31*D31</f>
        <v>1246728</v>
      </c>
      <c r="G31" s="19">
        <v>6046</v>
      </c>
      <c r="H31">
        <v>100</v>
      </c>
      <c r="I31" s="21">
        <f>G31*H31</f>
        <v>604600</v>
      </c>
      <c r="J31" s="4">
        <f>F31+I31</f>
        <v>1851328</v>
      </c>
      <c r="K31" s="4">
        <f>J31/3</f>
        <v>617109.33333333337</v>
      </c>
    </row>
    <row r="32" spans="1:11" x14ac:dyDescent="0.25">
      <c r="A32">
        <v>18002</v>
      </c>
      <c r="B32" t="s">
        <v>124</v>
      </c>
      <c r="C32" s="39" t="s">
        <v>122</v>
      </c>
      <c r="D32" s="19">
        <v>341</v>
      </c>
      <c r="E32" s="20">
        <v>459.2</v>
      </c>
      <c r="F32" s="21">
        <f>E32*D32</f>
        <v>156587.19999999998</v>
      </c>
      <c r="G32" s="19">
        <v>0</v>
      </c>
      <c r="H32">
        <v>100</v>
      </c>
      <c r="I32" s="21">
        <f>G32*H32</f>
        <v>0</v>
      </c>
      <c r="J32" s="4">
        <f>F32+I32</f>
        <v>156587.19999999998</v>
      </c>
      <c r="K32" s="4">
        <f>J32/3</f>
        <v>52195.73333333333</v>
      </c>
    </row>
    <row r="33" spans="1:11" x14ac:dyDescent="0.25">
      <c r="A33">
        <v>23010</v>
      </c>
      <c r="B33" t="s">
        <v>121</v>
      </c>
      <c r="C33" s="39" t="s">
        <v>122</v>
      </c>
      <c r="D33" s="19">
        <v>469</v>
      </c>
      <c r="E33" s="20">
        <v>459.2</v>
      </c>
      <c r="F33" s="21">
        <f>E33*D33</f>
        <v>215364.8</v>
      </c>
      <c r="G33" s="19">
        <v>332</v>
      </c>
      <c r="H33">
        <v>100</v>
      </c>
      <c r="I33" s="21">
        <f>G33*H33</f>
        <v>33200</v>
      </c>
      <c r="J33" s="4">
        <f>F33+I33</f>
        <v>248564.8</v>
      </c>
      <c r="K33" s="4">
        <f>J33/3</f>
        <v>82854.933333333334</v>
      </c>
    </row>
    <row r="34" spans="1:11" x14ac:dyDescent="0.25">
      <c r="A34">
        <v>3080</v>
      </c>
      <c r="B34" t="s">
        <v>123</v>
      </c>
      <c r="C34" s="39" t="s">
        <v>122</v>
      </c>
      <c r="D34" s="19">
        <v>2051</v>
      </c>
      <c r="E34" s="20">
        <v>459.2</v>
      </c>
      <c r="F34" s="21">
        <f>E34*D34</f>
        <v>941819.2</v>
      </c>
      <c r="G34" s="19">
        <v>873</v>
      </c>
      <c r="H34">
        <v>100</v>
      </c>
      <c r="I34" s="21">
        <f>G34*H34</f>
        <v>87300</v>
      </c>
      <c r="J34" s="4">
        <f>F34+I34</f>
        <v>1029119.2</v>
      </c>
      <c r="K34" s="4">
        <f>J34/3</f>
        <v>343039.73333333334</v>
      </c>
    </row>
    <row r="35" spans="1:11" ht="15.75" thickBot="1" x14ac:dyDescent="0.3">
      <c r="A35" s="40" t="s">
        <v>125</v>
      </c>
      <c r="B35" s="40"/>
      <c r="C35" s="41"/>
      <c r="D35" s="42">
        <f>SUM(D31:D34)</f>
        <v>5576</v>
      </c>
      <c r="E35" s="40"/>
      <c r="F35" s="43">
        <f>SUM(F31:F34)</f>
        <v>2560499.2000000002</v>
      </c>
      <c r="G35" s="42">
        <f>SUM(G31:G34)</f>
        <v>7251</v>
      </c>
      <c r="H35" s="40">
        <v>100</v>
      </c>
      <c r="I35" s="43">
        <f>SUM(I31:I34)</f>
        <v>725100</v>
      </c>
      <c r="J35" s="45">
        <f>F35+I35</f>
        <v>3285599.2</v>
      </c>
      <c r="K35" s="45">
        <f>SUM(K31:K34)</f>
        <v>1095199.7333333334</v>
      </c>
    </row>
  </sheetData>
  <pageMargins left="0.7" right="0.7" top="0.75" bottom="0.75" header="0.3" footer="0.3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415B6-8B0D-4849-9C00-C77226A2F651}">
  <dimension ref="A1:AO41"/>
  <sheetViews>
    <sheetView workbookViewId="0">
      <selection activeCell="A3" sqref="A3"/>
    </sheetView>
  </sheetViews>
  <sheetFormatPr defaultRowHeight="15" x14ac:dyDescent="0.25"/>
  <cols>
    <col min="2" max="2" width="36.5703125" customWidth="1"/>
    <col min="3" max="3" width="15.85546875" customWidth="1"/>
    <col min="4" max="4" width="9.5703125" style="19" bestFit="1" customWidth="1"/>
    <col min="5" max="5" width="9.5703125" bestFit="1" customWidth="1"/>
    <col min="6" max="6" width="9.28515625" bestFit="1" customWidth="1"/>
    <col min="7" max="7" width="10.5703125" bestFit="1" customWidth="1"/>
    <col min="8" max="8" width="13.5703125" customWidth="1"/>
    <col min="9" max="9" width="3.28515625" customWidth="1"/>
    <col min="15" max="15" width="8" customWidth="1"/>
    <col min="21" max="21" width="8.140625" customWidth="1"/>
    <col min="22" max="22" width="10.5703125" bestFit="1" customWidth="1"/>
    <col min="23" max="23" width="9.5703125" bestFit="1" customWidth="1"/>
    <col min="24" max="24" width="9.28515625" bestFit="1" customWidth="1"/>
    <col min="26" max="26" width="14.28515625" bestFit="1" customWidth="1"/>
    <col min="27" max="27" width="3.42578125" customWidth="1"/>
    <col min="29" max="29" width="9.5703125" bestFit="1" customWidth="1"/>
    <col min="30" max="30" width="9.28515625" bestFit="1" customWidth="1"/>
    <col min="32" max="32" width="11.5703125" bestFit="1" customWidth="1"/>
    <col min="33" max="33" width="4" customWidth="1"/>
    <col min="38" max="38" width="10" bestFit="1" customWidth="1"/>
    <col min="39" max="39" width="3" customWidth="1"/>
    <col min="40" max="40" width="14.7109375" customWidth="1"/>
    <col min="41" max="41" width="15.28515625" bestFit="1" customWidth="1"/>
  </cols>
  <sheetData>
    <row r="1" spans="1:41" x14ac:dyDescent="0.25">
      <c r="A1" s="5" t="s">
        <v>39</v>
      </c>
    </row>
    <row r="2" spans="1:41" x14ac:dyDescent="0.25">
      <c r="A2" s="5" t="s">
        <v>244</v>
      </c>
    </row>
    <row r="4" spans="1:41" x14ac:dyDescent="0.25">
      <c r="A4" s="5" t="s">
        <v>237</v>
      </c>
      <c r="D4"/>
    </row>
    <row r="5" spans="1:41" x14ac:dyDescent="0.25">
      <c r="A5" s="5"/>
      <c r="D5"/>
    </row>
    <row r="6" spans="1:41" x14ac:dyDescent="0.25">
      <c r="A6" s="5" t="s">
        <v>238</v>
      </c>
      <c r="D6"/>
      <c r="AO6" s="13"/>
    </row>
    <row r="7" spans="1:41" x14ac:dyDescent="0.25">
      <c r="D7" s="53" t="s">
        <v>126</v>
      </c>
      <c r="E7" s="53"/>
      <c r="F7" s="53"/>
      <c r="G7" s="53"/>
      <c r="H7" s="53"/>
      <c r="J7" s="53" t="s">
        <v>127</v>
      </c>
      <c r="K7" s="53"/>
      <c r="L7" s="53"/>
      <c r="M7" s="53"/>
      <c r="N7" s="53"/>
      <c r="P7" s="53" t="s">
        <v>128</v>
      </c>
      <c r="Q7" s="53"/>
      <c r="R7" s="53"/>
      <c r="S7" s="53"/>
      <c r="T7" s="53"/>
      <c r="V7" s="53" t="s">
        <v>129</v>
      </c>
      <c r="W7" s="53"/>
      <c r="X7" s="53"/>
      <c r="Y7" s="53"/>
      <c r="Z7" s="53"/>
      <c r="AB7" s="53" t="s">
        <v>130</v>
      </c>
      <c r="AC7" s="53"/>
      <c r="AD7" s="53"/>
      <c r="AE7" s="53"/>
      <c r="AF7" s="53"/>
      <c r="AH7" s="52" t="s">
        <v>131</v>
      </c>
      <c r="AI7" s="52"/>
      <c r="AJ7" s="52"/>
      <c r="AK7" s="52"/>
      <c r="AL7" s="52"/>
      <c r="AN7" s="47"/>
      <c r="AO7" s="47"/>
    </row>
    <row r="8" spans="1:41" ht="45" x14ac:dyDescent="0.25">
      <c r="A8" s="14" t="s">
        <v>4</v>
      </c>
      <c r="B8" s="14" t="s">
        <v>5</v>
      </c>
      <c r="C8" s="14" t="s">
        <v>132</v>
      </c>
      <c r="D8" s="15" t="s">
        <v>133</v>
      </c>
      <c r="E8" s="14" t="s">
        <v>134</v>
      </c>
      <c r="F8" s="14" t="s">
        <v>135</v>
      </c>
      <c r="G8" s="14" t="s">
        <v>136</v>
      </c>
      <c r="H8" s="14" t="s">
        <v>137</v>
      </c>
      <c r="I8" s="48"/>
      <c r="J8" s="14" t="s">
        <v>133</v>
      </c>
      <c r="K8" s="14" t="s">
        <v>134</v>
      </c>
      <c r="L8" s="14" t="s">
        <v>135</v>
      </c>
      <c r="M8" s="14" t="s">
        <v>136</v>
      </c>
      <c r="N8" s="14" t="s">
        <v>137</v>
      </c>
      <c r="O8" s="48"/>
      <c r="P8" s="14" t="s">
        <v>133</v>
      </c>
      <c r="Q8" s="14" t="s">
        <v>134</v>
      </c>
      <c r="R8" s="14" t="s">
        <v>135</v>
      </c>
      <c r="S8" s="14" t="s">
        <v>136</v>
      </c>
      <c r="T8" s="14" t="s">
        <v>137</v>
      </c>
      <c r="U8" s="48"/>
      <c r="V8" s="14" t="s">
        <v>138</v>
      </c>
      <c r="W8" s="14" t="s">
        <v>134</v>
      </c>
      <c r="X8" s="14" t="s">
        <v>135</v>
      </c>
      <c r="Y8" s="14" t="s">
        <v>136</v>
      </c>
      <c r="Z8" s="14" t="s">
        <v>137</v>
      </c>
      <c r="AA8" s="48"/>
      <c r="AB8" s="14" t="s">
        <v>138</v>
      </c>
      <c r="AC8" s="14" t="s">
        <v>134</v>
      </c>
      <c r="AD8" s="14" t="s">
        <v>135</v>
      </c>
      <c r="AE8" s="14" t="s">
        <v>136</v>
      </c>
      <c r="AF8" s="14" t="s">
        <v>137</v>
      </c>
      <c r="AG8" s="48"/>
      <c r="AH8" s="14" t="s">
        <v>138</v>
      </c>
      <c r="AI8" s="14" t="s">
        <v>134</v>
      </c>
      <c r="AJ8" s="14" t="s">
        <v>135</v>
      </c>
      <c r="AK8" s="14" t="s">
        <v>136</v>
      </c>
      <c r="AL8" s="14" t="s">
        <v>137</v>
      </c>
      <c r="AM8" s="48"/>
      <c r="AN8" s="14" t="s">
        <v>139</v>
      </c>
      <c r="AO8" s="14" t="s">
        <v>41</v>
      </c>
    </row>
    <row r="9" spans="1:41" x14ac:dyDescent="0.25">
      <c r="A9" s="17">
        <v>15008</v>
      </c>
      <c r="B9" s="18" t="s">
        <v>140</v>
      </c>
      <c r="C9" t="s">
        <v>141</v>
      </c>
      <c r="D9" s="19">
        <v>1931</v>
      </c>
      <c r="E9" s="49">
        <v>4201.3321000000005</v>
      </c>
      <c r="F9" s="49">
        <f>E9/D9</f>
        <v>2.1757286897980324</v>
      </c>
      <c r="G9" s="13">
        <v>2016.0000000000002</v>
      </c>
      <c r="H9" s="21">
        <f>D9*F9*G9</f>
        <v>8469885.5136000011</v>
      </c>
      <c r="J9">
        <v>44</v>
      </c>
      <c r="K9" s="49">
        <v>30.971699999999998</v>
      </c>
      <c r="L9" s="49">
        <f t="shared" ref="L9:L41" si="0">IFERROR(K9/J9,0)</f>
        <v>0.70390227272727268</v>
      </c>
      <c r="M9" s="20">
        <v>179.2</v>
      </c>
      <c r="N9" s="21">
        <f t="shared" ref="N9:N41" si="1">J9*L9*M9</f>
        <v>5550.128639999999</v>
      </c>
      <c r="P9">
        <v>6</v>
      </c>
      <c r="Q9" s="49">
        <v>13.272300000000001</v>
      </c>
      <c r="R9" s="49">
        <f t="shared" ref="R9:R41" si="2">IFERROR(Q9/P9,0)</f>
        <v>2.2120500000000001</v>
      </c>
      <c r="S9" s="13">
        <v>89.600000000000009</v>
      </c>
      <c r="T9" s="21">
        <f t="shared" ref="T9:T41" si="3">P9*R9*S9</f>
        <v>1189.1980800000001</v>
      </c>
      <c r="V9" s="19">
        <v>37176</v>
      </c>
      <c r="W9" s="49">
        <v>14685.781800000001</v>
      </c>
      <c r="X9" s="49">
        <f>W9/V9</f>
        <v>0.39503394125242092</v>
      </c>
      <c r="Y9" s="21">
        <v>400</v>
      </c>
      <c r="Z9" s="4">
        <f>V9*X9*Y9</f>
        <v>5874312.7200000007</v>
      </c>
      <c r="AB9">
        <v>887</v>
      </c>
      <c r="AC9" s="49">
        <v>548.92219999999998</v>
      </c>
      <c r="AD9" s="49">
        <f t="shared" ref="AD9:AD41" si="4">IFERROR(AC9/AB9,0)</f>
        <v>0.61885253664036077</v>
      </c>
      <c r="AE9" s="21">
        <v>240</v>
      </c>
      <c r="AF9" s="4">
        <f t="shared" ref="AF9:AF41" si="5">AB9*AD9*AE9</f>
        <v>131741.32799999998</v>
      </c>
      <c r="AH9">
        <v>2528</v>
      </c>
      <c r="AI9">
        <v>1066.1798999999999</v>
      </c>
      <c r="AJ9">
        <f t="shared" ref="AJ9:AJ41" si="6">IFERROR(AI9/AH9,0)</f>
        <v>0.4217483781645569</v>
      </c>
      <c r="AK9" s="21">
        <v>290</v>
      </c>
      <c r="AL9" s="4">
        <f t="shared" ref="AL9:AL41" si="7">AH9*AJ9*AK9</f>
        <v>309192.17099999997</v>
      </c>
      <c r="AN9" s="4">
        <f t="shared" ref="AN9:AN41" si="8">AL9+AF9+Z9+T9+N9+H9</f>
        <v>14791871.059320001</v>
      </c>
      <c r="AO9" s="13">
        <f t="shared" ref="AO9:AO41" si="9">AN9/3</f>
        <v>4930623.6864400003</v>
      </c>
    </row>
    <row r="10" spans="1:41" x14ac:dyDescent="0.25">
      <c r="A10" s="17">
        <v>3055</v>
      </c>
      <c r="B10" s="18" t="s">
        <v>142</v>
      </c>
      <c r="C10" t="s">
        <v>141</v>
      </c>
      <c r="D10" s="19">
        <v>572</v>
      </c>
      <c r="E10" s="49">
        <v>729.29399999999998</v>
      </c>
      <c r="F10" s="49">
        <f>E10/D10</f>
        <v>1.2749895104895104</v>
      </c>
      <c r="G10" s="13">
        <v>2016.0000000000002</v>
      </c>
      <c r="H10" s="21">
        <f>D10*F10*G10</f>
        <v>1470256.7040000001</v>
      </c>
      <c r="J10">
        <v>0</v>
      </c>
      <c r="K10" s="49">
        <v>0</v>
      </c>
      <c r="L10" s="49">
        <f t="shared" si="0"/>
        <v>0</v>
      </c>
      <c r="M10" s="20">
        <v>179.2</v>
      </c>
      <c r="N10" s="21">
        <f t="shared" si="1"/>
        <v>0</v>
      </c>
      <c r="P10">
        <v>0</v>
      </c>
      <c r="Q10" s="49">
        <v>0</v>
      </c>
      <c r="R10" s="49">
        <f t="shared" si="2"/>
        <v>0</v>
      </c>
      <c r="S10" s="13">
        <v>89.600000000000009</v>
      </c>
      <c r="T10" s="21">
        <f t="shared" si="3"/>
        <v>0</v>
      </c>
      <c r="V10" s="19">
        <v>17228</v>
      </c>
      <c r="W10" s="49">
        <v>4266.9593999999997</v>
      </c>
      <c r="X10" s="49">
        <f>W10/V10</f>
        <v>0.24767584165312281</v>
      </c>
      <c r="Y10" s="21">
        <v>400</v>
      </c>
      <c r="Z10" s="4">
        <f>V10*X10*Y10</f>
        <v>1706783.7599999998</v>
      </c>
      <c r="AB10">
        <v>0</v>
      </c>
      <c r="AC10" s="49">
        <v>0</v>
      </c>
      <c r="AD10" s="49">
        <f t="shared" si="4"/>
        <v>0</v>
      </c>
      <c r="AE10" s="21">
        <v>240</v>
      </c>
      <c r="AF10" s="4">
        <f t="shared" si="5"/>
        <v>0</v>
      </c>
      <c r="AH10">
        <v>0</v>
      </c>
      <c r="AI10">
        <v>0</v>
      </c>
      <c r="AJ10">
        <f t="shared" si="6"/>
        <v>0</v>
      </c>
      <c r="AK10" s="21">
        <v>290</v>
      </c>
      <c r="AL10" s="4">
        <f t="shared" si="7"/>
        <v>0</v>
      </c>
      <c r="AN10" s="4">
        <f t="shared" si="8"/>
        <v>3177040.4639999997</v>
      </c>
      <c r="AO10" s="13">
        <f t="shared" si="9"/>
        <v>1059013.4879999999</v>
      </c>
    </row>
    <row r="11" spans="1:41" x14ac:dyDescent="0.25">
      <c r="A11" s="17">
        <v>3025</v>
      </c>
      <c r="B11" s="18" t="s">
        <v>143</v>
      </c>
      <c r="C11" t="s">
        <v>141</v>
      </c>
      <c r="D11" s="19">
        <v>888</v>
      </c>
      <c r="E11" s="49">
        <v>2666.9944</v>
      </c>
      <c r="F11" s="49">
        <f>E11/D11</f>
        <v>3.003372072072072</v>
      </c>
      <c r="G11" s="13">
        <v>2016.0000000000002</v>
      </c>
      <c r="H11" s="21">
        <f>D11*F11*G11</f>
        <v>5376660.7104000011</v>
      </c>
      <c r="J11">
        <v>33</v>
      </c>
      <c r="K11" s="49">
        <v>23.948599999999999</v>
      </c>
      <c r="L11" s="49">
        <f t="shared" si="0"/>
        <v>0.72571515151515154</v>
      </c>
      <c r="M11" s="20">
        <v>179.2</v>
      </c>
      <c r="N11" s="21">
        <f t="shared" si="1"/>
        <v>4291.5891199999996</v>
      </c>
      <c r="P11">
        <v>0</v>
      </c>
      <c r="Q11" s="49">
        <v>0</v>
      </c>
      <c r="R11" s="49">
        <f t="shared" si="2"/>
        <v>0</v>
      </c>
      <c r="S11" s="13">
        <v>89.600000000000009</v>
      </c>
      <c r="T11" s="21">
        <f t="shared" si="3"/>
        <v>0</v>
      </c>
      <c r="V11" s="19">
        <v>66200</v>
      </c>
      <c r="W11" s="49">
        <v>18812.737200000007</v>
      </c>
      <c r="X11" s="49">
        <f>W11/V11</f>
        <v>0.28418032024169193</v>
      </c>
      <c r="Y11" s="21">
        <v>400</v>
      </c>
      <c r="Z11" s="4">
        <f>V11*X11*Y11</f>
        <v>7525094.8800000027</v>
      </c>
      <c r="AB11">
        <v>1929</v>
      </c>
      <c r="AC11" s="49">
        <v>667.04150000000004</v>
      </c>
      <c r="AD11" s="49">
        <f t="shared" si="4"/>
        <v>0.34579652669777089</v>
      </c>
      <c r="AE11" s="21">
        <v>240</v>
      </c>
      <c r="AF11" s="4">
        <f t="shared" si="5"/>
        <v>160089.96000000002</v>
      </c>
      <c r="AH11">
        <v>0</v>
      </c>
      <c r="AI11">
        <v>0</v>
      </c>
      <c r="AJ11">
        <f t="shared" si="6"/>
        <v>0</v>
      </c>
      <c r="AK11" s="21">
        <v>290</v>
      </c>
      <c r="AL11" s="4">
        <f t="shared" si="7"/>
        <v>0</v>
      </c>
      <c r="AN11" s="4">
        <f t="shared" si="8"/>
        <v>13066137.139520004</v>
      </c>
      <c r="AO11" s="13">
        <f t="shared" si="9"/>
        <v>4355379.0465066684</v>
      </c>
    </row>
    <row r="12" spans="1:41" x14ac:dyDescent="0.25">
      <c r="A12" s="17">
        <v>21002</v>
      </c>
      <c r="B12" s="18" t="s">
        <v>144</v>
      </c>
      <c r="C12" t="s">
        <v>141</v>
      </c>
      <c r="D12" s="19">
        <v>1088</v>
      </c>
      <c r="E12" s="49">
        <v>2051.8678</v>
      </c>
      <c r="F12" s="49">
        <f>E12/D12</f>
        <v>1.8859079044117646</v>
      </c>
      <c r="G12" s="13">
        <v>2016.0000000000002</v>
      </c>
      <c r="H12" s="21">
        <f>D12*F12*G12</f>
        <v>4136565.4848000007</v>
      </c>
      <c r="J12">
        <v>0</v>
      </c>
      <c r="K12" s="49">
        <v>0</v>
      </c>
      <c r="L12" s="49">
        <f t="shared" si="0"/>
        <v>0</v>
      </c>
      <c r="M12" s="20">
        <v>179.2</v>
      </c>
      <c r="N12" s="21">
        <f t="shared" si="1"/>
        <v>0</v>
      </c>
      <c r="P12">
        <v>4</v>
      </c>
      <c r="Q12" s="49">
        <v>7.3924000000000003</v>
      </c>
      <c r="R12" s="49">
        <f t="shared" si="2"/>
        <v>1.8481000000000001</v>
      </c>
      <c r="S12" s="13">
        <v>89.600000000000009</v>
      </c>
      <c r="T12" s="21">
        <f t="shared" si="3"/>
        <v>662.35904000000005</v>
      </c>
      <c r="V12" s="19">
        <v>109514</v>
      </c>
      <c r="W12" s="49">
        <v>22641.553000000004</v>
      </c>
      <c r="X12" s="49">
        <f>W12/V12</f>
        <v>0.20674574027065035</v>
      </c>
      <c r="Y12" s="21">
        <v>400</v>
      </c>
      <c r="Z12" s="4">
        <f>V12*X12*Y12</f>
        <v>9056621.2000000011</v>
      </c>
      <c r="AB12">
        <v>0</v>
      </c>
      <c r="AC12" s="49">
        <v>0</v>
      </c>
      <c r="AD12" s="49">
        <f t="shared" si="4"/>
        <v>0</v>
      </c>
      <c r="AE12" s="21">
        <v>240</v>
      </c>
      <c r="AF12" s="4">
        <f t="shared" si="5"/>
        <v>0</v>
      </c>
      <c r="AH12">
        <v>0</v>
      </c>
      <c r="AI12">
        <v>0</v>
      </c>
      <c r="AJ12">
        <f t="shared" si="6"/>
        <v>0</v>
      </c>
      <c r="AK12" s="21">
        <v>290</v>
      </c>
      <c r="AL12" s="4">
        <f t="shared" si="7"/>
        <v>0</v>
      </c>
      <c r="AN12" s="4">
        <f t="shared" si="8"/>
        <v>13193849.043840002</v>
      </c>
      <c r="AO12" s="13">
        <f t="shared" si="9"/>
        <v>4397949.6812800011</v>
      </c>
    </row>
    <row r="13" spans="1:41" x14ac:dyDescent="0.25">
      <c r="A13" s="17">
        <v>13017</v>
      </c>
      <c r="B13" s="18" t="s">
        <v>148</v>
      </c>
      <c r="C13" t="s">
        <v>141</v>
      </c>
      <c r="D13" s="19">
        <v>58</v>
      </c>
      <c r="E13" s="49">
        <v>139.1309</v>
      </c>
      <c r="F13" s="49">
        <f>E13/D13</f>
        <v>2.3988086206896551</v>
      </c>
      <c r="G13" s="13">
        <v>2016.0000000000002</v>
      </c>
      <c r="H13" s="21">
        <f>IFERROR(D13*F13*G13,0)</f>
        <v>280487.89440000005</v>
      </c>
      <c r="J13">
        <v>0</v>
      </c>
      <c r="K13" s="49">
        <v>0</v>
      </c>
      <c r="L13" s="49">
        <f t="shared" si="0"/>
        <v>0</v>
      </c>
      <c r="M13" s="20">
        <v>179.2</v>
      </c>
      <c r="N13" s="21">
        <f t="shared" si="1"/>
        <v>0</v>
      </c>
      <c r="P13">
        <v>0</v>
      </c>
      <c r="Q13" s="49">
        <v>0</v>
      </c>
      <c r="R13" s="49">
        <f t="shared" si="2"/>
        <v>0</v>
      </c>
      <c r="S13" s="13">
        <v>89.600000000000009</v>
      </c>
      <c r="T13" s="21">
        <f t="shared" si="3"/>
        <v>0</v>
      </c>
      <c r="V13" s="19">
        <v>5903</v>
      </c>
      <c r="W13" s="49">
        <v>1555.9917000000003</v>
      </c>
      <c r="X13" s="49">
        <f>W13/V13</f>
        <v>0.2635933762493648</v>
      </c>
      <c r="Y13" s="21">
        <v>400</v>
      </c>
      <c r="Z13" s="4">
        <f>V13*X13*Y13</f>
        <v>622396.68000000017</v>
      </c>
      <c r="AB13">
        <v>0</v>
      </c>
      <c r="AC13" s="49">
        <v>0</v>
      </c>
      <c r="AD13" s="49">
        <f t="shared" si="4"/>
        <v>0</v>
      </c>
      <c r="AE13" s="21">
        <v>240</v>
      </c>
      <c r="AF13" s="4">
        <f t="shared" si="5"/>
        <v>0</v>
      </c>
      <c r="AH13">
        <v>0</v>
      </c>
      <c r="AI13">
        <v>0</v>
      </c>
      <c r="AJ13">
        <f t="shared" si="6"/>
        <v>0</v>
      </c>
      <c r="AK13" s="21">
        <v>290</v>
      </c>
      <c r="AL13" s="4">
        <f t="shared" si="7"/>
        <v>0</v>
      </c>
      <c r="AN13" s="4">
        <f t="shared" si="8"/>
        <v>902884.57440000027</v>
      </c>
      <c r="AO13" s="13">
        <f t="shared" si="9"/>
        <v>300961.52480000007</v>
      </c>
    </row>
    <row r="14" spans="1:41" x14ac:dyDescent="0.25">
      <c r="A14" s="17">
        <v>19007</v>
      </c>
      <c r="B14" s="18" t="s">
        <v>150</v>
      </c>
      <c r="C14" t="s">
        <v>141</v>
      </c>
      <c r="D14" s="19">
        <v>1180</v>
      </c>
      <c r="E14" s="49">
        <v>2230.3721</v>
      </c>
      <c r="F14" s="49">
        <f t="shared" ref="F14:F41" si="10">E14/D14</f>
        <v>1.8901458474576271</v>
      </c>
      <c r="G14" s="13">
        <v>2016.0000000000002</v>
      </c>
      <c r="H14" s="21">
        <f t="shared" ref="H14:H41" si="11">D14*F14*G14</f>
        <v>4496430.1536000008</v>
      </c>
      <c r="J14">
        <v>0</v>
      </c>
      <c r="K14" s="49">
        <v>0</v>
      </c>
      <c r="L14" s="49">
        <f t="shared" si="0"/>
        <v>0</v>
      </c>
      <c r="M14" s="20">
        <v>179.2</v>
      </c>
      <c r="N14" s="21">
        <f t="shared" si="1"/>
        <v>0</v>
      </c>
      <c r="P14">
        <v>0</v>
      </c>
      <c r="Q14" s="49">
        <v>0</v>
      </c>
      <c r="R14" s="49">
        <f t="shared" si="2"/>
        <v>0</v>
      </c>
      <c r="S14" s="13">
        <v>89.600000000000009</v>
      </c>
      <c r="T14" s="21">
        <f t="shared" si="3"/>
        <v>0</v>
      </c>
      <c r="V14" s="19">
        <v>27353</v>
      </c>
      <c r="W14" s="49">
        <v>8511.1300999999985</v>
      </c>
      <c r="X14" s="49">
        <f t="shared" ref="X14:X41" si="12">W14/V14</f>
        <v>0.31115892589478295</v>
      </c>
      <c r="Y14" s="21">
        <v>400</v>
      </c>
      <c r="Z14" s="4">
        <f t="shared" ref="Z14:Z41" si="13">V14*X14*Y14</f>
        <v>3404452.0399999996</v>
      </c>
      <c r="AB14">
        <v>0</v>
      </c>
      <c r="AC14" s="49">
        <v>0</v>
      </c>
      <c r="AD14" s="49">
        <f t="shared" si="4"/>
        <v>0</v>
      </c>
      <c r="AE14" s="21">
        <v>240</v>
      </c>
      <c r="AF14" s="4">
        <f t="shared" si="5"/>
        <v>0</v>
      </c>
      <c r="AH14">
        <v>0</v>
      </c>
      <c r="AI14">
        <v>0</v>
      </c>
      <c r="AJ14">
        <f t="shared" si="6"/>
        <v>0</v>
      </c>
      <c r="AK14" s="21">
        <v>290</v>
      </c>
      <c r="AL14" s="4">
        <f t="shared" si="7"/>
        <v>0</v>
      </c>
      <c r="AN14" s="4">
        <f t="shared" si="8"/>
        <v>7900882.1936000008</v>
      </c>
      <c r="AO14" s="13">
        <f t="shared" si="9"/>
        <v>2633627.3978666668</v>
      </c>
    </row>
    <row r="15" spans="1:41" x14ac:dyDescent="0.25">
      <c r="A15" s="17">
        <v>4005</v>
      </c>
      <c r="B15" s="18" t="s">
        <v>151</v>
      </c>
      <c r="C15" t="s">
        <v>141</v>
      </c>
      <c r="D15" s="19">
        <v>333</v>
      </c>
      <c r="E15" s="49">
        <v>351.54790000000003</v>
      </c>
      <c r="F15" s="49">
        <f t="shared" si="10"/>
        <v>1.0556993993993995</v>
      </c>
      <c r="G15" s="13">
        <v>2016.0000000000002</v>
      </c>
      <c r="H15" s="21">
        <f t="shared" si="11"/>
        <v>708720.56640000013</v>
      </c>
      <c r="J15">
        <v>34</v>
      </c>
      <c r="K15" s="49">
        <v>23.935599999999997</v>
      </c>
      <c r="L15" s="49">
        <f t="shared" si="0"/>
        <v>0.70398823529411758</v>
      </c>
      <c r="M15" s="20">
        <v>179.2</v>
      </c>
      <c r="N15" s="21">
        <f t="shared" si="1"/>
        <v>4289.2595199999996</v>
      </c>
      <c r="P15">
        <v>0</v>
      </c>
      <c r="Q15" s="49">
        <v>0</v>
      </c>
      <c r="R15" s="49">
        <f t="shared" si="2"/>
        <v>0</v>
      </c>
      <c r="S15" s="13">
        <v>89.600000000000009</v>
      </c>
      <c r="T15" s="21">
        <f t="shared" si="3"/>
        <v>0</v>
      </c>
      <c r="V15" s="19">
        <v>14140</v>
      </c>
      <c r="W15" s="49">
        <v>3034.9447999999998</v>
      </c>
      <c r="X15" s="49">
        <f t="shared" si="12"/>
        <v>0.21463541725601129</v>
      </c>
      <c r="Y15" s="21">
        <v>400</v>
      </c>
      <c r="Z15" s="4">
        <f t="shared" si="13"/>
        <v>1213977.92</v>
      </c>
      <c r="AB15">
        <v>0</v>
      </c>
      <c r="AC15" s="49">
        <v>0</v>
      </c>
      <c r="AD15" s="49">
        <f t="shared" si="4"/>
        <v>0</v>
      </c>
      <c r="AE15" s="21">
        <v>240</v>
      </c>
      <c r="AF15" s="4">
        <f t="shared" si="5"/>
        <v>0</v>
      </c>
      <c r="AH15">
        <v>0</v>
      </c>
      <c r="AI15">
        <v>0</v>
      </c>
      <c r="AJ15">
        <f t="shared" si="6"/>
        <v>0</v>
      </c>
      <c r="AK15" s="21">
        <v>290</v>
      </c>
      <c r="AL15" s="4">
        <f t="shared" si="7"/>
        <v>0</v>
      </c>
      <c r="AN15" s="4">
        <f t="shared" si="8"/>
        <v>1926987.7459200001</v>
      </c>
      <c r="AO15" s="13">
        <f t="shared" si="9"/>
        <v>642329.24864000001</v>
      </c>
    </row>
    <row r="16" spans="1:41" x14ac:dyDescent="0.25">
      <c r="A16" s="17">
        <v>2006</v>
      </c>
      <c r="B16" s="18" t="s">
        <v>154</v>
      </c>
      <c r="C16" t="s">
        <v>141</v>
      </c>
      <c r="D16" s="19">
        <v>603</v>
      </c>
      <c r="E16" s="49">
        <v>819.58519999999999</v>
      </c>
      <c r="F16" s="49">
        <f t="shared" si="10"/>
        <v>1.3591794361525704</v>
      </c>
      <c r="G16" s="13">
        <v>2016.0000000000002</v>
      </c>
      <c r="H16" s="21">
        <f t="shared" si="11"/>
        <v>1652283.7632000002</v>
      </c>
      <c r="J16">
        <v>265</v>
      </c>
      <c r="K16" s="49">
        <v>179.10430000000036</v>
      </c>
      <c r="L16" s="49">
        <f t="shared" si="0"/>
        <v>0.67586528301886928</v>
      </c>
      <c r="M16" s="20">
        <v>179.2</v>
      </c>
      <c r="N16" s="21">
        <f t="shared" si="1"/>
        <v>32095.490560000064</v>
      </c>
      <c r="P16">
        <v>9</v>
      </c>
      <c r="Q16" s="49">
        <v>9.2516999999999996</v>
      </c>
      <c r="R16" s="49">
        <f t="shared" si="2"/>
        <v>1.0279666666666667</v>
      </c>
      <c r="S16" s="13">
        <v>89.600000000000009</v>
      </c>
      <c r="T16" s="21">
        <f t="shared" si="3"/>
        <v>828.95231999999999</v>
      </c>
      <c r="V16" s="19">
        <v>19094</v>
      </c>
      <c r="W16" s="49">
        <v>5286.9033000000018</v>
      </c>
      <c r="X16" s="49">
        <f t="shared" si="12"/>
        <v>0.27688820048182683</v>
      </c>
      <c r="Y16" s="21">
        <v>400</v>
      </c>
      <c r="Z16" s="4">
        <f t="shared" si="13"/>
        <v>2114761.3200000008</v>
      </c>
      <c r="AB16">
        <v>443</v>
      </c>
      <c r="AC16" s="49">
        <v>413.06740000000002</v>
      </c>
      <c r="AD16" s="49">
        <f t="shared" si="4"/>
        <v>0.93243205417607233</v>
      </c>
      <c r="AE16" s="21">
        <v>240</v>
      </c>
      <c r="AF16" s="4">
        <f t="shared" si="5"/>
        <v>99136.176000000007</v>
      </c>
      <c r="AH16">
        <v>0</v>
      </c>
      <c r="AI16">
        <v>0</v>
      </c>
      <c r="AJ16">
        <f t="shared" si="6"/>
        <v>0</v>
      </c>
      <c r="AK16" s="21">
        <v>290</v>
      </c>
      <c r="AL16" s="4">
        <f t="shared" si="7"/>
        <v>0</v>
      </c>
      <c r="AN16" s="4">
        <f t="shared" si="8"/>
        <v>3899105.7020800011</v>
      </c>
      <c r="AO16" s="13">
        <f t="shared" si="9"/>
        <v>1299701.9006933337</v>
      </c>
    </row>
    <row r="17" spans="1:41" x14ac:dyDescent="0.25">
      <c r="A17" s="17">
        <v>3005</v>
      </c>
      <c r="B17" s="18" t="s">
        <v>155</v>
      </c>
      <c r="C17" t="s">
        <v>141</v>
      </c>
      <c r="D17" s="19">
        <v>719</v>
      </c>
      <c r="E17" s="49">
        <v>621.5560999999999</v>
      </c>
      <c r="F17" s="49">
        <f t="shared" si="10"/>
        <v>0.86447301808066745</v>
      </c>
      <c r="G17" s="13">
        <v>2016.0000000000002</v>
      </c>
      <c r="H17" s="21">
        <f t="shared" si="11"/>
        <v>1253057.0976</v>
      </c>
      <c r="J17">
        <v>0</v>
      </c>
      <c r="K17" s="49">
        <v>0</v>
      </c>
      <c r="L17" s="49">
        <f t="shared" si="0"/>
        <v>0</v>
      </c>
      <c r="M17" s="20">
        <v>179.2</v>
      </c>
      <c r="N17" s="21">
        <f t="shared" si="1"/>
        <v>0</v>
      </c>
      <c r="P17">
        <v>0</v>
      </c>
      <c r="Q17" s="49">
        <v>0</v>
      </c>
      <c r="R17" s="49">
        <f t="shared" si="2"/>
        <v>0</v>
      </c>
      <c r="S17" s="13">
        <v>89.600000000000009</v>
      </c>
      <c r="T17" s="21">
        <f t="shared" si="3"/>
        <v>0</v>
      </c>
      <c r="V17" s="19">
        <v>26676</v>
      </c>
      <c r="W17" s="49">
        <v>8623.1348999999991</v>
      </c>
      <c r="X17" s="49">
        <f t="shared" si="12"/>
        <v>0.32325441970310387</v>
      </c>
      <c r="Y17" s="21">
        <v>400</v>
      </c>
      <c r="Z17" s="4">
        <f t="shared" si="13"/>
        <v>3449253.9599999995</v>
      </c>
      <c r="AB17">
        <v>0</v>
      </c>
      <c r="AC17" s="49">
        <v>0</v>
      </c>
      <c r="AD17" s="49">
        <f t="shared" si="4"/>
        <v>0</v>
      </c>
      <c r="AE17" s="21">
        <v>240</v>
      </c>
      <c r="AF17" s="4">
        <f t="shared" si="5"/>
        <v>0</v>
      </c>
      <c r="AH17">
        <v>0</v>
      </c>
      <c r="AI17">
        <v>0</v>
      </c>
      <c r="AJ17">
        <f t="shared" si="6"/>
        <v>0</v>
      </c>
      <c r="AK17" s="21">
        <v>290</v>
      </c>
      <c r="AL17" s="4">
        <f t="shared" si="7"/>
        <v>0</v>
      </c>
      <c r="AN17" s="4">
        <f t="shared" si="8"/>
        <v>4702311.057599999</v>
      </c>
      <c r="AO17" s="13">
        <f t="shared" si="9"/>
        <v>1567437.0191999997</v>
      </c>
    </row>
    <row r="18" spans="1:41" x14ac:dyDescent="0.25">
      <c r="A18" s="17">
        <v>3122</v>
      </c>
      <c r="B18" s="18" t="s">
        <v>157</v>
      </c>
      <c r="C18" t="s">
        <v>141</v>
      </c>
      <c r="D18" s="19">
        <v>1997</v>
      </c>
      <c r="E18" s="49">
        <v>3172.7805000000003</v>
      </c>
      <c r="F18" s="49">
        <f t="shared" si="10"/>
        <v>1.5887734101151729</v>
      </c>
      <c r="G18" s="13">
        <v>2016.0000000000002</v>
      </c>
      <c r="H18" s="21">
        <f t="shared" si="11"/>
        <v>6396325.4880000018</v>
      </c>
      <c r="J18">
        <v>25</v>
      </c>
      <c r="K18" s="49">
        <v>19.563200000000002</v>
      </c>
      <c r="L18" s="49">
        <f t="shared" si="0"/>
        <v>0.78252800000000011</v>
      </c>
      <c r="M18" s="20">
        <v>179.2</v>
      </c>
      <c r="N18" s="21">
        <f t="shared" si="1"/>
        <v>3505.7254400000002</v>
      </c>
      <c r="P18">
        <v>0</v>
      </c>
      <c r="Q18" s="49">
        <v>0</v>
      </c>
      <c r="R18" s="49">
        <f t="shared" si="2"/>
        <v>0</v>
      </c>
      <c r="S18" s="13">
        <v>89.600000000000009</v>
      </c>
      <c r="T18" s="21">
        <f t="shared" si="3"/>
        <v>0</v>
      </c>
      <c r="V18" s="19">
        <v>75501</v>
      </c>
      <c r="W18" s="49">
        <v>14029.938399999999</v>
      </c>
      <c r="X18" s="49">
        <f t="shared" si="12"/>
        <v>0.18582453742334537</v>
      </c>
      <c r="Y18" s="21">
        <v>400</v>
      </c>
      <c r="Z18" s="4">
        <f t="shared" si="13"/>
        <v>5611975.3599999994</v>
      </c>
      <c r="AB18">
        <v>1</v>
      </c>
      <c r="AC18" s="49">
        <v>0.78310000000000002</v>
      </c>
      <c r="AD18" s="49">
        <f t="shared" si="4"/>
        <v>0.78310000000000002</v>
      </c>
      <c r="AE18" s="21">
        <v>240</v>
      </c>
      <c r="AF18" s="4">
        <f t="shared" si="5"/>
        <v>187.94400000000002</v>
      </c>
      <c r="AH18">
        <v>0</v>
      </c>
      <c r="AI18">
        <v>0</v>
      </c>
      <c r="AJ18">
        <f t="shared" si="6"/>
        <v>0</v>
      </c>
      <c r="AK18" s="21">
        <v>290</v>
      </c>
      <c r="AL18" s="4">
        <f t="shared" si="7"/>
        <v>0</v>
      </c>
      <c r="AN18" s="4">
        <f t="shared" si="8"/>
        <v>12011994.517440002</v>
      </c>
      <c r="AO18" s="13">
        <f t="shared" si="9"/>
        <v>4003998.1724800006</v>
      </c>
    </row>
    <row r="19" spans="1:41" x14ac:dyDescent="0.25">
      <c r="A19" s="17">
        <v>16007</v>
      </c>
      <c r="B19" s="18" t="s">
        <v>159</v>
      </c>
      <c r="C19" t="s">
        <v>141</v>
      </c>
      <c r="D19" s="19">
        <v>1361</v>
      </c>
      <c r="E19" s="49">
        <v>3101.7232000000004</v>
      </c>
      <c r="F19" s="49">
        <f t="shared" si="10"/>
        <v>2.2790030859662016</v>
      </c>
      <c r="G19" s="13">
        <v>2016.0000000000002</v>
      </c>
      <c r="H19" s="21">
        <f t="shared" si="11"/>
        <v>6253073.9712000014</v>
      </c>
      <c r="J19">
        <v>0</v>
      </c>
      <c r="K19" s="49">
        <v>0</v>
      </c>
      <c r="L19" s="49">
        <f t="shared" si="0"/>
        <v>0</v>
      </c>
      <c r="M19" s="20">
        <v>179.2</v>
      </c>
      <c r="N19" s="21">
        <f t="shared" si="1"/>
        <v>0</v>
      </c>
      <c r="P19">
        <v>0</v>
      </c>
      <c r="Q19" s="49">
        <v>0</v>
      </c>
      <c r="R19" s="49">
        <f t="shared" si="2"/>
        <v>0</v>
      </c>
      <c r="S19" s="13">
        <v>89.600000000000009</v>
      </c>
      <c r="T19" s="21">
        <f t="shared" si="3"/>
        <v>0</v>
      </c>
      <c r="V19" s="19">
        <v>67716</v>
      </c>
      <c r="W19" s="49">
        <v>15088.207399999998</v>
      </c>
      <c r="X19" s="49">
        <f t="shared" si="12"/>
        <v>0.22281598735896979</v>
      </c>
      <c r="Y19" s="21">
        <v>400</v>
      </c>
      <c r="Z19" s="4">
        <f t="shared" si="13"/>
        <v>6035282.959999999</v>
      </c>
      <c r="AB19">
        <v>1919</v>
      </c>
      <c r="AC19" s="49">
        <v>669.54700000000003</v>
      </c>
      <c r="AD19" s="49">
        <f t="shared" si="4"/>
        <v>0.34890411672746224</v>
      </c>
      <c r="AE19" s="21">
        <v>240</v>
      </c>
      <c r="AF19" s="4">
        <f t="shared" si="5"/>
        <v>160691.28</v>
      </c>
      <c r="AH19">
        <v>0</v>
      </c>
      <c r="AI19">
        <v>0</v>
      </c>
      <c r="AJ19">
        <f t="shared" si="6"/>
        <v>0</v>
      </c>
      <c r="AK19" s="21">
        <v>290</v>
      </c>
      <c r="AL19" s="4">
        <f t="shared" si="7"/>
        <v>0</v>
      </c>
      <c r="AN19" s="4">
        <f t="shared" si="8"/>
        <v>12449048.211200001</v>
      </c>
      <c r="AO19" s="13">
        <f t="shared" si="9"/>
        <v>4149682.7370666671</v>
      </c>
    </row>
    <row r="20" spans="1:41" x14ac:dyDescent="0.25">
      <c r="A20" s="17">
        <v>16010</v>
      </c>
      <c r="B20" s="18" t="s">
        <v>160</v>
      </c>
      <c r="C20" t="s">
        <v>141</v>
      </c>
      <c r="D20" s="19">
        <v>106</v>
      </c>
      <c r="E20" s="49">
        <v>102.87920000000001</v>
      </c>
      <c r="F20" s="49">
        <f t="shared" si="10"/>
        <v>0.97055849056603782</v>
      </c>
      <c r="G20" s="13">
        <v>2016.0000000000002</v>
      </c>
      <c r="H20" s="21">
        <f t="shared" si="11"/>
        <v>207404.46720000004</v>
      </c>
      <c r="J20">
        <v>0</v>
      </c>
      <c r="K20" s="49">
        <v>0</v>
      </c>
      <c r="L20" s="49">
        <f t="shared" si="0"/>
        <v>0</v>
      </c>
      <c r="M20" s="20">
        <v>179.2</v>
      </c>
      <c r="N20" s="21">
        <f t="shared" si="1"/>
        <v>0</v>
      </c>
      <c r="P20">
        <v>0</v>
      </c>
      <c r="Q20" s="49">
        <v>0</v>
      </c>
      <c r="R20" s="49">
        <f t="shared" si="2"/>
        <v>0</v>
      </c>
      <c r="S20" s="13">
        <v>89.600000000000009</v>
      </c>
      <c r="T20" s="21">
        <f t="shared" si="3"/>
        <v>0</v>
      </c>
      <c r="V20" s="19">
        <v>8160</v>
      </c>
      <c r="W20" s="49">
        <v>1310.6382000000001</v>
      </c>
      <c r="X20" s="49">
        <f t="shared" si="12"/>
        <v>0.16061742647058824</v>
      </c>
      <c r="Y20" s="21">
        <v>400</v>
      </c>
      <c r="Z20" s="4">
        <f t="shared" si="13"/>
        <v>524255.28</v>
      </c>
      <c r="AB20">
        <v>0</v>
      </c>
      <c r="AC20" s="49">
        <v>0</v>
      </c>
      <c r="AD20" s="49">
        <f t="shared" si="4"/>
        <v>0</v>
      </c>
      <c r="AE20" s="21">
        <v>240</v>
      </c>
      <c r="AF20" s="4">
        <f t="shared" si="5"/>
        <v>0</v>
      </c>
      <c r="AH20">
        <v>0</v>
      </c>
      <c r="AI20">
        <v>0</v>
      </c>
      <c r="AJ20">
        <f t="shared" si="6"/>
        <v>0</v>
      </c>
      <c r="AK20" s="21">
        <v>290</v>
      </c>
      <c r="AL20" s="4">
        <f t="shared" si="7"/>
        <v>0</v>
      </c>
      <c r="AN20" s="4">
        <f t="shared" si="8"/>
        <v>731659.7472000001</v>
      </c>
      <c r="AO20" s="13">
        <f t="shared" si="9"/>
        <v>243886.58240000004</v>
      </c>
    </row>
    <row r="21" spans="1:41" x14ac:dyDescent="0.25">
      <c r="A21" s="17">
        <v>1003</v>
      </c>
      <c r="B21" t="s">
        <v>161</v>
      </c>
      <c r="C21" t="s">
        <v>141</v>
      </c>
      <c r="D21" s="19">
        <v>71</v>
      </c>
      <c r="E21" s="49">
        <v>153.79110000000003</v>
      </c>
      <c r="F21" s="49">
        <f t="shared" si="10"/>
        <v>2.1660718309859157</v>
      </c>
      <c r="G21" s="13">
        <v>2016.0000000000002</v>
      </c>
      <c r="H21" s="21">
        <f t="shared" si="11"/>
        <v>310042.8576000001</v>
      </c>
      <c r="J21">
        <v>0</v>
      </c>
      <c r="K21" s="49">
        <v>0</v>
      </c>
      <c r="L21" s="49">
        <f t="shared" si="0"/>
        <v>0</v>
      </c>
      <c r="M21" s="20">
        <v>179.2</v>
      </c>
      <c r="N21" s="21">
        <f t="shared" si="1"/>
        <v>0</v>
      </c>
      <c r="P21">
        <v>0</v>
      </c>
      <c r="Q21" s="49">
        <v>0</v>
      </c>
      <c r="R21" s="49">
        <f t="shared" si="2"/>
        <v>0</v>
      </c>
      <c r="S21" s="13">
        <v>89.600000000000009</v>
      </c>
      <c r="T21" s="21">
        <f t="shared" si="3"/>
        <v>0</v>
      </c>
      <c r="V21" s="19">
        <v>8902</v>
      </c>
      <c r="W21" s="49">
        <v>2133.7741000000001</v>
      </c>
      <c r="X21" s="49">
        <f t="shared" si="12"/>
        <v>0.23969603459896655</v>
      </c>
      <c r="Y21" s="21">
        <v>400</v>
      </c>
      <c r="Z21" s="4">
        <f t="shared" si="13"/>
        <v>853509.64</v>
      </c>
      <c r="AB21">
        <v>51</v>
      </c>
      <c r="AC21" s="49">
        <v>13.6106</v>
      </c>
      <c r="AD21" s="49">
        <f t="shared" si="4"/>
        <v>0.26687450980392158</v>
      </c>
      <c r="AE21" s="21">
        <v>240</v>
      </c>
      <c r="AF21" s="4">
        <f t="shared" si="5"/>
        <v>3266.5439999999999</v>
      </c>
      <c r="AH21">
        <v>0</v>
      </c>
      <c r="AI21">
        <v>0</v>
      </c>
      <c r="AJ21">
        <f t="shared" si="6"/>
        <v>0</v>
      </c>
      <c r="AK21" s="21">
        <v>290</v>
      </c>
      <c r="AL21" s="4">
        <f t="shared" si="7"/>
        <v>0</v>
      </c>
      <c r="AN21" s="4">
        <f t="shared" si="8"/>
        <v>1166819.0416000001</v>
      </c>
      <c r="AO21" s="13">
        <f t="shared" si="9"/>
        <v>388939.68053333339</v>
      </c>
    </row>
    <row r="22" spans="1:41" x14ac:dyDescent="0.25">
      <c r="A22" s="17">
        <v>10002</v>
      </c>
      <c r="B22" s="18" t="s">
        <v>163</v>
      </c>
      <c r="C22" t="s">
        <v>141</v>
      </c>
      <c r="D22" s="19">
        <v>82</v>
      </c>
      <c r="E22" s="49">
        <v>79.7286</v>
      </c>
      <c r="F22" s="49">
        <f t="shared" si="10"/>
        <v>0.97230000000000005</v>
      </c>
      <c r="G22" s="13">
        <v>2016.0000000000002</v>
      </c>
      <c r="H22" s="21">
        <f t="shared" si="11"/>
        <v>160732.85760000002</v>
      </c>
      <c r="J22">
        <v>0</v>
      </c>
      <c r="K22" s="49">
        <v>0</v>
      </c>
      <c r="L22" s="49">
        <f t="shared" si="0"/>
        <v>0</v>
      </c>
      <c r="M22" s="20">
        <v>179.2</v>
      </c>
      <c r="N22" s="21">
        <f t="shared" si="1"/>
        <v>0</v>
      </c>
      <c r="P22">
        <v>0</v>
      </c>
      <c r="Q22" s="49">
        <v>0</v>
      </c>
      <c r="R22" s="49">
        <f t="shared" si="2"/>
        <v>0</v>
      </c>
      <c r="S22" s="13">
        <v>89.600000000000009</v>
      </c>
      <c r="T22" s="21">
        <f t="shared" si="3"/>
        <v>0</v>
      </c>
      <c r="V22" s="19">
        <v>10707</v>
      </c>
      <c r="W22" s="49">
        <v>2732.6752999999999</v>
      </c>
      <c r="X22" s="49">
        <f t="shared" si="12"/>
        <v>0.25522324647426914</v>
      </c>
      <c r="Y22" s="21">
        <v>400</v>
      </c>
      <c r="Z22" s="4">
        <f t="shared" si="13"/>
        <v>1093070.1199999999</v>
      </c>
      <c r="AB22">
        <v>0</v>
      </c>
      <c r="AC22" s="49">
        <v>0</v>
      </c>
      <c r="AD22" s="49">
        <f t="shared" si="4"/>
        <v>0</v>
      </c>
      <c r="AE22" s="21">
        <v>240</v>
      </c>
      <c r="AF22" s="4">
        <f t="shared" si="5"/>
        <v>0</v>
      </c>
      <c r="AH22">
        <v>0</v>
      </c>
      <c r="AI22">
        <v>0</v>
      </c>
      <c r="AJ22">
        <f t="shared" si="6"/>
        <v>0</v>
      </c>
      <c r="AK22" s="21">
        <v>290</v>
      </c>
      <c r="AL22" s="4">
        <f t="shared" si="7"/>
        <v>0</v>
      </c>
      <c r="AN22" s="4">
        <f t="shared" si="8"/>
        <v>1253802.9775999999</v>
      </c>
      <c r="AO22" s="13">
        <f t="shared" si="9"/>
        <v>417934.32586666662</v>
      </c>
    </row>
    <row r="23" spans="1:41" x14ac:dyDescent="0.25">
      <c r="A23" s="17">
        <v>5012</v>
      </c>
      <c r="B23" s="18" t="s">
        <v>164</v>
      </c>
      <c r="C23" t="s">
        <v>141</v>
      </c>
      <c r="D23" s="19">
        <v>280</v>
      </c>
      <c r="E23" s="49">
        <v>552.93600000000004</v>
      </c>
      <c r="F23" s="49">
        <f t="shared" si="10"/>
        <v>1.9747714285714286</v>
      </c>
      <c r="G23" s="13">
        <v>2016.0000000000002</v>
      </c>
      <c r="H23" s="21">
        <f t="shared" si="11"/>
        <v>1114718.9760000003</v>
      </c>
      <c r="J23">
        <v>0</v>
      </c>
      <c r="K23" s="49">
        <v>0</v>
      </c>
      <c r="L23" s="49">
        <f t="shared" si="0"/>
        <v>0</v>
      </c>
      <c r="M23" s="20">
        <v>179.2</v>
      </c>
      <c r="N23" s="21">
        <f t="shared" si="1"/>
        <v>0</v>
      </c>
      <c r="P23">
        <v>0</v>
      </c>
      <c r="Q23" s="49">
        <v>0</v>
      </c>
      <c r="R23" s="49">
        <f t="shared" si="2"/>
        <v>0</v>
      </c>
      <c r="S23" s="13">
        <v>89.600000000000009</v>
      </c>
      <c r="T23" s="21">
        <f t="shared" si="3"/>
        <v>0</v>
      </c>
      <c r="V23" s="19">
        <v>11204</v>
      </c>
      <c r="W23" s="49">
        <v>3676.7976999999996</v>
      </c>
      <c r="X23" s="49">
        <f t="shared" si="12"/>
        <v>0.32816830596215635</v>
      </c>
      <c r="Y23" s="21">
        <v>400</v>
      </c>
      <c r="Z23" s="4">
        <f t="shared" si="13"/>
        <v>1470719.0799999998</v>
      </c>
      <c r="AB23">
        <v>0</v>
      </c>
      <c r="AC23" s="49">
        <v>0</v>
      </c>
      <c r="AD23" s="49">
        <f t="shared" si="4"/>
        <v>0</v>
      </c>
      <c r="AE23" s="21">
        <v>240</v>
      </c>
      <c r="AF23" s="4">
        <f t="shared" si="5"/>
        <v>0</v>
      </c>
      <c r="AH23">
        <v>0</v>
      </c>
      <c r="AI23">
        <v>0</v>
      </c>
      <c r="AJ23">
        <f t="shared" si="6"/>
        <v>0</v>
      </c>
      <c r="AK23" s="21">
        <v>290</v>
      </c>
      <c r="AL23" s="4">
        <f t="shared" si="7"/>
        <v>0</v>
      </c>
      <c r="AN23" s="4">
        <f t="shared" si="8"/>
        <v>2585438.0559999999</v>
      </c>
      <c r="AO23" s="13">
        <f t="shared" si="9"/>
        <v>861812.68533333333</v>
      </c>
    </row>
    <row r="24" spans="1:41" x14ac:dyDescent="0.25">
      <c r="A24" s="17">
        <v>11001</v>
      </c>
      <c r="B24" t="s">
        <v>165</v>
      </c>
      <c r="C24" t="s">
        <v>141</v>
      </c>
      <c r="D24" s="19">
        <v>122</v>
      </c>
      <c r="E24" s="49">
        <v>181.65940000000001</v>
      </c>
      <c r="F24" s="49">
        <f t="shared" si="10"/>
        <v>1.489011475409836</v>
      </c>
      <c r="G24" s="13">
        <v>2016.0000000000002</v>
      </c>
      <c r="H24" s="21">
        <f t="shared" si="11"/>
        <v>366225.35040000005</v>
      </c>
      <c r="J24">
        <v>72</v>
      </c>
      <c r="K24" s="49">
        <v>50.598799999999997</v>
      </c>
      <c r="L24" s="49">
        <f t="shared" si="0"/>
        <v>0.70276111111111106</v>
      </c>
      <c r="M24" s="20">
        <v>179.2</v>
      </c>
      <c r="N24" s="21">
        <f t="shared" si="1"/>
        <v>9067.3049599999995</v>
      </c>
      <c r="P24">
        <v>0</v>
      </c>
      <c r="Q24" s="49">
        <v>0</v>
      </c>
      <c r="R24" s="49">
        <f t="shared" si="2"/>
        <v>0</v>
      </c>
      <c r="S24" s="13">
        <v>89.600000000000009</v>
      </c>
      <c r="T24" s="21">
        <f t="shared" si="3"/>
        <v>0</v>
      </c>
      <c r="V24" s="19">
        <v>7528</v>
      </c>
      <c r="W24" s="49">
        <v>2413.4638</v>
      </c>
      <c r="X24" s="49">
        <f t="shared" si="12"/>
        <v>0.32059827311370881</v>
      </c>
      <c r="Y24" s="21">
        <v>400</v>
      </c>
      <c r="Z24" s="4">
        <f t="shared" si="13"/>
        <v>965385.52</v>
      </c>
      <c r="AB24">
        <v>333</v>
      </c>
      <c r="AC24" s="49">
        <v>231.27250000000001</v>
      </c>
      <c r="AD24" s="49">
        <f t="shared" si="4"/>
        <v>0.69451201201201207</v>
      </c>
      <c r="AE24" s="21">
        <v>240</v>
      </c>
      <c r="AF24" s="4">
        <f t="shared" si="5"/>
        <v>55505.4</v>
      </c>
      <c r="AH24">
        <v>0</v>
      </c>
      <c r="AI24">
        <v>0</v>
      </c>
      <c r="AJ24">
        <f t="shared" si="6"/>
        <v>0</v>
      </c>
      <c r="AK24" s="21">
        <v>290</v>
      </c>
      <c r="AL24" s="4">
        <f t="shared" si="7"/>
        <v>0</v>
      </c>
      <c r="AN24" s="4">
        <f t="shared" si="8"/>
        <v>1396183.5753600001</v>
      </c>
      <c r="AO24" s="13">
        <f t="shared" si="9"/>
        <v>465394.52512000006</v>
      </c>
    </row>
    <row r="25" spans="1:41" x14ac:dyDescent="0.25">
      <c r="A25" s="17">
        <v>4001</v>
      </c>
      <c r="B25" s="18" t="s">
        <v>158</v>
      </c>
      <c r="C25" t="s">
        <v>141</v>
      </c>
      <c r="D25" s="19">
        <v>275</v>
      </c>
      <c r="E25" s="49">
        <v>277.16980000000001</v>
      </c>
      <c r="F25" s="49">
        <f t="shared" si="10"/>
        <v>1.0078901818181818</v>
      </c>
      <c r="G25" s="13">
        <v>2016.0000000000002</v>
      </c>
      <c r="H25" s="21">
        <f t="shared" si="11"/>
        <v>558774.31680000003</v>
      </c>
      <c r="J25">
        <v>0</v>
      </c>
      <c r="K25" s="49">
        <v>0</v>
      </c>
      <c r="L25" s="49">
        <f t="shared" si="0"/>
        <v>0</v>
      </c>
      <c r="M25" s="20">
        <v>179.2</v>
      </c>
      <c r="N25" s="21">
        <f t="shared" si="1"/>
        <v>0</v>
      </c>
      <c r="P25">
        <v>0</v>
      </c>
      <c r="Q25" s="49">
        <v>0</v>
      </c>
      <c r="R25" s="49">
        <f t="shared" si="2"/>
        <v>0</v>
      </c>
      <c r="S25" s="13">
        <v>89.600000000000009</v>
      </c>
      <c r="T25" s="21">
        <f t="shared" si="3"/>
        <v>0</v>
      </c>
      <c r="V25" s="19">
        <v>11793</v>
      </c>
      <c r="W25" s="49">
        <v>2484.6575999999991</v>
      </c>
      <c r="X25" s="49">
        <f t="shared" si="12"/>
        <v>0.21068918850165344</v>
      </c>
      <c r="Y25" s="21">
        <v>400</v>
      </c>
      <c r="Z25" s="4">
        <f t="shared" si="13"/>
        <v>993863.03999999969</v>
      </c>
      <c r="AB25">
        <v>0</v>
      </c>
      <c r="AC25" s="49">
        <v>0</v>
      </c>
      <c r="AD25" s="49">
        <f t="shared" si="4"/>
        <v>0</v>
      </c>
      <c r="AE25" s="21">
        <v>240</v>
      </c>
      <c r="AF25" s="4">
        <f t="shared" si="5"/>
        <v>0</v>
      </c>
      <c r="AH25">
        <v>0</v>
      </c>
      <c r="AI25">
        <v>0</v>
      </c>
      <c r="AJ25">
        <f t="shared" si="6"/>
        <v>0</v>
      </c>
      <c r="AK25" s="21">
        <v>290</v>
      </c>
      <c r="AL25" s="4">
        <f t="shared" si="7"/>
        <v>0</v>
      </c>
      <c r="AN25" s="4">
        <f t="shared" si="8"/>
        <v>1552637.3567999997</v>
      </c>
      <c r="AO25" s="13">
        <f t="shared" si="9"/>
        <v>517545.78559999989</v>
      </c>
    </row>
    <row r="26" spans="1:41" x14ac:dyDescent="0.25">
      <c r="A26" s="17">
        <v>11006</v>
      </c>
      <c r="B26" s="18" t="s">
        <v>166</v>
      </c>
      <c r="C26" t="s">
        <v>141</v>
      </c>
      <c r="D26" s="19">
        <v>356</v>
      </c>
      <c r="E26" s="49">
        <v>398.35330000000005</v>
      </c>
      <c r="F26" s="49">
        <f t="shared" si="10"/>
        <v>1.1189699438202247</v>
      </c>
      <c r="G26" s="13">
        <v>2016.0000000000002</v>
      </c>
      <c r="H26" s="21">
        <f t="shared" si="11"/>
        <v>803080.25280000002</v>
      </c>
      <c r="J26">
        <v>84</v>
      </c>
      <c r="K26" s="49">
        <v>54.016700000000021</v>
      </c>
      <c r="L26" s="49">
        <f t="shared" si="0"/>
        <v>0.64305595238095259</v>
      </c>
      <c r="M26" s="20">
        <v>179.2</v>
      </c>
      <c r="N26" s="21">
        <f t="shared" si="1"/>
        <v>9679.7926400000015</v>
      </c>
      <c r="P26">
        <v>4</v>
      </c>
      <c r="Q26" s="49">
        <v>5.3574999999999999</v>
      </c>
      <c r="R26" s="49">
        <f t="shared" si="2"/>
        <v>1.339375</v>
      </c>
      <c r="S26" s="13">
        <v>89.600000000000009</v>
      </c>
      <c r="T26" s="21">
        <f t="shared" si="3"/>
        <v>480.03200000000004</v>
      </c>
      <c r="V26" s="19">
        <v>27627</v>
      </c>
      <c r="W26" s="49">
        <v>7309.5319999999992</v>
      </c>
      <c r="X26" s="49">
        <f t="shared" si="12"/>
        <v>0.26457928837731204</v>
      </c>
      <c r="Y26" s="21">
        <v>400</v>
      </c>
      <c r="Z26" s="4">
        <f t="shared" si="13"/>
        <v>2923812.8</v>
      </c>
      <c r="AB26">
        <v>579</v>
      </c>
      <c r="AC26" s="49">
        <v>550.84069999999997</v>
      </c>
      <c r="AD26" s="49">
        <f t="shared" si="4"/>
        <v>0.95136563039723654</v>
      </c>
      <c r="AE26" s="21">
        <v>240</v>
      </c>
      <c r="AF26" s="4">
        <f t="shared" si="5"/>
        <v>132201.76799999998</v>
      </c>
      <c r="AH26">
        <v>0</v>
      </c>
      <c r="AI26">
        <v>0</v>
      </c>
      <c r="AJ26">
        <f t="shared" si="6"/>
        <v>0</v>
      </c>
      <c r="AK26" s="21">
        <v>290</v>
      </c>
      <c r="AL26" s="4">
        <f t="shared" si="7"/>
        <v>0</v>
      </c>
      <c r="AN26" s="4">
        <f t="shared" si="8"/>
        <v>3869254.6454400001</v>
      </c>
      <c r="AO26" s="13">
        <f t="shared" si="9"/>
        <v>1289751.5484800001</v>
      </c>
    </row>
    <row r="27" spans="1:41" x14ac:dyDescent="0.25">
      <c r="A27" s="17">
        <v>3048</v>
      </c>
      <c r="B27" s="18" t="s">
        <v>167</v>
      </c>
      <c r="C27" t="s">
        <v>141</v>
      </c>
      <c r="D27" s="19">
        <v>2035</v>
      </c>
      <c r="E27" s="49">
        <v>4510.4625999999998</v>
      </c>
      <c r="F27" s="49">
        <f t="shared" si="10"/>
        <v>2.2164435380835381</v>
      </c>
      <c r="G27" s="13">
        <v>2016.0000000000002</v>
      </c>
      <c r="H27" s="21">
        <f t="shared" si="11"/>
        <v>9093092.6016000006</v>
      </c>
      <c r="J27">
        <v>84</v>
      </c>
      <c r="K27" s="49">
        <v>60.130400000000016</v>
      </c>
      <c r="L27" s="49">
        <f t="shared" si="0"/>
        <v>0.71583809523809538</v>
      </c>
      <c r="M27" s="20">
        <v>179.2</v>
      </c>
      <c r="N27" s="21">
        <f t="shared" si="1"/>
        <v>10775.367680000001</v>
      </c>
      <c r="P27">
        <v>55</v>
      </c>
      <c r="Q27" s="49">
        <v>92.550200000000004</v>
      </c>
      <c r="R27" s="49">
        <f t="shared" si="2"/>
        <v>1.6827309090909091</v>
      </c>
      <c r="S27" s="13">
        <v>89.600000000000009</v>
      </c>
      <c r="T27" s="21">
        <f t="shared" si="3"/>
        <v>8292.4979200000016</v>
      </c>
      <c r="V27" s="19">
        <v>90370</v>
      </c>
      <c r="W27" s="49">
        <v>25763.858400000005</v>
      </c>
      <c r="X27" s="49">
        <f t="shared" si="12"/>
        <v>0.28509304415182035</v>
      </c>
      <c r="Y27" s="21">
        <v>400</v>
      </c>
      <c r="Z27" s="4">
        <f t="shared" si="13"/>
        <v>10305543.360000001</v>
      </c>
      <c r="AB27">
        <v>1764</v>
      </c>
      <c r="AC27" s="49">
        <v>513.61419999999998</v>
      </c>
      <c r="AD27" s="49">
        <f t="shared" si="4"/>
        <v>0.29116451247165531</v>
      </c>
      <c r="AE27" s="21">
        <v>240</v>
      </c>
      <c r="AF27" s="4">
        <f t="shared" si="5"/>
        <v>123267.408</v>
      </c>
      <c r="AH27">
        <v>0</v>
      </c>
      <c r="AI27">
        <v>0</v>
      </c>
      <c r="AJ27">
        <f t="shared" si="6"/>
        <v>0</v>
      </c>
      <c r="AK27" s="21">
        <v>290</v>
      </c>
      <c r="AL27" s="4">
        <f t="shared" si="7"/>
        <v>0</v>
      </c>
      <c r="AN27" s="4">
        <f t="shared" si="8"/>
        <v>19540971.235200003</v>
      </c>
      <c r="AO27" s="13">
        <f t="shared" si="9"/>
        <v>6513657.0784000009</v>
      </c>
    </row>
    <row r="28" spans="1:41" x14ac:dyDescent="0.25">
      <c r="A28" s="17">
        <v>13046</v>
      </c>
      <c r="B28" s="18" t="s">
        <v>168</v>
      </c>
      <c r="C28" t="s">
        <v>141</v>
      </c>
      <c r="D28" s="19">
        <v>288</v>
      </c>
      <c r="E28" s="49">
        <v>320.47660000000002</v>
      </c>
      <c r="F28" s="49">
        <f t="shared" si="10"/>
        <v>1.1127659722222223</v>
      </c>
      <c r="G28" s="13">
        <v>2016.0000000000002</v>
      </c>
      <c r="H28" s="21">
        <f t="shared" si="11"/>
        <v>646080.8256000001</v>
      </c>
      <c r="J28">
        <v>61</v>
      </c>
      <c r="K28" s="49">
        <v>40.789000000000001</v>
      </c>
      <c r="L28" s="49">
        <f t="shared" si="0"/>
        <v>0.66867213114754098</v>
      </c>
      <c r="M28" s="20">
        <v>179.2</v>
      </c>
      <c r="N28" s="21">
        <f t="shared" si="1"/>
        <v>7309.3887999999997</v>
      </c>
      <c r="P28">
        <v>0</v>
      </c>
      <c r="Q28" s="49">
        <v>0</v>
      </c>
      <c r="R28" s="49">
        <f t="shared" si="2"/>
        <v>0</v>
      </c>
      <c r="S28" s="13">
        <v>89.600000000000009</v>
      </c>
      <c r="T28" s="21">
        <f t="shared" si="3"/>
        <v>0</v>
      </c>
      <c r="V28" s="19">
        <v>39904</v>
      </c>
      <c r="W28" s="49">
        <v>9758.5471999999991</v>
      </c>
      <c r="X28" s="49">
        <f t="shared" si="12"/>
        <v>0.2445506014434643</v>
      </c>
      <c r="Y28" s="21">
        <v>400</v>
      </c>
      <c r="Z28" s="4">
        <f t="shared" si="13"/>
        <v>3903418.8799999994</v>
      </c>
      <c r="AB28">
        <v>14</v>
      </c>
      <c r="AC28" s="49">
        <v>4.7861000000000002</v>
      </c>
      <c r="AD28" s="49">
        <f t="shared" si="4"/>
        <v>0.34186428571428573</v>
      </c>
      <c r="AE28" s="21">
        <v>240</v>
      </c>
      <c r="AF28" s="4">
        <f t="shared" si="5"/>
        <v>1148.664</v>
      </c>
      <c r="AH28">
        <v>0</v>
      </c>
      <c r="AI28">
        <v>0</v>
      </c>
      <c r="AJ28">
        <f t="shared" si="6"/>
        <v>0</v>
      </c>
      <c r="AK28" s="21">
        <v>290</v>
      </c>
      <c r="AL28" s="4">
        <f t="shared" si="7"/>
        <v>0</v>
      </c>
      <c r="AN28" s="4">
        <f t="shared" si="8"/>
        <v>4557957.7583999988</v>
      </c>
      <c r="AO28" s="13">
        <f t="shared" si="9"/>
        <v>1519319.2527999997</v>
      </c>
    </row>
    <row r="29" spans="1:41" x14ac:dyDescent="0.25">
      <c r="A29" s="17">
        <v>18006</v>
      </c>
      <c r="B29" s="18" t="s">
        <v>169</v>
      </c>
      <c r="C29" t="s">
        <v>141</v>
      </c>
      <c r="D29" s="19">
        <v>1057</v>
      </c>
      <c r="E29" s="49">
        <v>1354.4223999999999</v>
      </c>
      <c r="F29" s="49">
        <f t="shared" si="10"/>
        <v>1.2813835383159886</v>
      </c>
      <c r="G29" s="13">
        <v>2016.0000000000002</v>
      </c>
      <c r="H29" s="21">
        <f t="shared" si="11"/>
        <v>2730515.5584</v>
      </c>
      <c r="J29">
        <v>50</v>
      </c>
      <c r="K29" s="49">
        <v>34.1053</v>
      </c>
      <c r="L29" s="49">
        <f t="shared" si="0"/>
        <v>0.68210599999999999</v>
      </c>
      <c r="M29" s="20">
        <v>179.2</v>
      </c>
      <c r="N29" s="21">
        <f t="shared" si="1"/>
        <v>6111.6697599999998</v>
      </c>
      <c r="P29">
        <v>0</v>
      </c>
      <c r="Q29" s="49">
        <v>0</v>
      </c>
      <c r="R29" s="49">
        <f t="shared" si="2"/>
        <v>0</v>
      </c>
      <c r="S29" s="13">
        <v>89.600000000000009</v>
      </c>
      <c r="T29" s="21">
        <f t="shared" si="3"/>
        <v>0</v>
      </c>
      <c r="V29" s="19">
        <v>60410</v>
      </c>
      <c r="W29" s="49">
        <v>13177.450599999998</v>
      </c>
      <c r="X29" s="49">
        <f t="shared" si="12"/>
        <v>0.21813359708657504</v>
      </c>
      <c r="Y29" s="21">
        <v>400</v>
      </c>
      <c r="Z29" s="4">
        <f t="shared" si="13"/>
        <v>5270980.2399999993</v>
      </c>
      <c r="AB29">
        <v>35</v>
      </c>
      <c r="AC29" s="49">
        <v>32.974699999999999</v>
      </c>
      <c r="AD29" s="49">
        <f t="shared" si="4"/>
        <v>0.9421342857142857</v>
      </c>
      <c r="AE29" s="21">
        <v>240</v>
      </c>
      <c r="AF29" s="4">
        <f t="shared" si="5"/>
        <v>7913.9279999999999</v>
      </c>
      <c r="AH29">
        <v>0</v>
      </c>
      <c r="AI29">
        <v>0</v>
      </c>
      <c r="AJ29">
        <f t="shared" si="6"/>
        <v>0</v>
      </c>
      <c r="AK29" s="21">
        <v>290</v>
      </c>
      <c r="AL29" s="4">
        <f t="shared" si="7"/>
        <v>0</v>
      </c>
      <c r="AN29" s="4">
        <f t="shared" si="8"/>
        <v>8015521.3961599991</v>
      </c>
      <c r="AO29" s="13">
        <f t="shared" si="9"/>
        <v>2671840.4653866664</v>
      </c>
    </row>
    <row r="30" spans="1:41" x14ac:dyDescent="0.25">
      <c r="A30" s="17">
        <v>16006</v>
      </c>
      <c r="B30" t="s">
        <v>170</v>
      </c>
      <c r="C30" t="s">
        <v>141</v>
      </c>
      <c r="D30" s="19">
        <v>572</v>
      </c>
      <c r="E30" s="49">
        <v>722.52149999999983</v>
      </c>
      <c r="F30" s="49">
        <f t="shared" si="10"/>
        <v>1.2631494755244752</v>
      </c>
      <c r="G30" s="13">
        <v>2016.0000000000002</v>
      </c>
      <c r="H30" s="21">
        <f t="shared" si="11"/>
        <v>1456603.3439999998</v>
      </c>
      <c r="J30">
        <v>217</v>
      </c>
      <c r="K30" s="49">
        <v>150.61059999999989</v>
      </c>
      <c r="L30" s="49">
        <f t="shared" si="0"/>
        <v>0.6940580645161285</v>
      </c>
      <c r="M30" s="20">
        <v>179.2</v>
      </c>
      <c r="N30" s="21">
        <f t="shared" si="1"/>
        <v>26989.419519999978</v>
      </c>
      <c r="P30">
        <v>6</v>
      </c>
      <c r="Q30" s="49">
        <v>8.2698</v>
      </c>
      <c r="R30" s="49">
        <f t="shared" si="2"/>
        <v>1.3783000000000001</v>
      </c>
      <c r="S30" s="13">
        <v>89.600000000000009</v>
      </c>
      <c r="T30" s="21">
        <f t="shared" si="3"/>
        <v>740.97408000000007</v>
      </c>
      <c r="V30" s="19">
        <v>37344</v>
      </c>
      <c r="W30" s="49">
        <v>6176.4592000000011</v>
      </c>
      <c r="X30" s="49">
        <f t="shared" si="12"/>
        <v>0.16539361610968298</v>
      </c>
      <c r="Y30" s="21">
        <v>400</v>
      </c>
      <c r="Z30" s="4">
        <f t="shared" si="13"/>
        <v>2470583.6800000006</v>
      </c>
      <c r="AB30">
        <v>1252</v>
      </c>
      <c r="AC30" s="49">
        <v>321.02659999999992</v>
      </c>
      <c r="AD30" s="49">
        <f t="shared" si="4"/>
        <v>0.2564110223642172</v>
      </c>
      <c r="AE30" s="21">
        <v>240</v>
      </c>
      <c r="AF30" s="4">
        <f t="shared" si="5"/>
        <v>77046.383999999976</v>
      </c>
      <c r="AH30">
        <v>0</v>
      </c>
      <c r="AI30">
        <v>0</v>
      </c>
      <c r="AJ30">
        <f t="shared" si="6"/>
        <v>0</v>
      </c>
      <c r="AK30" s="21">
        <v>290</v>
      </c>
      <c r="AL30" s="4">
        <f t="shared" si="7"/>
        <v>0</v>
      </c>
      <c r="AN30" s="4">
        <f t="shared" si="8"/>
        <v>4031963.8016000008</v>
      </c>
      <c r="AO30" s="13">
        <f t="shared" si="9"/>
        <v>1343987.9338666669</v>
      </c>
    </row>
    <row r="31" spans="1:41" x14ac:dyDescent="0.25">
      <c r="A31" s="17">
        <v>3023</v>
      </c>
      <c r="B31" s="18" t="s">
        <v>171</v>
      </c>
      <c r="C31" t="s">
        <v>141</v>
      </c>
      <c r="D31" s="19">
        <v>3237</v>
      </c>
      <c r="E31" s="49">
        <v>6512.8278</v>
      </c>
      <c r="F31" s="49">
        <f t="shared" si="10"/>
        <v>2.0119949953660798</v>
      </c>
      <c r="G31" s="13">
        <v>2016.0000000000002</v>
      </c>
      <c r="H31" s="21">
        <f t="shared" si="11"/>
        <v>13129860.844800001</v>
      </c>
      <c r="J31">
        <v>2</v>
      </c>
      <c r="K31" s="49">
        <v>2.2864</v>
      </c>
      <c r="L31" s="49">
        <f t="shared" si="0"/>
        <v>1.1432</v>
      </c>
      <c r="M31" s="20">
        <v>179.2</v>
      </c>
      <c r="N31" s="21">
        <f t="shared" si="1"/>
        <v>409.72287999999998</v>
      </c>
      <c r="P31">
        <v>0</v>
      </c>
      <c r="Q31" s="49">
        <v>0</v>
      </c>
      <c r="R31" s="49">
        <f t="shared" si="2"/>
        <v>0</v>
      </c>
      <c r="S31" s="13">
        <v>89.600000000000009</v>
      </c>
      <c r="T31" s="21">
        <f t="shared" si="3"/>
        <v>0</v>
      </c>
      <c r="V31" s="19">
        <v>97795</v>
      </c>
      <c r="W31" s="49">
        <v>28119.213599999999</v>
      </c>
      <c r="X31" s="49">
        <f t="shared" si="12"/>
        <v>0.28753222148371593</v>
      </c>
      <c r="Y31" s="21">
        <v>400</v>
      </c>
      <c r="Z31" s="4">
        <f t="shared" si="13"/>
        <v>11247685.439999999</v>
      </c>
      <c r="AB31">
        <v>285</v>
      </c>
      <c r="AC31" s="49">
        <v>81.294899999999998</v>
      </c>
      <c r="AD31" s="49">
        <f t="shared" si="4"/>
        <v>0.28524526315789472</v>
      </c>
      <c r="AE31" s="21">
        <v>240</v>
      </c>
      <c r="AF31" s="4">
        <f t="shared" si="5"/>
        <v>19510.775999999998</v>
      </c>
      <c r="AH31">
        <v>0</v>
      </c>
      <c r="AI31">
        <v>0</v>
      </c>
      <c r="AJ31">
        <f t="shared" si="6"/>
        <v>0</v>
      </c>
      <c r="AK31" s="21">
        <v>290</v>
      </c>
      <c r="AL31" s="4">
        <f t="shared" si="7"/>
        <v>0</v>
      </c>
      <c r="AN31" s="4">
        <f t="shared" si="8"/>
        <v>24397466.783679999</v>
      </c>
      <c r="AO31" s="13">
        <f t="shared" si="9"/>
        <v>8132488.9278933331</v>
      </c>
    </row>
    <row r="32" spans="1:41" x14ac:dyDescent="0.25">
      <c r="A32" s="17">
        <v>23003</v>
      </c>
      <c r="B32" s="18" t="s">
        <v>172</v>
      </c>
      <c r="C32" t="s">
        <v>141</v>
      </c>
      <c r="D32" s="19">
        <v>759</v>
      </c>
      <c r="E32" s="49">
        <v>788.32100000000003</v>
      </c>
      <c r="F32" s="49">
        <f t="shared" si="10"/>
        <v>1.038631093544137</v>
      </c>
      <c r="G32" s="13">
        <v>2016.0000000000002</v>
      </c>
      <c r="H32" s="21">
        <f t="shared" si="11"/>
        <v>1589255.1359999999</v>
      </c>
      <c r="J32">
        <v>0</v>
      </c>
      <c r="K32" s="49">
        <v>0</v>
      </c>
      <c r="L32" s="49">
        <f t="shared" si="0"/>
        <v>0</v>
      </c>
      <c r="M32" s="20">
        <v>179.2</v>
      </c>
      <c r="N32" s="21">
        <f t="shared" si="1"/>
        <v>0</v>
      </c>
      <c r="P32">
        <v>0</v>
      </c>
      <c r="Q32" s="49">
        <v>0</v>
      </c>
      <c r="R32" s="49">
        <f t="shared" si="2"/>
        <v>0</v>
      </c>
      <c r="S32" s="13">
        <v>89.600000000000009</v>
      </c>
      <c r="T32" s="21">
        <f t="shared" si="3"/>
        <v>0</v>
      </c>
      <c r="V32" s="19">
        <v>13964</v>
      </c>
      <c r="W32" s="49">
        <v>3290.5134000000007</v>
      </c>
      <c r="X32" s="49">
        <f t="shared" si="12"/>
        <v>0.23564260956745922</v>
      </c>
      <c r="Y32" s="21">
        <v>400</v>
      </c>
      <c r="Z32" s="4">
        <f t="shared" si="13"/>
        <v>1316205.3600000003</v>
      </c>
      <c r="AB32">
        <v>0</v>
      </c>
      <c r="AC32" s="49">
        <v>0</v>
      </c>
      <c r="AD32" s="49">
        <f t="shared" si="4"/>
        <v>0</v>
      </c>
      <c r="AE32" s="21">
        <v>240</v>
      </c>
      <c r="AF32" s="4">
        <f t="shared" si="5"/>
        <v>0</v>
      </c>
      <c r="AH32">
        <v>0</v>
      </c>
      <c r="AI32">
        <v>0</v>
      </c>
      <c r="AJ32">
        <f t="shared" si="6"/>
        <v>0</v>
      </c>
      <c r="AK32" s="21">
        <v>290</v>
      </c>
      <c r="AL32" s="4">
        <f t="shared" si="7"/>
        <v>0</v>
      </c>
      <c r="AN32" s="4">
        <f t="shared" si="8"/>
        <v>2905460.4960000003</v>
      </c>
      <c r="AO32" s="13">
        <f t="shared" si="9"/>
        <v>968486.83200000005</v>
      </c>
    </row>
    <row r="33" spans="1:41" x14ac:dyDescent="0.25">
      <c r="A33" s="17">
        <v>3067</v>
      </c>
      <c r="B33" s="18" t="s">
        <v>173</v>
      </c>
      <c r="C33" t="s">
        <v>141</v>
      </c>
      <c r="D33" s="19">
        <v>130</v>
      </c>
      <c r="E33" s="49">
        <v>271.87900000000002</v>
      </c>
      <c r="F33" s="49">
        <f t="shared" si="10"/>
        <v>2.0913769230769232</v>
      </c>
      <c r="G33" s="13">
        <v>2016.0000000000002</v>
      </c>
      <c r="H33" s="21">
        <f t="shared" si="11"/>
        <v>548108.06400000013</v>
      </c>
      <c r="J33">
        <v>3</v>
      </c>
      <c r="K33" s="49">
        <v>2.1608000000000001</v>
      </c>
      <c r="L33" s="49">
        <f t="shared" si="0"/>
        <v>0.72026666666666672</v>
      </c>
      <c r="M33" s="20">
        <v>179.2</v>
      </c>
      <c r="N33" s="21">
        <f t="shared" si="1"/>
        <v>387.21535999999998</v>
      </c>
      <c r="P33">
        <v>3</v>
      </c>
      <c r="Q33" s="49">
        <v>3.827</v>
      </c>
      <c r="R33" s="49">
        <f t="shared" si="2"/>
        <v>1.2756666666666667</v>
      </c>
      <c r="S33" s="13">
        <v>89.600000000000009</v>
      </c>
      <c r="T33" s="21">
        <f t="shared" si="3"/>
        <v>342.89920000000001</v>
      </c>
      <c r="V33" s="19">
        <v>5092</v>
      </c>
      <c r="W33" s="49">
        <v>1470.2813999999998</v>
      </c>
      <c r="X33" s="49">
        <f t="shared" si="12"/>
        <v>0.28874340141398269</v>
      </c>
      <c r="Y33" s="21">
        <v>400</v>
      </c>
      <c r="Z33" s="4">
        <f t="shared" si="13"/>
        <v>588112.55999999994</v>
      </c>
      <c r="AB33">
        <v>0</v>
      </c>
      <c r="AC33" s="49">
        <v>0</v>
      </c>
      <c r="AD33" s="49">
        <f t="shared" si="4"/>
        <v>0</v>
      </c>
      <c r="AE33" s="21">
        <v>240</v>
      </c>
      <c r="AF33" s="4">
        <f t="shared" si="5"/>
        <v>0</v>
      </c>
      <c r="AH33">
        <v>0</v>
      </c>
      <c r="AI33">
        <v>0</v>
      </c>
      <c r="AJ33">
        <f t="shared" si="6"/>
        <v>0</v>
      </c>
      <c r="AK33" s="21">
        <v>290</v>
      </c>
      <c r="AL33" s="4">
        <f t="shared" si="7"/>
        <v>0</v>
      </c>
      <c r="AN33" s="4">
        <f t="shared" si="8"/>
        <v>1136950.73856</v>
      </c>
      <c r="AO33" s="13">
        <f t="shared" si="9"/>
        <v>378983.57951999997</v>
      </c>
    </row>
    <row r="34" spans="1:41" x14ac:dyDescent="0.25">
      <c r="A34" s="17">
        <v>23007</v>
      </c>
      <c r="B34" s="18" t="s">
        <v>145</v>
      </c>
      <c r="C34" t="s">
        <v>141</v>
      </c>
      <c r="D34" s="19">
        <v>0</v>
      </c>
      <c r="E34" s="49">
        <v>0</v>
      </c>
      <c r="F34" s="49">
        <v>0</v>
      </c>
      <c r="G34" s="13">
        <v>2016.0000000000002</v>
      </c>
      <c r="H34" s="21">
        <f t="shared" si="11"/>
        <v>0</v>
      </c>
      <c r="J34">
        <v>0</v>
      </c>
      <c r="K34" s="49">
        <v>0</v>
      </c>
      <c r="L34" s="49">
        <f t="shared" si="0"/>
        <v>0</v>
      </c>
      <c r="M34" s="20">
        <v>179.2</v>
      </c>
      <c r="N34" s="21">
        <f t="shared" si="1"/>
        <v>0</v>
      </c>
      <c r="P34">
        <v>0</v>
      </c>
      <c r="Q34" s="49">
        <v>0</v>
      </c>
      <c r="R34" s="49">
        <f t="shared" si="2"/>
        <v>0</v>
      </c>
      <c r="S34" s="13">
        <v>89.600000000000009</v>
      </c>
      <c r="T34" s="21">
        <f t="shared" si="3"/>
        <v>0</v>
      </c>
      <c r="V34" s="19">
        <v>0</v>
      </c>
      <c r="W34" s="49">
        <v>0</v>
      </c>
      <c r="X34" s="49">
        <v>0</v>
      </c>
      <c r="Y34" s="21">
        <v>400</v>
      </c>
      <c r="Z34" s="4">
        <f t="shared" si="13"/>
        <v>0</v>
      </c>
      <c r="AB34">
        <v>0</v>
      </c>
      <c r="AC34" s="49">
        <v>0</v>
      </c>
      <c r="AD34" s="49">
        <f t="shared" si="4"/>
        <v>0</v>
      </c>
      <c r="AE34" s="21">
        <v>240</v>
      </c>
      <c r="AF34" s="4">
        <f t="shared" si="5"/>
        <v>0</v>
      </c>
      <c r="AH34">
        <v>0</v>
      </c>
      <c r="AI34">
        <v>0</v>
      </c>
      <c r="AJ34">
        <f t="shared" si="6"/>
        <v>0</v>
      </c>
      <c r="AK34" s="21">
        <v>290</v>
      </c>
      <c r="AL34" s="4">
        <f t="shared" si="7"/>
        <v>0</v>
      </c>
      <c r="AN34" s="4">
        <f t="shared" si="8"/>
        <v>0</v>
      </c>
      <c r="AO34" s="13">
        <f t="shared" si="9"/>
        <v>0</v>
      </c>
    </row>
    <row r="35" spans="1:41" x14ac:dyDescent="0.25">
      <c r="A35" s="17">
        <v>6005</v>
      </c>
      <c r="B35" s="18" t="s">
        <v>146</v>
      </c>
      <c r="C35" t="s">
        <v>141</v>
      </c>
      <c r="D35" s="19">
        <v>125</v>
      </c>
      <c r="E35" s="49">
        <v>108.5599</v>
      </c>
      <c r="F35" s="49">
        <f t="shared" si="10"/>
        <v>0.86847920000000001</v>
      </c>
      <c r="G35" s="13">
        <v>2016.0000000000002</v>
      </c>
      <c r="H35" s="21">
        <f t="shared" si="11"/>
        <v>218856.75840000002</v>
      </c>
      <c r="J35">
        <v>0</v>
      </c>
      <c r="K35" s="49">
        <v>0</v>
      </c>
      <c r="L35" s="49">
        <f t="shared" si="0"/>
        <v>0</v>
      </c>
      <c r="M35" s="20">
        <v>179.2</v>
      </c>
      <c r="N35" s="21">
        <f t="shared" si="1"/>
        <v>0</v>
      </c>
      <c r="P35">
        <v>0</v>
      </c>
      <c r="Q35" s="49">
        <v>0</v>
      </c>
      <c r="R35" s="49">
        <f t="shared" si="2"/>
        <v>0</v>
      </c>
      <c r="S35" s="13">
        <v>89.600000000000009</v>
      </c>
      <c r="T35" s="21">
        <f t="shared" si="3"/>
        <v>0</v>
      </c>
      <c r="V35" s="19">
        <v>14483</v>
      </c>
      <c r="W35" s="49">
        <v>3277.1310999999996</v>
      </c>
      <c r="X35" s="49">
        <f t="shared" si="12"/>
        <v>0.22627432852309601</v>
      </c>
      <c r="Y35" s="21">
        <v>400</v>
      </c>
      <c r="Z35" s="4">
        <f t="shared" si="13"/>
        <v>1310852.44</v>
      </c>
      <c r="AB35">
        <v>0</v>
      </c>
      <c r="AC35" s="49">
        <v>0</v>
      </c>
      <c r="AD35" s="49">
        <f t="shared" si="4"/>
        <v>0</v>
      </c>
      <c r="AE35" s="21">
        <v>240</v>
      </c>
      <c r="AF35" s="4">
        <f t="shared" si="5"/>
        <v>0</v>
      </c>
      <c r="AH35">
        <v>0</v>
      </c>
      <c r="AI35">
        <v>0</v>
      </c>
      <c r="AJ35">
        <f t="shared" si="6"/>
        <v>0</v>
      </c>
      <c r="AK35" s="21">
        <v>290</v>
      </c>
      <c r="AL35" s="4">
        <f t="shared" si="7"/>
        <v>0</v>
      </c>
      <c r="AN35" s="4">
        <f t="shared" si="8"/>
        <v>1529709.1983999999</v>
      </c>
      <c r="AO35" s="13">
        <f t="shared" si="9"/>
        <v>509903.06613333331</v>
      </c>
    </row>
    <row r="36" spans="1:41" x14ac:dyDescent="0.25">
      <c r="A36" s="17">
        <v>31000</v>
      </c>
      <c r="B36" s="18" t="s">
        <v>147</v>
      </c>
      <c r="C36" t="s">
        <v>141</v>
      </c>
      <c r="D36" s="19">
        <v>632</v>
      </c>
      <c r="E36" s="49">
        <v>832.87049999999999</v>
      </c>
      <c r="F36" s="49">
        <f t="shared" si="10"/>
        <v>1.3178330696202532</v>
      </c>
      <c r="G36" s="13">
        <v>2016.0000000000002</v>
      </c>
      <c r="H36" s="21">
        <f t="shared" si="11"/>
        <v>1679066.9280000001</v>
      </c>
      <c r="J36">
        <v>0</v>
      </c>
      <c r="K36" s="49">
        <v>0</v>
      </c>
      <c r="L36" s="49">
        <f t="shared" si="0"/>
        <v>0</v>
      </c>
      <c r="M36" s="20">
        <v>179.2</v>
      </c>
      <c r="N36" s="21">
        <f t="shared" si="1"/>
        <v>0</v>
      </c>
      <c r="P36">
        <v>3</v>
      </c>
      <c r="Q36" s="49">
        <v>3.7157999999999998</v>
      </c>
      <c r="R36" s="49">
        <f t="shared" si="2"/>
        <v>1.2385999999999999</v>
      </c>
      <c r="S36" s="13">
        <v>89.600000000000009</v>
      </c>
      <c r="T36" s="21">
        <f t="shared" si="3"/>
        <v>332.93567999999999</v>
      </c>
      <c r="V36" s="19">
        <v>17753</v>
      </c>
      <c r="W36" s="49">
        <v>4544.6536999999998</v>
      </c>
      <c r="X36" s="49">
        <f t="shared" si="12"/>
        <v>0.25599356165155185</v>
      </c>
      <c r="Y36" s="21">
        <v>400</v>
      </c>
      <c r="Z36" s="4">
        <f t="shared" si="13"/>
        <v>1817861.48</v>
      </c>
      <c r="AB36">
        <v>0</v>
      </c>
      <c r="AC36" s="49">
        <v>0</v>
      </c>
      <c r="AD36" s="49">
        <f t="shared" si="4"/>
        <v>0</v>
      </c>
      <c r="AE36" s="21">
        <v>240</v>
      </c>
      <c r="AF36" s="4">
        <f t="shared" si="5"/>
        <v>0</v>
      </c>
      <c r="AH36">
        <v>0</v>
      </c>
      <c r="AI36">
        <v>0</v>
      </c>
      <c r="AJ36">
        <f t="shared" si="6"/>
        <v>0</v>
      </c>
      <c r="AK36" s="21">
        <v>290</v>
      </c>
      <c r="AL36" s="4">
        <f t="shared" si="7"/>
        <v>0</v>
      </c>
      <c r="AN36" s="4">
        <f t="shared" si="8"/>
        <v>3497261.3436799999</v>
      </c>
      <c r="AO36" s="13">
        <f t="shared" si="9"/>
        <v>1165753.7812266666</v>
      </c>
    </row>
    <row r="37" spans="1:41" x14ac:dyDescent="0.25">
      <c r="A37" s="17">
        <v>7008</v>
      </c>
      <c r="B37" s="18" t="s">
        <v>149</v>
      </c>
      <c r="C37" t="s">
        <v>141</v>
      </c>
      <c r="D37" s="19">
        <v>2</v>
      </c>
      <c r="E37" s="49">
        <v>1.3359000000000001</v>
      </c>
      <c r="F37" s="49">
        <f t="shared" si="10"/>
        <v>0.66795000000000004</v>
      </c>
      <c r="G37" s="13">
        <v>2016.0000000000002</v>
      </c>
      <c r="H37" s="21">
        <f t="shared" si="11"/>
        <v>2693.1744000000003</v>
      </c>
      <c r="J37">
        <v>0</v>
      </c>
      <c r="K37" s="49">
        <v>0</v>
      </c>
      <c r="L37" s="49">
        <f t="shared" si="0"/>
        <v>0</v>
      </c>
      <c r="M37" s="20">
        <v>179.2</v>
      </c>
      <c r="N37" s="21">
        <f t="shared" si="1"/>
        <v>0</v>
      </c>
      <c r="P37">
        <v>0</v>
      </c>
      <c r="Q37" s="49">
        <v>0</v>
      </c>
      <c r="R37" s="49">
        <f t="shared" si="2"/>
        <v>0</v>
      </c>
      <c r="S37" s="13">
        <v>89.600000000000009</v>
      </c>
      <c r="T37" s="21">
        <f t="shared" si="3"/>
        <v>0</v>
      </c>
      <c r="V37" s="19">
        <v>1631</v>
      </c>
      <c r="W37" s="49">
        <v>405.86739999999998</v>
      </c>
      <c r="X37" s="49">
        <f t="shared" si="12"/>
        <v>0.24884573881054567</v>
      </c>
      <c r="Y37" s="21">
        <v>400</v>
      </c>
      <c r="Z37" s="4">
        <f t="shared" si="13"/>
        <v>162346.96</v>
      </c>
      <c r="AB37">
        <v>0</v>
      </c>
      <c r="AC37" s="49">
        <v>0</v>
      </c>
      <c r="AD37" s="49">
        <f t="shared" si="4"/>
        <v>0</v>
      </c>
      <c r="AE37" s="21">
        <v>240</v>
      </c>
      <c r="AF37" s="4">
        <f t="shared" si="5"/>
        <v>0</v>
      </c>
      <c r="AH37">
        <v>0</v>
      </c>
      <c r="AI37">
        <v>0</v>
      </c>
      <c r="AJ37">
        <f t="shared" si="6"/>
        <v>0</v>
      </c>
      <c r="AK37" s="21">
        <v>290</v>
      </c>
      <c r="AL37" s="4">
        <f t="shared" si="7"/>
        <v>0</v>
      </c>
      <c r="AN37" s="4">
        <f t="shared" si="8"/>
        <v>165040.13439999998</v>
      </c>
      <c r="AO37" s="13">
        <f t="shared" si="9"/>
        <v>55013.378133333325</v>
      </c>
    </row>
    <row r="38" spans="1:41" x14ac:dyDescent="0.25">
      <c r="A38" s="17">
        <v>8006</v>
      </c>
      <c r="B38" s="18" t="s">
        <v>152</v>
      </c>
      <c r="C38" t="s">
        <v>141</v>
      </c>
      <c r="D38" s="19">
        <v>628</v>
      </c>
      <c r="E38" s="49">
        <v>884.17579999999998</v>
      </c>
      <c r="F38" s="49">
        <f t="shared" si="10"/>
        <v>1.4079232484076434</v>
      </c>
      <c r="G38" s="13">
        <v>2016.0000000000002</v>
      </c>
      <c r="H38" s="21">
        <f t="shared" si="11"/>
        <v>1782498.4128000003</v>
      </c>
      <c r="J38">
        <v>434</v>
      </c>
      <c r="K38" s="49">
        <v>291.25599999999986</v>
      </c>
      <c r="L38" s="49">
        <f t="shared" si="0"/>
        <v>0.67109677419354807</v>
      </c>
      <c r="M38" s="20">
        <v>179.2</v>
      </c>
      <c r="N38" s="21">
        <f t="shared" si="1"/>
        <v>52193.07519999997</v>
      </c>
      <c r="P38">
        <v>36</v>
      </c>
      <c r="Q38" s="49">
        <v>48.222600000000007</v>
      </c>
      <c r="R38" s="49">
        <f t="shared" si="2"/>
        <v>1.3395166666666669</v>
      </c>
      <c r="S38" s="13">
        <v>89.600000000000009</v>
      </c>
      <c r="T38" s="21">
        <f t="shared" si="3"/>
        <v>4320.7449600000009</v>
      </c>
      <c r="V38" s="19">
        <v>39771</v>
      </c>
      <c r="W38" s="49">
        <v>8912.8343999999979</v>
      </c>
      <c r="X38" s="49">
        <f t="shared" si="12"/>
        <v>0.22410385456739831</v>
      </c>
      <c r="Y38" s="21">
        <v>400</v>
      </c>
      <c r="Z38" s="4">
        <f t="shared" si="13"/>
        <v>3565133.7599999993</v>
      </c>
      <c r="AB38">
        <v>41</v>
      </c>
      <c r="AC38" s="49">
        <v>12.847799999999999</v>
      </c>
      <c r="AD38" s="49">
        <f t="shared" si="4"/>
        <v>0.31336097560975607</v>
      </c>
      <c r="AE38" s="21">
        <v>240</v>
      </c>
      <c r="AF38" s="4">
        <f t="shared" si="5"/>
        <v>3083.4719999999998</v>
      </c>
      <c r="AH38">
        <v>0</v>
      </c>
      <c r="AI38">
        <v>0</v>
      </c>
      <c r="AJ38">
        <f t="shared" si="6"/>
        <v>0</v>
      </c>
      <c r="AK38" s="21">
        <v>290</v>
      </c>
      <c r="AL38" s="4">
        <f t="shared" si="7"/>
        <v>0</v>
      </c>
      <c r="AN38" s="4">
        <f t="shared" si="8"/>
        <v>5407229.4649599995</v>
      </c>
      <c r="AO38" s="13">
        <f t="shared" si="9"/>
        <v>1802409.8216533333</v>
      </c>
    </row>
    <row r="39" spans="1:41" x14ac:dyDescent="0.25">
      <c r="A39" s="17">
        <v>13027</v>
      </c>
      <c r="B39" s="18" t="s">
        <v>153</v>
      </c>
      <c r="C39" t="s">
        <v>141</v>
      </c>
      <c r="D39" s="19">
        <v>894</v>
      </c>
      <c r="E39" s="49">
        <v>2273.7266</v>
      </c>
      <c r="F39" s="49">
        <f t="shared" si="10"/>
        <v>2.5433183445190157</v>
      </c>
      <c r="G39" s="13">
        <v>2016.0000000000002</v>
      </c>
      <c r="H39" s="21">
        <f t="shared" si="11"/>
        <v>4583832.8256000001</v>
      </c>
      <c r="J39">
        <v>0</v>
      </c>
      <c r="K39" s="49">
        <v>0</v>
      </c>
      <c r="L39" s="49">
        <f t="shared" si="0"/>
        <v>0</v>
      </c>
      <c r="M39" s="20">
        <v>179.2</v>
      </c>
      <c r="N39" s="21">
        <f t="shared" si="1"/>
        <v>0</v>
      </c>
      <c r="P39">
        <v>0</v>
      </c>
      <c r="Q39" s="49">
        <v>0</v>
      </c>
      <c r="R39" s="49">
        <f t="shared" si="2"/>
        <v>0</v>
      </c>
      <c r="S39" s="13">
        <v>89.600000000000009</v>
      </c>
      <c r="T39" s="21">
        <f t="shared" si="3"/>
        <v>0</v>
      </c>
      <c r="V39" s="19">
        <v>57338</v>
      </c>
      <c r="W39" s="49">
        <v>12420.929699999999</v>
      </c>
      <c r="X39" s="49">
        <f t="shared" si="12"/>
        <v>0.21662649028567441</v>
      </c>
      <c r="Y39" s="21">
        <v>400</v>
      </c>
      <c r="Z39" s="4">
        <f t="shared" si="13"/>
        <v>4968371.88</v>
      </c>
      <c r="AB39">
        <v>0</v>
      </c>
      <c r="AC39" s="49">
        <v>0</v>
      </c>
      <c r="AD39" s="49">
        <f t="shared" si="4"/>
        <v>0</v>
      </c>
      <c r="AE39" s="21">
        <v>240</v>
      </c>
      <c r="AF39" s="4">
        <f t="shared" si="5"/>
        <v>0</v>
      </c>
      <c r="AH39">
        <v>0</v>
      </c>
      <c r="AI39">
        <v>0</v>
      </c>
      <c r="AJ39">
        <f t="shared" si="6"/>
        <v>0</v>
      </c>
      <c r="AK39" s="21">
        <v>290</v>
      </c>
      <c r="AL39" s="4">
        <f t="shared" si="7"/>
        <v>0</v>
      </c>
      <c r="AN39" s="4">
        <f t="shared" si="8"/>
        <v>9552204.7056000009</v>
      </c>
      <c r="AO39" s="13">
        <f t="shared" si="9"/>
        <v>3184068.2352000005</v>
      </c>
    </row>
    <row r="40" spans="1:41" x14ac:dyDescent="0.25">
      <c r="A40" s="17">
        <v>19033</v>
      </c>
      <c r="B40" s="18" t="s">
        <v>156</v>
      </c>
      <c r="C40" t="s">
        <v>141</v>
      </c>
      <c r="D40" s="19">
        <v>282</v>
      </c>
      <c r="E40" s="49">
        <v>164.42450000000002</v>
      </c>
      <c r="F40" s="49">
        <f t="shared" si="10"/>
        <v>0.58306560283687947</v>
      </c>
      <c r="G40" s="13">
        <v>2016.0000000000002</v>
      </c>
      <c r="H40" s="21">
        <f t="shared" si="11"/>
        <v>331479.79200000007</v>
      </c>
      <c r="J40">
        <v>0</v>
      </c>
      <c r="K40" s="49">
        <v>0</v>
      </c>
      <c r="L40" s="49">
        <f t="shared" si="0"/>
        <v>0</v>
      </c>
      <c r="M40" s="20">
        <v>179.2</v>
      </c>
      <c r="N40" s="21">
        <f t="shared" si="1"/>
        <v>0</v>
      </c>
      <c r="P40">
        <v>0</v>
      </c>
      <c r="Q40" s="49">
        <v>0</v>
      </c>
      <c r="R40" s="49">
        <f t="shared" si="2"/>
        <v>0</v>
      </c>
      <c r="S40" s="13">
        <v>89.600000000000009</v>
      </c>
      <c r="T40" s="21">
        <f t="shared" si="3"/>
        <v>0</v>
      </c>
      <c r="V40" s="19">
        <v>3144</v>
      </c>
      <c r="W40" s="49">
        <v>822.96639999999991</v>
      </c>
      <c r="X40" s="49">
        <f t="shared" si="12"/>
        <v>0.26175776081424934</v>
      </c>
      <c r="Y40" s="21">
        <v>400</v>
      </c>
      <c r="Z40" s="4">
        <f t="shared" si="13"/>
        <v>329186.55999999994</v>
      </c>
      <c r="AB40">
        <v>0</v>
      </c>
      <c r="AC40" s="49">
        <v>0</v>
      </c>
      <c r="AD40" s="49">
        <f t="shared" si="4"/>
        <v>0</v>
      </c>
      <c r="AE40" s="21">
        <v>240</v>
      </c>
      <c r="AF40" s="4">
        <f t="shared" si="5"/>
        <v>0</v>
      </c>
      <c r="AH40">
        <v>0</v>
      </c>
      <c r="AI40">
        <v>0</v>
      </c>
      <c r="AJ40">
        <f t="shared" si="6"/>
        <v>0</v>
      </c>
      <c r="AK40" s="21">
        <v>290</v>
      </c>
      <c r="AL40" s="4">
        <f t="shared" si="7"/>
        <v>0</v>
      </c>
      <c r="AN40" s="4">
        <f t="shared" si="8"/>
        <v>660666.35199999996</v>
      </c>
      <c r="AO40" s="13">
        <f t="shared" si="9"/>
        <v>220222.11733333333</v>
      </c>
    </row>
    <row r="41" spans="1:41" x14ac:dyDescent="0.25">
      <c r="A41" s="17">
        <v>7002</v>
      </c>
      <c r="B41" s="18" t="s">
        <v>162</v>
      </c>
      <c r="C41" t="s">
        <v>141</v>
      </c>
      <c r="D41" s="19">
        <v>181</v>
      </c>
      <c r="E41" s="49">
        <v>251.5915</v>
      </c>
      <c r="F41" s="49">
        <f t="shared" si="10"/>
        <v>1.3900082872928177</v>
      </c>
      <c r="G41" s="13">
        <v>2016.0000000000002</v>
      </c>
      <c r="H41" s="21">
        <f t="shared" si="11"/>
        <v>507208.46400000004</v>
      </c>
      <c r="J41">
        <v>0</v>
      </c>
      <c r="K41" s="49">
        <v>0</v>
      </c>
      <c r="L41" s="49">
        <f t="shared" si="0"/>
        <v>0</v>
      </c>
      <c r="M41" s="20">
        <v>179.2</v>
      </c>
      <c r="N41" s="21">
        <f t="shared" si="1"/>
        <v>0</v>
      </c>
      <c r="P41">
        <v>0</v>
      </c>
      <c r="Q41" s="49">
        <v>0</v>
      </c>
      <c r="R41" s="49">
        <f t="shared" si="2"/>
        <v>0</v>
      </c>
      <c r="S41" s="13">
        <v>89.600000000000009</v>
      </c>
      <c r="T41" s="21">
        <f t="shared" si="3"/>
        <v>0</v>
      </c>
      <c r="V41" s="19">
        <v>12602</v>
      </c>
      <c r="W41" s="49">
        <v>1856.1553999999996</v>
      </c>
      <c r="X41" s="49">
        <f t="shared" si="12"/>
        <v>0.14729054118393903</v>
      </c>
      <c r="Y41" s="21">
        <v>400</v>
      </c>
      <c r="Z41" s="4">
        <f t="shared" si="13"/>
        <v>742462.15999999992</v>
      </c>
      <c r="AB41">
        <v>0</v>
      </c>
      <c r="AC41" s="49">
        <v>0</v>
      </c>
      <c r="AD41" s="49">
        <f t="shared" si="4"/>
        <v>0</v>
      </c>
      <c r="AE41" s="21">
        <v>240</v>
      </c>
      <c r="AF41" s="4">
        <f t="shared" si="5"/>
        <v>0</v>
      </c>
      <c r="AH41">
        <v>0</v>
      </c>
      <c r="AI41">
        <v>0</v>
      </c>
      <c r="AJ41">
        <f t="shared" si="6"/>
        <v>0</v>
      </c>
      <c r="AK41" s="21">
        <v>290</v>
      </c>
      <c r="AL41" s="4">
        <f t="shared" si="7"/>
        <v>0</v>
      </c>
      <c r="AN41" s="4">
        <f t="shared" si="8"/>
        <v>1249670.6239999998</v>
      </c>
      <c r="AO41" s="13">
        <f t="shared" si="9"/>
        <v>416556.87466666661</v>
      </c>
    </row>
  </sheetData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" footer="0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9DCC3-1B7F-4EB7-9569-7294D933D27D}">
  <dimension ref="A1:AO73"/>
  <sheetViews>
    <sheetView workbookViewId="0">
      <selection activeCell="E5" sqref="E5"/>
    </sheetView>
  </sheetViews>
  <sheetFormatPr defaultRowHeight="15" x14ac:dyDescent="0.25"/>
  <cols>
    <col min="2" max="2" width="36.5703125" customWidth="1"/>
    <col min="3" max="3" width="15.85546875" customWidth="1"/>
    <col min="7" max="7" width="10.5703125" bestFit="1" customWidth="1"/>
    <col min="8" max="8" width="13.5703125" customWidth="1"/>
    <col min="22" max="22" width="10.5703125" bestFit="1" customWidth="1"/>
    <col min="26" max="26" width="14.28515625" bestFit="1" customWidth="1"/>
    <col min="27" max="27" width="6.7109375" customWidth="1"/>
    <col min="32" max="32" width="11.5703125" bestFit="1" customWidth="1"/>
    <col min="38" max="38" width="10" bestFit="1" customWidth="1"/>
    <col min="40" max="40" width="14.7109375" customWidth="1"/>
    <col min="41" max="41" width="15.28515625" bestFit="1" customWidth="1"/>
  </cols>
  <sheetData>
    <row r="1" spans="1:41" x14ac:dyDescent="0.25">
      <c r="A1" s="5" t="s">
        <v>39</v>
      </c>
    </row>
    <row r="2" spans="1:41" x14ac:dyDescent="0.25">
      <c r="A2" s="5" t="s">
        <v>245</v>
      </c>
    </row>
    <row r="4" spans="1:41" x14ac:dyDescent="0.25">
      <c r="A4" s="5" t="s">
        <v>237</v>
      </c>
    </row>
    <row r="5" spans="1:41" x14ac:dyDescent="0.25">
      <c r="A5" s="5"/>
    </row>
    <row r="6" spans="1:41" x14ac:dyDescent="0.25">
      <c r="A6" s="5" t="s">
        <v>238</v>
      </c>
      <c r="AO6" s="13"/>
    </row>
    <row r="7" spans="1:41" x14ac:dyDescent="0.25">
      <c r="D7" s="53" t="s">
        <v>126</v>
      </c>
      <c r="E7" s="53"/>
      <c r="F7" s="53"/>
      <c r="G7" s="53"/>
      <c r="H7" s="53"/>
      <c r="J7" s="53" t="s">
        <v>127</v>
      </c>
      <c r="K7" s="53"/>
      <c r="L7" s="53"/>
      <c r="M7" s="53"/>
      <c r="N7" s="53"/>
      <c r="P7" s="53" t="s">
        <v>128</v>
      </c>
      <c r="Q7" s="53"/>
      <c r="R7" s="53"/>
      <c r="S7" s="53"/>
      <c r="T7" s="53"/>
      <c r="V7" s="53" t="s">
        <v>129</v>
      </c>
      <c r="W7" s="53"/>
      <c r="X7" s="53"/>
      <c r="Y7" s="53"/>
      <c r="Z7" s="53"/>
      <c r="AB7" s="53" t="s">
        <v>130</v>
      </c>
      <c r="AC7" s="53"/>
      <c r="AD7" s="53"/>
      <c r="AE7" s="53"/>
      <c r="AF7" s="53"/>
      <c r="AH7" s="53" t="s">
        <v>131</v>
      </c>
      <c r="AI7" s="53"/>
      <c r="AJ7" s="53"/>
      <c r="AK7" s="53"/>
      <c r="AL7" s="53"/>
      <c r="AN7" s="4"/>
      <c r="AO7" s="4"/>
    </row>
    <row r="8" spans="1:41" ht="45" x14ac:dyDescent="0.25">
      <c r="A8" s="14" t="s">
        <v>4</v>
      </c>
      <c r="B8" s="14" t="s">
        <v>5</v>
      </c>
      <c r="C8" s="50" t="s">
        <v>132</v>
      </c>
      <c r="D8" s="14" t="s">
        <v>133</v>
      </c>
      <c r="E8" s="14" t="s">
        <v>134</v>
      </c>
      <c r="F8" s="14" t="s">
        <v>135</v>
      </c>
      <c r="G8" s="14" t="s">
        <v>136</v>
      </c>
      <c r="H8" s="14" t="s">
        <v>137</v>
      </c>
      <c r="J8" s="14" t="s">
        <v>133</v>
      </c>
      <c r="K8" s="14" t="s">
        <v>134</v>
      </c>
      <c r="L8" s="14" t="s">
        <v>135</v>
      </c>
      <c r="M8" s="14" t="s">
        <v>136</v>
      </c>
      <c r="N8" s="14" t="s">
        <v>137</v>
      </c>
      <c r="P8" s="14" t="s">
        <v>133</v>
      </c>
      <c r="Q8" s="14" t="s">
        <v>134</v>
      </c>
      <c r="R8" s="14" t="s">
        <v>135</v>
      </c>
      <c r="S8" s="14" t="s">
        <v>136</v>
      </c>
      <c r="T8" s="14" t="s">
        <v>137</v>
      </c>
      <c r="V8" s="14" t="s">
        <v>138</v>
      </c>
      <c r="W8" s="14" t="s">
        <v>134</v>
      </c>
      <c r="X8" s="14" t="s">
        <v>135</v>
      </c>
      <c r="Y8" s="14" t="s">
        <v>136</v>
      </c>
      <c r="Z8" s="14" t="s">
        <v>137</v>
      </c>
      <c r="AB8" s="14" t="s">
        <v>138</v>
      </c>
      <c r="AC8" s="14" t="s">
        <v>134</v>
      </c>
      <c r="AD8" s="14" t="s">
        <v>135</v>
      </c>
      <c r="AE8" s="14" t="s">
        <v>136</v>
      </c>
      <c r="AF8" s="14" t="s">
        <v>137</v>
      </c>
      <c r="AH8" s="14" t="s">
        <v>138</v>
      </c>
      <c r="AI8" s="14" t="s">
        <v>134</v>
      </c>
      <c r="AJ8" s="14" t="s">
        <v>135</v>
      </c>
      <c r="AK8" s="14" t="s">
        <v>136</v>
      </c>
      <c r="AL8" s="14" t="s">
        <v>137</v>
      </c>
      <c r="AM8" s="51"/>
      <c r="AN8" s="14" t="s">
        <v>139</v>
      </c>
      <c r="AO8" s="14" t="s">
        <v>41</v>
      </c>
    </row>
    <row r="9" spans="1:41" x14ac:dyDescent="0.25">
      <c r="A9" s="17">
        <v>14001</v>
      </c>
      <c r="B9" s="18" t="s">
        <v>174</v>
      </c>
      <c r="C9" t="s">
        <v>175</v>
      </c>
      <c r="D9" s="19">
        <v>434</v>
      </c>
      <c r="E9" s="49">
        <v>508.14309999999995</v>
      </c>
      <c r="F9" s="49">
        <f>IFERROR(E9/D9,0)</f>
        <v>1.1708366359447004</v>
      </c>
      <c r="G9" s="13">
        <v>1960.0000000000002</v>
      </c>
      <c r="H9" s="21">
        <f>D9*F9*G9</f>
        <v>995960.47600000014</v>
      </c>
      <c r="J9" s="19">
        <v>40</v>
      </c>
      <c r="K9" s="49">
        <v>24.786099999999998</v>
      </c>
      <c r="L9" s="49">
        <f>IFERROR(K9/J9,0)</f>
        <v>0.61965249999999994</v>
      </c>
      <c r="M9" s="13">
        <v>179.20000000000002</v>
      </c>
      <c r="N9" s="21">
        <f>J9*L9*M9</f>
        <v>4441.6691199999996</v>
      </c>
      <c r="P9" s="19">
        <v>0</v>
      </c>
      <c r="Q9" s="49">
        <v>0</v>
      </c>
      <c r="R9" s="49">
        <f>IFERROR(Q9/P9,0)</f>
        <v>0</v>
      </c>
      <c r="S9" s="13">
        <v>89.600000000000009</v>
      </c>
      <c r="T9" s="21">
        <f>P9*R9*S9</f>
        <v>0</v>
      </c>
      <c r="V9" s="19">
        <v>17329</v>
      </c>
      <c r="W9" s="49">
        <v>4080.1074000000003</v>
      </c>
      <c r="X9" s="49">
        <f>IFERROR(W9/V9,0)</f>
        <v>0.23544967395695079</v>
      </c>
      <c r="Y9" s="21">
        <v>375</v>
      </c>
      <c r="Z9" s="4">
        <f>V9*X9*Y9</f>
        <v>1530040.2750000001</v>
      </c>
      <c r="AB9" s="19">
        <v>0</v>
      </c>
      <c r="AC9" s="49">
        <v>0</v>
      </c>
      <c r="AD9" s="49">
        <f>IFERROR(AC9/AB9,0)</f>
        <v>0</v>
      </c>
      <c r="AE9" s="21">
        <v>240</v>
      </c>
      <c r="AF9" s="4">
        <f>AB9*AD9*AE9</f>
        <v>0</v>
      </c>
      <c r="AH9" s="19">
        <v>0</v>
      </c>
      <c r="AI9" s="49">
        <v>0</v>
      </c>
      <c r="AJ9" s="49">
        <f>IFERROR(AI9/AH9,0)</f>
        <v>0</v>
      </c>
      <c r="AK9" s="21">
        <v>290</v>
      </c>
      <c r="AL9" s="4">
        <f>AH9*AJ9*AK9</f>
        <v>0</v>
      </c>
      <c r="AN9" s="4">
        <f>AL9+AF9+Z9+T9+N9+H9</f>
        <v>2530442.4201200004</v>
      </c>
      <c r="AO9" s="13">
        <f>AN9/3</f>
        <v>843480.80670666683</v>
      </c>
    </row>
    <row r="10" spans="1:41" x14ac:dyDescent="0.25">
      <c r="A10" s="17">
        <v>12010</v>
      </c>
      <c r="B10" s="18" t="s">
        <v>176</v>
      </c>
      <c r="C10" t="s">
        <v>175</v>
      </c>
      <c r="D10" s="19">
        <v>240</v>
      </c>
      <c r="E10" s="49">
        <v>416.51409999999998</v>
      </c>
      <c r="F10" s="49">
        <f t="shared" ref="F10:F73" si="0">IFERROR(E10/D10,0)</f>
        <v>1.7354754166666666</v>
      </c>
      <c r="G10" s="13">
        <v>1960.0000000000002</v>
      </c>
      <c r="H10" s="21">
        <f t="shared" ref="H10:H73" si="1">D10*F10*G10</f>
        <v>816367.63600000006</v>
      </c>
      <c r="J10" s="19">
        <v>0</v>
      </c>
      <c r="K10" s="49">
        <v>0</v>
      </c>
      <c r="L10" s="49">
        <f t="shared" ref="L10:L73" si="2">IFERROR(K10/J10,0)</f>
        <v>0</v>
      </c>
      <c r="M10" s="13">
        <v>179.20000000000002</v>
      </c>
      <c r="N10" s="21">
        <f t="shared" ref="N10:N73" si="3">J10*L10*M10</f>
        <v>0</v>
      </c>
      <c r="P10" s="19">
        <v>0</v>
      </c>
      <c r="Q10" s="49">
        <v>0</v>
      </c>
      <c r="R10" s="49">
        <f t="shared" ref="R10:R73" si="4">IFERROR(Q10/P10,0)</f>
        <v>0</v>
      </c>
      <c r="S10" s="13">
        <v>89.600000000000009</v>
      </c>
      <c r="T10" s="21">
        <f t="shared" ref="T10:T73" si="5">P10*R10*S10</f>
        <v>0</v>
      </c>
      <c r="V10" s="19">
        <v>13736</v>
      </c>
      <c r="W10" s="49">
        <v>4187.8408000000009</v>
      </c>
      <c r="X10" s="49">
        <f t="shared" ref="X10:X73" si="6">IFERROR(W10/V10,0)</f>
        <v>0.30488066394874785</v>
      </c>
      <c r="Y10" s="21">
        <v>375</v>
      </c>
      <c r="Z10" s="4">
        <f t="shared" ref="Z10:Z73" si="7">V10*X10*Y10</f>
        <v>1570440.3000000003</v>
      </c>
      <c r="AB10" s="19">
        <v>0</v>
      </c>
      <c r="AC10" s="49">
        <v>0</v>
      </c>
      <c r="AD10" s="49">
        <f t="shared" ref="AD10:AD73" si="8">IFERROR(AC10/AB10,0)</f>
        <v>0</v>
      </c>
      <c r="AE10" s="21">
        <v>240</v>
      </c>
      <c r="AF10" s="4">
        <f t="shared" ref="AF10:AF73" si="9">AB10*AD10*AE10</f>
        <v>0</v>
      </c>
      <c r="AH10" s="19">
        <v>0</v>
      </c>
      <c r="AI10" s="49">
        <v>0</v>
      </c>
      <c r="AJ10" s="49">
        <f t="shared" ref="AJ10:AJ73" si="10">IFERROR(AI10/AH10,0)</f>
        <v>0</v>
      </c>
      <c r="AK10" s="21">
        <v>290</v>
      </c>
      <c r="AL10" s="4">
        <f t="shared" ref="AL10:AL73" si="11">AH10*AJ10*AK10</f>
        <v>0</v>
      </c>
      <c r="AN10" s="4">
        <f t="shared" ref="AN10:AN73" si="12">AL10+AF10+Z10+T10+N10+H10</f>
        <v>2386807.9360000002</v>
      </c>
      <c r="AO10" s="13">
        <f t="shared" ref="AO10:AO73" si="13">AN10/3</f>
        <v>795602.64533333341</v>
      </c>
    </row>
    <row r="11" spans="1:41" x14ac:dyDescent="0.25">
      <c r="A11" s="17">
        <v>4025</v>
      </c>
      <c r="B11" s="18" t="s">
        <v>177</v>
      </c>
      <c r="C11" t="s">
        <v>175</v>
      </c>
      <c r="D11" s="19">
        <v>275</v>
      </c>
      <c r="E11" s="49">
        <v>450.04719999999992</v>
      </c>
      <c r="F11" s="49">
        <f t="shared" si="0"/>
        <v>1.6365352727272724</v>
      </c>
      <c r="G11" s="13">
        <v>1960.0000000000002</v>
      </c>
      <c r="H11" s="21">
        <f t="shared" si="1"/>
        <v>882092.51199999999</v>
      </c>
      <c r="J11" s="19">
        <v>38</v>
      </c>
      <c r="K11" s="49">
        <v>29.347000000000005</v>
      </c>
      <c r="L11" s="49">
        <f t="shared" si="2"/>
        <v>0.77228947368421064</v>
      </c>
      <c r="M11" s="13">
        <v>179.20000000000002</v>
      </c>
      <c r="N11" s="21">
        <f t="shared" si="3"/>
        <v>5258.9824000000017</v>
      </c>
      <c r="P11" s="19">
        <v>0</v>
      </c>
      <c r="Q11" s="49">
        <v>0</v>
      </c>
      <c r="R11" s="49">
        <f t="shared" si="4"/>
        <v>0</v>
      </c>
      <c r="S11" s="13">
        <v>89.600000000000009</v>
      </c>
      <c r="T11" s="21">
        <f t="shared" si="5"/>
        <v>0</v>
      </c>
      <c r="V11" s="19">
        <v>8903</v>
      </c>
      <c r="W11" s="49">
        <v>2707.2920000000004</v>
      </c>
      <c r="X11" s="49">
        <f t="shared" si="6"/>
        <v>0.30408761091766823</v>
      </c>
      <c r="Y11" s="21">
        <v>375</v>
      </c>
      <c r="Z11" s="4">
        <f t="shared" si="7"/>
        <v>1015234.5000000001</v>
      </c>
      <c r="AB11" s="19">
        <v>77</v>
      </c>
      <c r="AC11" s="49">
        <v>71.438799999999986</v>
      </c>
      <c r="AD11" s="49">
        <f t="shared" si="8"/>
        <v>0.92777662337662314</v>
      </c>
      <c r="AE11" s="21">
        <v>240</v>
      </c>
      <c r="AF11" s="4">
        <f t="shared" si="9"/>
        <v>17145.311999999998</v>
      </c>
      <c r="AH11" s="19">
        <v>0</v>
      </c>
      <c r="AI11" s="49">
        <v>0</v>
      </c>
      <c r="AJ11" s="49">
        <f t="shared" si="10"/>
        <v>0</v>
      </c>
      <c r="AK11" s="21">
        <v>290</v>
      </c>
      <c r="AL11" s="4">
        <f t="shared" si="11"/>
        <v>0</v>
      </c>
      <c r="AN11" s="4">
        <f t="shared" si="12"/>
        <v>1919731.3064000001</v>
      </c>
      <c r="AO11" s="13">
        <f t="shared" si="13"/>
        <v>639910.43546666671</v>
      </c>
    </row>
    <row r="12" spans="1:41" x14ac:dyDescent="0.25">
      <c r="A12" s="17">
        <v>2134</v>
      </c>
      <c r="B12" s="18" t="s">
        <v>178</v>
      </c>
      <c r="C12" t="s">
        <v>175</v>
      </c>
      <c r="D12" s="19">
        <v>115</v>
      </c>
      <c r="E12" s="49">
        <v>183.90869999999998</v>
      </c>
      <c r="F12" s="49">
        <f t="shared" si="0"/>
        <v>1.5992060869565217</v>
      </c>
      <c r="G12" s="13">
        <v>1960.0000000000002</v>
      </c>
      <c r="H12" s="21">
        <f t="shared" si="1"/>
        <v>360461.05200000003</v>
      </c>
      <c r="J12" s="19">
        <v>0</v>
      </c>
      <c r="K12" s="49">
        <v>0</v>
      </c>
      <c r="L12" s="49">
        <f t="shared" si="2"/>
        <v>0</v>
      </c>
      <c r="M12" s="13">
        <v>179.20000000000002</v>
      </c>
      <c r="N12" s="21">
        <f t="shared" si="3"/>
        <v>0</v>
      </c>
      <c r="P12" s="19">
        <v>0</v>
      </c>
      <c r="Q12" s="49">
        <v>0</v>
      </c>
      <c r="R12" s="49">
        <f t="shared" si="4"/>
        <v>0</v>
      </c>
      <c r="S12" s="13">
        <v>89.600000000000009</v>
      </c>
      <c r="T12" s="21">
        <f t="shared" si="5"/>
        <v>0</v>
      </c>
      <c r="V12" s="19">
        <v>7141</v>
      </c>
      <c r="W12" s="49">
        <v>2109.5434</v>
      </c>
      <c r="X12" s="49">
        <f t="shared" si="6"/>
        <v>0.29541288334967092</v>
      </c>
      <c r="Y12" s="21">
        <v>375</v>
      </c>
      <c r="Z12" s="4">
        <f t="shared" si="7"/>
        <v>791078.77500000002</v>
      </c>
      <c r="AB12" s="19">
        <v>0</v>
      </c>
      <c r="AC12" s="49">
        <v>0</v>
      </c>
      <c r="AD12" s="49">
        <f t="shared" si="8"/>
        <v>0</v>
      </c>
      <c r="AE12" s="21">
        <v>240</v>
      </c>
      <c r="AF12" s="4">
        <f t="shared" si="9"/>
        <v>0</v>
      </c>
      <c r="AH12" s="19">
        <v>0</v>
      </c>
      <c r="AI12" s="49">
        <v>0</v>
      </c>
      <c r="AJ12" s="49">
        <f t="shared" si="10"/>
        <v>0</v>
      </c>
      <c r="AK12" s="21">
        <v>290</v>
      </c>
      <c r="AL12" s="4">
        <f t="shared" si="11"/>
        <v>0</v>
      </c>
      <c r="AN12" s="4">
        <f t="shared" si="12"/>
        <v>1151539.827</v>
      </c>
      <c r="AO12" s="13">
        <f t="shared" si="13"/>
        <v>383846.609</v>
      </c>
    </row>
    <row r="13" spans="1:41" x14ac:dyDescent="0.25">
      <c r="A13" s="17">
        <v>3073</v>
      </c>
      <c r="B13" s="18" t="s">
        <v>179</v>
      </c>
      <c r="C13" t="s">
        <v>175</v>
      </c>
      <c r="D13" s="19">
        <v>453</v>
      </c>
      <c r="E13" s="49">
        <v>752.53190000000018</v>
      </c>
      <c r="F13" s="49">
        <f t="shared" si="0"/>
        <v>1.6612183222958061</v>
      </c>
      <c r="G13" s="13">
        <v>1960.0000000000002</v>
      </c>
      <c r="H13" s="21">
        <f t="shared" si="1"/>
        <v>1474962.5240000004</v>
      </c>
      <c r="J13" s="19">
        <v>62</v>
      </c>
      <c r="K13" s="49">
        <v>48.210299999999989</v>
      </c>
      <c r="L13" s="49">
        <f t="shared" si="2"/>
        <v>0.7775854838709676</v>
      </c>
      <c r="M13" s="13">
        <v>179.20000000000002</v>
      </c>
      <c r="N13" s="21">
        <f t="shared" si="3"/>
        <v>8639.2857599999988</v>
      </c>
      <c r="P13" s="19">
        <v>2</v>
      </c>
      <c r="Q13" s="49">
        <v>2.6291000000000002</v>
      </c>
      <c r="R13" s="49">
        <f t="shared" si="4"/>
        <v>1.3145500000000001</v>
      </c>
      <c r="S13" s="13">
        <v>89.600000000000009</v>
      </c>
      <c r="T13" s="21">
        <f t="shared" si="5"/>
        <v>235.56736000000004</v>
      </c>
      <c r="V13" s="19">
        <v>13266</v>
      </c>
      <c r="W13" s="49">
        <v>6910.8018000000011</v>
      </c>
      <c r="X13" s="49">
        <f t="shared" si="6"/>
        <v>0.52094088647670744</v>
      </c>
      <c r="Y13" s="21">
        <v>375</v>
      </c>
      <c r="Z13" s="4">
        <f t="shared" si="7"/>
        <v>2591550.6750000003</v>
      </c>
      <c r="AB13" s="19">
        <v>3208</v>
      </c>
      <c r="AC13" s="49">
        <v>901.22110000000009</v>
      </c>
      <c r="AD13" s="49">
        <f t="shared" si="8"/>
        <v>0.28092927057356609</v>
      </c>
      <c r="AE13" s="21">
        <v>240</v>
      </c>
      <c r="AF13" s="4">
        <f t="shared" si="9"/>
        <v>216293.06399999998</v>
      </c>
      <c r="AH13" s="19">
        <v>1286</v>
      </c>
      <c r="AI13" s="49">
        <v>628.5012999999999</v>
      </c>
      <c r="AJ13" s="49">
        <f t="shared" si="10"/>
        <v>0.48872573872472774</v>
      </c>
      <c r="AK13" s="21">
        <v>290</v>
      </c>
      <c r="AL13" s="4">
        <f t="shared" si="11"/>
        <v>182265.37699999998</v>
      </c>
      <c r="AN13" s="4">
        <f t="shared" si="12"/>
        <v>4473946.4931200007</v>
      </c>
      <c r="AO13" s="13">
        <f t="shared" si="13"/>
        <v>1491315.4977066668</v>
      </c>
    </row>
    <row r="14" spans="1:41" x14ac:dyDescent="0.25">
      <c r="A14" s="17">
        <v>16017</v>
      </c>
      <c r="B14" s="18" t="s">
        <v>180</v>
      </c>
      <c r="C14" t="s">
        <v>175</v>
      </c>
      <c r="D14" s="19">
        <v>955</v>
      </c>
      <c r="E14" s="49">
        <v>1793.6398999999999</v>
      </c>
      <c r="F14" s="49">
        <f t="shared" si="0"/>
        <v>1.8781569633507853</v>
      </c>
      <c r="G14" s="13">
        <v>1960.0000000000002</v>
      </c>
      <c r="H14" s="21">
        <f t="shared" si="1"/>
        <v>3515534.2040000004</v>
      </c>
      <c r="J14" s="19">
        <v>22</v>
      </c>
      <c r="K14" s="49">
        <v>15.986399999999998</v>
      </c>
      <c r="L14" s="49">
        <f t="shared" si="2"/>
        <v>0.72665454545454533</v>
      </c>
      <c r="M14" s="13">
        <v>179.20000000000002</v>
      </c>
      <c r="N14" s="21">
        <f t="shared" si="3"/>
        <v>2864.7628799999998</v>
      </c>
      <c r="P14" s="19">
        <v>6</v>
      </c>
      <c r="Q14" s="49">
        <v>10.025699999999999</v>
      </c>
      <c r="R14" s="49">
        <f t="shared" si="4"/>
        <v>1.6709499999999997</v>
      </c>
      <c r="S14" s="13">
        <v>89.600000000000009</v>
      </c>
      <c r="T14" s="21">
        <f t="shared" si="5"/>
        <v>898.30272000000002</v>
      </c>
      <c r="V14" s="19">
        <v>20276</v>
      </c>
      <c r="W14" s="49">
        <v>8074.9507999999996</v>
      </c>
      <c r="X14" s="49">
        <f t="shared" si="6"/>
        <v>0.39825166699546261</v>
      </c>
      <c r="Y14" s="21">
        <v>375</v>
      </c>
      <c r="Z14" s="4">
        <f t="shared" si="7"/>
        <v>3028106.55</v>
      </c>
      <c r="AB14" s="19">
        <v>141</v>
      </c>
      <c r="AC14" s="49">
        <v>114.22750000000001</v>
      </c>
      <c r="AD14" s="49">
        <f t="shared" si="8"/>
        <v>0.81012411347517732</v>
      </c>
      <c r="AE14" s="21">
        <v>240</v>
      </c>
      <c r="AF14" s="4">
        <f t="shared" si="9"/>
        <v>27414.600000000002</v>
      </c>
      <c r="AH14" s="19">
        <v>1223</v>
      </c>
      <c r="AI14" s="49">
        <v>557.82960000000003</v>
      </c>
      <c r="AJ14" s="49">
        <f t="shared" si="10"/>
        <v>0.45611578086672122</v>
      </c>
      <c r="AK14" s="21">
        <v>290</v>
      </c>
      <c r="AL14" s="4">
        <f t="shared" si="11"/>
        <v>161770.584</v>
      </c>
      <c r="AN14" s="4">
        <f t="shared" si="12"/>
        <v>6736589.0035999995</v>
      </c>
      <c r="AO14" s="13">
        <f t="shared" si="13"/>
        <v>2245529.6678666663</v>
      </c>
    </row>
    <row r="15" spans="1:41" x14ac:dyDescent="0.25">
      <c r="A15" s="17">
        <v>5006</v>
      </c>
      <c r="B15" s="18" t="s">
        <v>181</v>
      </c>
      <c r="C15" t="s">
        <v>175</v>
      </c>
      <c r="D15" s="19">
        <v>486</v>
      </c>
      <c r="E15" s="49">
        <v>505.75069999999999</v>
      </c>
      <c r="F15" s="49">
        <f t="shared" si="0"/>
        <v>1.0406393004115226</v>
      </c>
      <c r="G15" s="13">
        <v>1960.0000000000002</v>
      </c>
      <c r="H15" s="21">
        <f t="shared" si="1"/>
        <v>991271.37200000009</v>
      </c>
      <c r="J15" s="19">
        <v>0</v>
      </c>
      <c r="K15" s="49">
        <v>0</v>
      </c>
      <c r="L15" s="49">
        <f t="shared" si="2"/>
        <v>0</v>
      </c>
      <c r="M15" s="13">
        <v>179.20000000000002</v>
      </c>
      <c r="N15" s="21">
        <f t="shared" si="3"/>
        <v>0</v>
      </c>
      <c r="P15" s="19">
        <v>0</v>
      </c>
      <c r="Q15" s="49">
        <v>0</v>
      </c>
      <c r="R15" s="49">
        <f t="shared" si="4"/>
        <v>0</v>
      </c>
      <c r="S15" s="13">
        <v>89.600000000000009</v>
      </c>
      <c r="T15" s="21">
        <f t="shared" si="5"/>
        <v>0</v>
      </c>
      <c r="V15" s="19">
        <v>16677</v>
      </c>
      <c r="W15" s="49">
        <v>4156.7057999999997</v>
      </c>
      <c r="X15" s="49">
        <f t="shared" si="6"/>
        <v>0.24924781435509982</v>
      </c>
      <c r="Y15" s="21">
        <v>375</v>
      </c>
      <c r="Z15" s="4">
        <f t="shared" si="7"/>
        <v>1558764.6749999998</v>
      </c>
      <c r="AB15" s="19">
        <v>0</v>
      </c>
      <c r="AC15" s="49">
        <v>0</v>
      </c>
      <c r="AD15" s="49">
        <f t="shared" si="8"/>
        <v>0</v>
      </c>
      <c r="AE15" s="21">
        <v>240</v>
      </c>
      <c r="AF15" s="4">
        <f t="shared" si="9"/>
        <v>0</v>
      </c>
      <c r="AH15" s="19">
        <v>0</v>
      </c>
      <c r="AI15" s="49">
        <v>0</v>
      </c>
      <c r="AJ15" s="49">
        <f t="shared" si="10"/>
        <v>0</v>
      </c>
      <c r="AK15" s="21">
        <v>290</v>
      </c>
      <c r="AL15" s="4">
        <f t="shared" si="11"/>
        <v>0</v>
      </c>
      <c r="AN15" s="4">
        <f t="shared" si="12"/>
        <v>2550036.0469999998</v>
      </c>
      <c r="AO15" s="13">
        <f t="shared" si="13"/>
        <v>850012.01566666656</v>
      </c>
    </row>
    <row r="16" spans="1:41" x14ac:dyDescent="0.25">
      <c r="A16" s="17">
        <v>8016</v>
      </c>
      <c r="B16" s="18" t="s">
        <v>182</v>
      </c>
      <c r="C16" t="s">
        <v>175</v>
      </c>
      <c r="D16" s="19">
        <v>482</v>
      </c>
      <c r="E16" s="49">
        <v>552.74300000000005</v>
      </c>
      <c r="F16" s="49">
        <f t="shared" si="0"/>
        <v>1.1467697095435685</v>
      </c>
      <c r="G16" s="13">
        <v>1960.0000000000002</v>
      </c>
      <c r="H16" s="21">
        <f t="shared" si="1"/>
        <v>1083376.2800000003</v>
      </c>
      <c r="J16" s="19">
        <v>0</v>
      </c>
      <c r="K16" s="49">
        <v>0</v>
      </c>
      <c r="L16" s="49">
        <f t="shared" si="2"/>
        <v>0</v>
      </c>
      <c r="M16" s="13">
        <v>179.20000000000002</v>
      </c>
      <c r="N16" s="21">
        <f t="shared" si="3"/>
        <v>0</v>
      </c>
      <c r="P16" s="19">
        <v>0</v>
      </c>
      <c r="Q16" s="49">
        <v>0</v>
      </c>
      <c r="R16" s="49">
        <f t="shared" si="4"/>
        <v>0</v>
      </c>
      <c r="S16" s="13">
        <v>89.600000000000009</v>
      </c>
      <c r="T16" s="21">
        <f t="shared" si="5"/>
        <v>0</v>
      </c>
      <c r="V16" s="19">
        <v>17488</v>
      </c>
      <c r="W16" s="49">
        <v>5844.9805000000006</v>
      </c>
      <c r="X16" s="49">
        <f t="shared" si="6"/>
        <v>0.33422807067703569</v>
      </c>
      <c r="Y16" s="21">
        <v>375</v>
      </c>
      <c r="Z16" s="4">
        <f t="shared" si="7"/>
        <v>2191867.6875</v>
      </c>
      <c r="AB16" s="19">
        <v>0</v>
      </c>
      <c r="AC16" s="49">
        <v>0</v>
      </c>
      <c r="AD16" s="49">
        <f t="shared" si="8"/>
        <v>0</v>
      </c>
      <c r="AE16" s="21">
        <v>240</v>
      </c>
      <c r="AF16" s="4">
        <f t="shared" si="9"/>
        <v>0</v>
      </c>
      <c r="AH16" s="19">
        <v>0</v>
      </c>
      <c r="AI16" s="49">
        <v>0</v>
      </c>
      <c r="AJ16" s="49">
        <f t="shared" si="10"/>
        <v>0</v>
      </c>
      <c r="AK16" s="21">
        <v>290</v>
      </c>
      <c r="AL16" s="4">
        <f t="shared" si="11"/>
        <v>0</v>
      </c>
      <c r="AN16" s="4">
        <f t="shared" si="12"/>
        <v>3275243.9675000003</v>
      </c>
      <c r="AO16" s="13">
        <f t="shared" si="13"/>
        <v>1091747.9891666668</v>
      </c>
    </row>
    <row r="17" spans="1:41" x14ac:dyDescent="0.25">
      <c r="A17" s="17">
        <v>1002</v>
      </c>
      <c r="B17" s="18" t="s">
        <v>183</v>
      </c>
      <c r="C17" t="s">
        <v>175</v>
      </c>
      <c r="D17" s="19">
        <v>298</v>
      </c>
      <c r="E17" s="49">
        <v>261.89780000000002</v>
      </c>
      <c r="F17" s="49">
        <f t="shared" si="0"/>
        <v>0.87885167785234908</v>
      </c>
      <c r="G17" s="13">
        <v>1960.0000000000002</v>
      </c>
      <c r="H17" s="21">
        <f t="shared" si="1"/>
        <v>513319.68800000008</v>
      </c>
      <c r="J17" s="19">
        <v>0</v>
      </c>
      <c r="K17" s="49">
        <v>0</v>
      </c>
      <c r="L17" s="49">
        <f t="shared" si="2"/>
        <v>0</v>
      </c>
      <c r="M17" s="13">
        <v>179.20000000000002</v>
      </c>
      <c r="N17" s="21">
        <f t="shared" si="3"/>
        <v>0</v>
      </c>
      <c r="P17" s="19">
        <v>0</v>
      </c>
      <c r="Q17" s="49">
        <v>0</v>
      </c>
      <c r="R17" s="49">
        <f t="shared" si="4"/>
        <v>0</v>
      </c>
      <c r="S17" s="13">
        <v>89.600000000000009</v>
      </c>
      <c r="T17" s="21">
        <f t="shared" si="5"/>
        <v>0</v>
      </c>
      <c r="V17" s="19">
        <v>11114</v>
      </c>
      <c r="W17" s="49">
        <v>2787.8334</v>
      </c>
      <c r="X17" s="49">
        <f t="shared" si="6"/>
        <v>0.25083978765520965</v>
      </c>
      <c r="Y17" s="21">
        <v>375</v>
      </c>
      <c r="Z17" s="4">
        <f t="shared" si="7"/>
        <v>1045437.525</v>
      </c>
      <c r="AB17" s="19">
        <v>0</v>
      </c>
      <c r="AC17" s="49">
        <v>0</v>
      </c>
      <c r="AD17" s="49">
        <f t="shared" si="8"/>
        <v>0</v>
      </c>
      <c r="AE17" s="21">
        <v>240</v>
      </c>
      <c r="AF17" s="4">
        <f t="shared" si="9"/>
        <v>0</v>
      </c>
      <c r="AH17" s="19">
        <v>0</v>
      </c>
      <c r="AI17" s="49">
        <v>0</v>
      </c>
      <c r="AJ17" s="49">
        <f t="shared" si="10"/>
        <v>0</v>
      </c>
      <c r="AK17" s="21">
        <v>290</v>
      </c>
      <c r="AL17" s="4">
        <f t="shared" si="11"/>
        <v>0</v>
      </c>
      <c r="AN17" s="4">
        <f t="shared" si="12"/>
        <v>1558757.213</v>
      </c>
      <c r="AO17" s="13">
        <f t="shared" si="13"/>
        <v>519585.73766666668</v>
      </c>
    </row>
    <row r="18" spans="1:41" x14ac:dyDescent="0.25">
      <c r="A18" s="17">
        <v>2005</v>
      </c>
      <c r="B18" s="18" t="s">
        <v>184</v>
      </c>
      <c r="C18" t="s">
        <v>175</v>
      </c>
      <c r="D18" s="19">
        <v>258</v>
      </c>
      <c r="E18" s="49">
        <v>266.45740000000006</v>
      </c>
      <c r="F18" s="49">
        <f t="shared" si="0"/>
        <v>1.0327806201550389</v>
      </c>
      <c r="G18" s="13">
        <v>1960.0000000000002</v>
      </c>
      <c r="H18" s="21">
        <f t="shared" si="1"/>
        <v>522256.50400000019</v>
      </c>
      <c r="J18" s="19">
        <v>0</v>
      </c>
      <c r="K18" s="49">
        <v>0</v>
      </c>
      <c r="L18" s="49">
        <f t="shared" si="2"/>
        <v>0</v>
      </c>
      <c r="M18" s="13">
        <v>179.20000000000002</v>
      </c>
      <c r="N18" s="21">
        <f t="shared" si="3"/>
        <v>0</v>
      </c>
      <c r="P18" s="19">
        <v>0</v>
      </c>
      <c r="Q18" s="49">
        <v>0</v>
      </c>
      <c r="R18" s="49">
        <f t="shared" si="4"/>
        <v>0</v>
      </c>
      <c r="S18" s="13">
        <v>89.600000000000009</v>
      </c>
      <c r="T18" s="21">
        <f t="shared" si="5"/>
        <v>0</v>
      </c>
      <c r="V18" s="19">
        <v>14050</v>
      </c>
      <c r="W18" s="49">
        <v>4403.2746999999999</v>
      </c>
      <c r="X18" s="49">
        <f t="shared" si="6"/>
        <v>0.31340033451957294</v>
      </c>
      <c r="Y18" s="21">
        <v>375</v>
      </c>
      <c r="Z18" s="4">
        <f t="shared" si="7"/>
        <v>1651228.0125</v>
      </c>
      <c r="AB18" s="19">
        <v>0</v>
      </c>
      <c r="AC18" s="49">
        <v>0</v>
      </c>
      <c r="AD18" s="49">
        <f t="shared" si="8"/>
        <v>0</v>
      </c>
      <c r="AE18" s="21">
        <v>240</v>
      </c>
      <c r="AF18" s="4">
        <f t="shared" si="9"/>
        <v>0</v>
      </c>
      <c r="AH18" s="19">
        <v>0</v>
      </c>
      <c r="AI18" s="49">
        <v>0</v>
      </c>
      <c r="AJ18" s="49">
        <f t="shared" si="10"/>
        <v>0</v>
      </c>
      <c r="AK18" s="21">
        <v>290</v>
      </c>
      <c r="AL18" s="4">
        <f t="shared" si="11"/>
        <v>0</v>
      </c>
      <c r="AN18" s="4">
        <f t="shared" si="12"/>
        <v>2173484.5164999999</v>
      </c>
      <c r="AO18" s="13">
        <f t="shared" si="13"/>
        <v>724494.83883333334</v>
      </c>
    </row>
    <row r="19" spans="1:41" x14ac:dyDescent="0.25">
      <c r="A19" s="17">
        <v>8012</v>
      </c>
      <c r="B19" s="18" t="s">
        <v>185</v>
      </c>
      <c r="C19" t="s">
        <v>175</v>
      </c>
      <c r="D19" s="19">
        <v>347</v>
      </c>
      <c r="E19" s="49">
        <v>351.88130000000001</v>
      </c>
      <c r="F19" s="49">
        <f t="shared" si="0"/>
        <v>1.0140671469740634</v>
      </c>
      <c r="G19" s="13">
        <v>1960.0000000000002</v>
      </c>
      <c r="H19" s="21">
        <f t="shared" si="1"/>
        <v>689687.34800000011</v>
      </c>
      <c r="J19" s="19">
        <v>26</v>
      </c>
      <c r="K19" s="49">
        <v>16.576499999999996</v>
      </c>
      <c r="L19" s="49">
        <f t="shared" si="2"/>
        <v>0.6375576923076921</v>
      </c>
      <c r="M19" s="13">
        <v>179.20000000000002</v>
      </c>
      <c r="N19" s="21">
        <f t="shared" si="3"/>
        <v>2970.5087999999996</v>
      </c>
      <c r="P19" s="19">
        <v>0</v>
      </c>
      <c r="Q19" s="49">
        <v>0</v>
      </c>
      <c r="R19" s="49">
        <f t="shared" si="4"/>
        <v>0</v>
      </c>
      <c r="S19" s="13">
        <v>89.600000000000009</v>
      </c>
      <c r="T19" s="21">
        <f t="shared" si="5"/>
        <v>0</v>
      </c>
      <c r="V19" s="19">
        <v>10761</v>
      </c>
      <c r="W19" s="49">
        <v>3097.3505000000005</v>
      </c>
      <c r="X19" s="49">
        <f t="shared" si="6"/>
        <v>0.28783110305733672</v>
      </c>
      <c r="Y19" s="21">
        <v>375</v>
      </c>
      <c r="Z19" s="4">
        <f t="shared" si="7"/>
        <v>1161506.4375000002</v>
      </c>
      <c r="AB19" s="19">
        <v>142</v>
      </c>
      <c r="AC19" s="49">
        <v>138.38879999999997</v>
      </c>
      <c r="AD19" s="49">
        <f t="shared" si="8"/>
        <v>0.97456901408450691</v>
      </c>
      <c r="AE19" s="21">
        <v>240</v>
      </c>
      <c r="AF19" s="4">
        <f t="shared" si="9"/>
        <v>33213.311999999991</v>
      </c>
      <c r="AH19" s="19">
        <v>0</v>
      </c>
      <c r="AI19" s="49">
        <v>0</v>
      </c>
      <c r="AJ19" s="49">
        <f t="shared" si="10"/>
        <v>0</v>
      </c>
      <c r="AK19" s="21">
        <v>290</v>
      </c>
      <c r="AL19" s="4">
        <f t="shared" si="11"/>
        <v>0</v>
      </c>
      <c r="AN19" s="4">
        <f t="shared" si="12"/>
        <v>1887377.6063000001</v>
      </c>
      <c r="AO19" s="13">
        <f t="shared" si="13"/>
        <v>629125.86876666674</v>
      </c>
    </row>
    <row r="20" spans="1:41" x14ac:dyDescent="0.25">
      <c r="A20" s="17">
        <v>12009</v>
      </c>
      <c r="B20" s="18" t="s">
        <v>186</v>
      </c>
      <c r="C20" t="s">
        <v>175</v>
      </c>
      <c r="D20" s="19">
        <v>89</v>
      </c>
      <c r="E20" s="49">
        <v>160.4049</v>
      </c>
      <c r="F20" s="49">
        <f t="shared" si="0"/>
        <v>1.8023022471910113</v>
      </c>
      <c r="G20" s="13">
        <v>1960.0000000000002</v>
      </c>
      <c r="H20" s="21">
        <f t="shared" si="1"/>
        <v>314393.60400000005</v>
      </c>
      <c r="J20" s="19">
        <v>0</v>
      </c>
      <c r="K20" s="49">
        <v>0</v>
      </c>
      <c r="L20" s="49">
        <f t="shared" si="2"/>
        <v>0</v>
      </c>
      <c r="M20" s="13">
        <v>179.20000000000002</v>
      </c>
      <c r="N20" s="21">
        <f t="shared" si="3"/>
        <v>0</v>
      </c>
      <c r="P20" s="19">
        <v>1</v>
      </c>
      <c r="Q20" s="49">
        <v>2.8653</v>
      </c>
      <c r="R20" s="49">
        <f t="shared" si="4"/>
        <v>2.8653</v>
      </c>
      <c r="S20" s="13">
        <v>89.600000000000009</v>
      </c>
      <c r="T20" s="21">
        <f t="shared" si="5"/>
        <v>256.73088000000001</v>
      </c>
      <c r="V20" s="19">
        <v>6946</v>
      </c>
      <c r="W20" s="49">
        <v>1950.0917999999999</v>
      </c>
      <c r="X20" s="49">
        <f t="shared" si="6"/>
        <v>0.28075033112582781</v>
      </c>
      <c r="Y20" s="21">
        <v>375</v>
      </c>
      <c r="Z20" s="4">
        <f t="shared" si="7"/>
        <v>731284.42499999993</v>
      </c>
      <c r="AB20" s="19">
        <v>0</v>
      </c>
      <c r="AC20" s="49">
        <v>0</v>
      </c>
      <c r="AD20" s="49">
        <f t="shared" si="8"/>
        <v>0</v>
      </c>
      <c r="AE20" s="21">
        <v>240</v>
      </c>
      <c r="AF20" s="4">
        <f t="shared" si="9"/>
        <v>0</v>
      </c>
      <c r="AH20" s="19">
        <v>0</v>
      </c>
      <c r="AI20" s="49">
        <v>0</v>
      </c>
      <c r="AJ20" s="49">
        <f t="shared" si="10"/>
        <v>0</v>
      </c>
      <c r="AK20" s="21">
        <v>290</v>
      </c>
      <c r="AL20" s="4">
        <f t="shared" si="11"/>
        <v>0</v>
      </c>
      <c r="AN20" s="4">
        <f t="shared" si="12"/>
        <v>1045934.75988</v>
      </c>
      <c r="AO20" s="13">
        <f t="shared" si="13"/>
        <v>348644.91996000003</v>
      </c>
    </row>
    <row r="21" spans="1:41" x14ac:dyDescent="0.25">
      <c r="A21" s="17">
        <v>5014</v>
      </c>
      <c r="B21" s="18" t="s">
        <v>187</v>
      </c>
      <c r="C21" t="s">
        <v>175</v>
      </c>
      <c r="D21" s="19">
        <v>609</v>
      </c>
      <c r="E21" s="49">
        <v>601.80470000000003</v>
      </c>
      <c r="F21" s="49">
        <f t="shared" si="0"/>
        <v>0.98818505747126439</v>
      </c>
      <c r="G21" s="13">
        <v>1960.0000000000002</v>
      </c>
      <c r="H21" s="21">
        <f t="shared" si="1"/>
        <v>1179537.2120000003</v>
      </c>
      <c r="J21" s="19">
        <v>0</v>
      </c>
      <c r="K21" s="49">
        <v>0</v>
      </c>
      <c r="L21" s="49">
        <f t="shared" si="2"/>
        <v>0</v>
      </c>
      <c r="M21" s="13">
        <v>179.20000000000002</v>
      </c>
      <c r="N21" s="21">
        <f t="shared" si="3"/>
        <v>0</v>
      </c>
      <c r="P21" s="19">
        <v>25</v>
      </c>
      <c r="Q21" s="49">
        <v>50.889300000000006</v>
      </c>
      <c r="R21" s="49">
        <f t="shared" si="4"/>
        <v>2.0355720000000002</v>
      </c>
      <c r="S21" s="13">
        <v>89.600000000000009</v>
      </c>
      <c r="T21" s="21">
        <f t="shared" si="5"/>
        <v>4559.6812800000007</v>
      </c>
      <c r="V21" s="19">
        <v>13335</v>
      </c>
      <c r="W21" s="49">
        <v>4251.4125000000004</v>
      </c>
      <c r="X21" s="49">
        <f t="shared" si="6"/>
        <v>0.31881608548931384</v>
      </c>
      <c r="Y21" s="21">
        <v>375</v>
      </c>
      <c r="Z21" s="4">
        <f t="shared" si="7"/>
        <v>1594279.6875000002</v>
      </c>
      <c r="AB21" s="19">
        <v>0</v>
      </c>
      <c r="AC21" s="49">
        <v>0</v>
      </c>
      <c r="AD21" s="49">
        <f t="shared" si="8"/>
        <v>0</v>
      </c>
      <c r="AE21" s="21">
        <v>240</v>
      </c>
      <c r="AF21" s="4">
        <f t="shared" si="9"/>
        <v>0</v>
      </c>
      <c r="AH21" s="19">
        <v>0</v>
      </c>
      <c r="AI21" s="49">
        <v>0</v>
      </c>
      <c r="AJ21" s="49">
        <f t="shared" si="10"/>
        <v>0</v>
      </c>
      <c r="AK21" s="21">
        <v>290</v>
      </c>
      <c r="AL21" s="4">
        <f t="shared" si="11"/>
        <v>0</v>
      </c>
      <c r="AN21" s="4">
        <f t="shared" si="12"/>
        <v>2778376.5807800004</v>
      </c>
      <c r="AO21" s="13">
        <f t="shared" si="13"/>
        <v>926125.52692666685</v>
      </c>
    </row>
    <row r="22" spans="1:41" x14ac:dyDescent="0.25">
      <c r="A22" s="17">
        <v>8088</v>
      </c>
      <c r="B22" s="18" t="s">
        <v>188</v>
      </c>
      <c r="C22" t="s">
        <v>175</v>
      </c>
      <c r="D22" s="19">
        <v>895</v>
      </c>
      <c r="E22" s="49">
        <v>927.92450000000008</v>
      </c>
      <c r="F22" s="49">
        <f t="shared" si="0"/>
        <v>1.0367871508379889</v>
      </c>
      <c r="G22" s="13">
        <v>1960.0000000000002</v>
      </c>
      <c r="H22" s="21">
        <f t="shared" si="1"/>
        <v>1818732.0200000005</v>
      </c>
      <c r="J22" s="19">
        <v>0</v>
      </c>
      <c r="K22" s="49">
        <v>0</v>
      </c>
      <c r="L22" s="49">
        <f t="shared" si="2"/>
        <v>0</v>
      </c>
      <c r="M22" s="13">
        <v>179.20000000000002</v>
      </c>
      <c r="N22" s="21">
        <f t="shared" si="3"/>
        <v>0</v>
      </c>
      <c r="P22" s="19">
        <v>0</v>
      </c>
      <c r="Q22" s="49">
        <v>0</v>
      </c>
      <c r="R22" s="49">
        <f t="shared" si="4"/>
        <v>0</v>
      </c>
      <c r="S22" s="13">
        <v>89.600000000000009</v>
      </c>
      <c r="T22" s="21">
        <f t="shared" si="5"/>
        <v>0</v>
      </c>
      <c r="V22" s="19">
        <v>19390</v>
      </c>
      <c r="W22" s="49">
        <v>5697.0647000000008</v>
      </c>
      <c r="X22" s="49">
        <f t="shared" si="6"/>
        <v>0.2938145796802476</v>
      </c>
      <c r="Y22" s="21">
        <v>375</v>
      </c>
      <c r="Z22" s="4">
        <f t="shared" si="7"/>
        <v>2136399.2625000002</v>
      </c>
      <c r="AB22" s="19">
        <v>0</v>
      </c>
      <c r="AC22" s="49">
        <v>0</v>
      </c>
      <c r="AD22" s="49">
        <f t="shared" si="8"/>
        <v>0</v>
      </c>
      <c r="AE22" s="21">
        <v>240</v>
      </c>
      <c r="AF22" s="4">
        <f t="shared" si="9"/>
        <v>0</v>
      </c>
      <c r="AH22" s="19">
        <v>0</v>
      </c>
      <c r="AI22" s="49">
        <v>0</v>
      </c>
      <c r="AJ22" s="49">
        <f t="shared" si="10"/>
        <v>0</v>
      </c>
      <c r="AK22" s="21">
        <v>290</v>
      </c>
      <c r="AL22" s="4">
        <f t="shared" si="11"/>
        <v>0</v>
      </c>
      <c r="AN22" s="4">
        <f t="shared" si="12"/>
        <v>3955131.2825000007</v>
      </c>
      <c r="AO22" s="13">
        <f t="shared" si="13"/>
        <v>1318377.094166667</v>
      </c>
    </row>
    <row r="23" spans="1:41" x14ac:dyDescent="0.25">
      <c r="A23" s="17">
        <v>13047</v>
      </c>
      <c r="B23" s="18" t="s">
        <v>189</v>
      </c>
      <c r="C23" t="s">
        <v>175</v>
      </c>
      <c r="D23" s="19">
        <v>347</v>
      </c>
      <c r="E23" s="49">
        <v>256.03890000000001</v>
      </c>
      <c r="F23" s="49">
        <f t="shared" si="0"/>
        <v>0.73786426512968306</v>
      </c>
      <c r="G23" s="13">
        <v>1960.0000000000002</v>
      </c>
      <c r="H23" s="21">
        <f t="shared" si="1"/>
        <v>501836.24400000006</v>
      </c>
      <c r="J23" s="19">
        <v>0</v>
      </c>
      <c r="K23" s="49">
        <v>0</v>
      </c>
      <c r="L23" s="49">
        <f t="shared" si="2"/>
        <v>0</v>
      </c>
      <c r="M23" s="13">
        <v>179.20000000000002</v>
      </c>
      <c r="N23" s="21">
        <f t="shared" si="3"/>
        <v>0</v>
      </c>
      <c r="P23" s="19">
        <v>1</v>
      </c>
      <c r="Q23" s="49">
        <v>1.4469000000000001</v>
      </c>
      <c r="R23" s="49">
        <f t="shared" si="4"/>
        <v>1.4469000000000001</v>
      </c>
      <c r="S23" s="13">
        <v>89.600000000000009</v>
      </c>
      <c r="T23" s="21">
        <f t="shared" si="5"/>
        <v>129.64224000000002</v>
      </c>
      <c r="V23" s="19">
        <v>13560</v>
      </c>
      <c r="W23" s="49">
        <v>4502.1761000000006</v>
      </c>
      <c r="X23" s="49">
        <f t="shared" si="6"/>
        <v>0.33201888643067851</v>
      </c>
      <c r="Y23" s="21">
        <v>375</v>
      </c>
      <c r="Z23" s="4">
        <f t="shared" si="7"/>
        <v>1688316.0375000003</v>
      </c>
      <c r="AB23" s="19">
        <v>0</v>
      </c>
      <c r="AC23" s="49">
        <v>0</v>
      </c>
      <c r="AD23" s="49">
        <f t="shared" si="8"/>
        <v>0</v>
      </c>
      <c r="AE23" s="21">
        <v>240</v>
      </c>
      <c r="AF23" s="4">
        <f t="shared" si="9"/>
        <v>0</v>
      </c>
      <c r="AH23" s="19">
        <v>0</v>
      </c>
      <c r="AI23" s="49">
        <v>0</v>
      </c>
      <c r="AJ23" s="49">
        <f t="shared" si="10"/>
        <v>0</v>
      </c>
      <c r="AK23" s="21">
        <v>290</v>
      </c>
      <c r="AL23" s="4">
        <f t="shared" si="11"/>
        <v>0</v>
      </c>
      <c r="AN23" s="4">
        <f t="shared" si="12"/>
        <v>2190281.9237400005</v>
      </c>
      <c r="AO23" s="13">
        <f t="shared" si="13"/>
        <v>730093.97458000015</v>
      </c>
    </row>
    <row r="24" spans="1:41" x14ac:dyDescent="0.25">
      <c r="A24" s="17">
        <v>17001</v>
      </c>
      <c r="B24" s="18" t="s">
        <v>190</v>
      </c>
      <c r="C24" t="s">
        <v>175</v>
      </c>
      <c r="D24" s="19">
        <v>292</v>
      </c>
      <c r="E24" s="49">
        <v>387.76830000000001</v>
      </c>
      <c r="F24" s="49">
        <f t="shared" si="0"/>
        <v>1.3279736301369864</v>
      </c>
      <c r="G24" s="13">
        <v>1960.0000000000002</v>
      </c>
      <c r="H24" s="21">
        <f t="shared" si="1"/>
        <v>760025.86800000025</v>
      </c>
      <c r="J24" s="19">
        <v>64</v>
      </c>
      <c r="K24" s="49">
        <v>43.208300000000023</v>
      </c>
      <c r="L24" s="49">
        <f t="shared" si="2"/>
        <v>0.67512968750000035</v>
      </c>
      <c r="M24" s="13">
        <v>179.20000000000002</v>
      </c>
      <c r="N24" s="21">
        <f t="shared" si="3"/>
        <v>7742.9273600000051</v>
      </c>
      <c r="P24" s="19">
        <v>3</v>
      </c>
      <c r="Q24" s="49">
        <v>3.8812000000000002</v>
      </c>
      <c r="R24" s="49">
        <f t="shared" si="4"/>
        <v>1.2937333333333334</v>
      </c>
      <c r="S24" s="13">
        <v>89.600000000000009</v>
      </c>
      <c r="T24" s="21">
        <f t="shared" si="5"/>
        <v>347.75552000000005</v>
      </c>
      <c r="V24" s="19">
        <v>16058</v>
      </c>
      <c r="W24" s="49">
        <v>4252.2204000000002</v>
      </c>
      <c r="X24" s="49">
        <f t="shared" si="6"/>
        <v>0.264803861003861</v>
      </c>
      <c r="Y24" s="21">
        <v>375</v>
      </c>
      <c r="Z24" s="4">
        <f t="shared" si="7"/>
        <v>1594582.6500000001</v>
      </c>
      <c r="AB24" s="19">
        <v>0</v>
      </c>
      <c r="AC24" s="49">
        <v>0</v>
      </c>
      <c r="AD24" s="49">
        <f t="shared" si="8"/>
        <v>0</v>
      </c>
      <c r="AE24" s="21">
        <v>240</v>
      </c>
      <c r="AF24" s="4">
        <f t="shared" si="9"/>
        <v>0</v>
      </c>
      <c r="AH24" s="19">
        <v>0</v>
      </c>
      <c r="AI24" s="49">
        <v>0</v>
      </c>
      <c r="AJ24" s="49">
        <f t="shared" si="10"/>
        <v>0</v>
      </c>
      <c r="AK24" s="21">
        <v>290</v>
      </c>
      <c r="AL24" s="4">
        <f t="shared" si="11"/>
        <v>0</v>
      </c>
      <c r="AN24" s="4">
        <f t="shared" si="12"/>
        <v>2362699.2008800004</v>
      </c>
      <c r="AO24" s="13">
        <f t="shared" si="13"/>
        <v>787566.40029333346</v>
      </c>
    </row>
    <row r="25" spans="1:41" x14ac:dyDescent="0.25">
      <c r="A25" s="17">
        <v>13020</v>
      </c>
      <c r="B25" s="18" t="s">
        <v>191</v>
      </c>
      <c r="C25" t="s">
        <v>175</v>
      </c>
      <c r="D25" s="19">
        <v>427</v>
      </c>
      <c r="E25" s="49">
        <v>489.43949999999995</v>
      </c>
      <c r="F25" s="49">
        <f t="shared" si="0"/>
        <v>1.1462283372365338</v>
      </c>
      <c r="G25" s="13">
        <v>1960.0000000000002</v>
      </c>
      <c r="H25" s="21">
        <f t="shared" si="1"/>
        <v>959301.42</v>
      </c>
      <c r="J25" s="19">
        <v>26</v>
      </c>
      <c r="K25" s="49">
        <v>17.192699999999999</v>
      </c>
      <c r="L25" s="49">
        <f t="shared" si="2"/>
        <v>0.66125769230769227</v>
      </c>
      <c r="M25" s="13">
        <v>179.20000000000002</v>
      </c>
      <c r="N25" s="21">
        <f t="shared" si="3"/>
        <v>3080.9318400000002</v>
      </c>
      <c r="P25" s="19">
        <v>5</v>
      </c>
      <c r="Q25" s="49">
        <v>8.2847000000000008</v>
      </c>
      <c r="R25" s="49">
        <f t="shared" si="4"/>
        <v>1.6569400000000001</v>
      </c>
      <c r="S25" s="13">
        <v>89.600000000000009</v>
      </c>
      <c r="T25" s="21">
        <f t="shared" si="5"/>
        <v>742.30912000000012</v>
      </c>
      <c r="V25" s="19">
        <v>17136</v>
      </c>
      <c r="W25" s="49">
        <v>6479.3451999999997</v>
      </c>
      <c r="X25" s="49">
        <f t="shared" si="6"/>
        <v>0.3781130485527544</v>
      </c>
      <c r="Y25" s="21">
        <v>375</v>
      </c>
      <c r="Z25" s="4">
        <f t="shared" si="7"/>
        <v>2429754.4499999997</v>
      </c>
      <c r="AB25" s="19">
        <v>253</v>
      </c>
      <c r="AC25" s="49">
        <v>75.237499999999997</v>
      </c>
      <c r="AD25" s="49">
        <f t="shared" si="8"/>
        <v>0.29738142292490116</v>
      </c>
      <c r="AE25" s="21">
        <v>240</v>
      </c>
      <c r="AF25" s="4">
        <f t="shared" si="9"/>
        <v>18057</v>
      </c>
      <c r="AH25" s="19">
        <v>0</v>
      </c>
      <c r="AI25" s="49">
        <v>0</v>
      </c>
      <c r="AJ25" s="49">
        <f t="shared" si="10"/>
        <v>0</v>
      </c>
      <c r="AK25" s="21">
        <v>290</v>
      </c>
      <c r="AL25" s="4">
        <f t="shared" si="11"/>
        <v>0</v>
      </c>
      <c r="AN25" s="4">
        <f t="shared" si="12"/>
        <v>3410936.1109599997</v>
      </c>
      <c r="AO25" s="13">
        <f t="shared" si="13"/>
        <v>1136978.7036533332</v>
      </c>
    </row>
    <row r="26" spans="1:41" x14ac:dyDescent="0.25">
      <c r="A26" s="17">
        <v>19010</v>
      </c>
      <c r="B26" s="18" t="s">
        <v>192</v>
      </c>
      <c r="C26" t="s">
        <v>175</v>
      </c>
      <c r="D26" s="19">
        <v>142</v>
      </c>
      <c r="E26" s="49">
        <v>115.23469999999999</v>
      </c>
      <c r="F26" s="49">
        <f t="shared" si="0"/>
        <v>0.81151197183098589</v>
      </c>
      <c r="G26" s="13">
        <v>1960.0000000000002</v>
      </c>
      <c r="H26" s="21">
        <f t="shared" si="1"/>
        <v>225860.01200000002</v>
      </c>
      <c r="J26" s="19">
        <v>0</v>
      </c>
      <c r="K26" s="49">
        <v>0</v>
      </c>
      <c r="L26" s="49">
        <f t="shared" si="2"/>
        <v>0</v>
      </c>
      <c r="M26" s="13">
        <v>179.20000000000002</v>
      </c>
      <c r="N26" s="21">
        <f t="shared" si="3"/>
        <v>0</v>
      </c>
      <c r="P26" s="19">
        <v>0</v>
      </c>
      <c r="Q26" s="49">
        <v>0</v>
      </c>
      <c r="R26" s="49">
        <f t="shared" si="4"/>
        <v>0</v>
      </c>
      <c r="S26" s="13">
        <v>89.600000000000009</v>
      </c>
      <c r="T26" s="21">
        <f t="shared" si="5"/>
        <v>0</v>
      </c>
      <c r="V26" s="19">
        <v>14153</v>
      </c>
      <c r="W26" s="49">
        <v>2061.4391999999993</v>
      </c>
      <c r="X26" s="49">
        <f t="shared" si="6"/>
        <v>0.14565386843778699</v>
      </c>
      <c r="Y26" s="21">
        <v>375</v>
      </c>
      <c r="Z26" s="4">
        <f t="shared" si="7"/>
        <v>773039.69999999972</v>
      </c>
      <c r="AB26" s="19">
        <v>0</v>
      </c>
      <c r="AC26" s="49">
        <v>0</v>
      </c>
      <c r="AD26" s="49">
        <f t="shared" si="8"/>
        <v>0</v>
      </c>
      <c r="AE26" s="21">
        <v>240</v>
      </c>
      <c r="AF26" s="4">
        <f t="shared" si="9"/>
        <v>0</v>
      </c>
      <c r="AH26" s="19">
        <v>0</v>
      </c>
      <c r="AI26" s="49">
        <v>0</v>
      </c>
      <c r="AJ26" s="49">
        <f t="shared" si="10"/>
        <v>0</v>
      </c>
      <c r="AK26" s="21">
        <v>290</v>
      </c>
      <c r="AL26" s="4">
        <f t="shared" si="11"/>
        <v>0</v>
      </c>
      <c r="AN26" s="4">
        <f t="shared" si="12"/>
        <v>998899.71199999971</v>
      </c>
      <c r="AO26" s="13">
        <f t="shared" si="13"/>
        <v>332966.57066666655</v>
      </c>
    </row>
    <row r="27" spans="1:41" x14ac:dyDescent="0.25">
      <c r="A27" s="17">
        <v>13297</v>
      </c>
      <c r="B27" s="18" t="s">
        <v>193</v>
      </c>
      <c r="C27" t="s">
        <v>175</v>
      </c>
      <c r="D27" s="19">
        <v>16</v>
      </c>
      <c r="E27" s="49">
        <v>25.129100000000001</v>
      </c>
      <c r="F27" s="49">
        <f t="shared" si="0"/>
        <v>1.5705687500000001</v>
      </c>
      <c r="G27" s="13">
        <v>1960.0000000000002</v>
      </c>
      <c r="H27" s="21">
        <f t="shared" si="1"/>
        <v>49253.036000000007</v>
      </c>
      <c r="J27" s="19">
        <v>0</v>
      </c>
      <c r="K27" s="49">
        <v>0</v>
      </c>
      <c r="L27" s="49">
        <f t="shared" si="2"/>
        <v>0</v>
      </c>
      <c r="M27" s="13">
        <v>179.20000000000002</v>
      </c>
      <c r="N27" s="21">
        <f t="shared" si="3"/>
        <v>0</v>
      </c>
      <c r="P27" s="19">
        <v>0</v>
      </c>
      <c r="Q27" s="49">
        <v>0</v>
      </c>
      <c r="R27" s="49">
        <f t="shared" si="4"/>
        <v>0</v>
      </c>
      <c r="S27" s="13">
        <v>89.600000000000009</v>
      </c>
      <c r="T27" s="21">
        <f t="shared" si="5"/>
        <v>0</v>
      </c>
      <c r="V27" s="19">
        <v>4433</v>
      </c>
      <c r="W27" s="49">
        <v>1095.8227999999999</v>
      </c>
      <c r="X27" s="49">
        <f t="shared" si="6"/>
        <v>0.247196661403113</v>
      </c>
      <c r="Y27" s="21">
        <v>375</v>
      </c>
      <c r="Z27" s="4">
        <f t="shared" si="7"/>
        <v>410933.55</v>
      </c>
      <c r="AB27" s="19">
        <v>0</v>
      </c>
      <c r="AC27" s="49">
        <v>0</v>
      </c>
      <c r="AD27" s="49">
        <f t="shared" si="8"/>
        <v>0</v>
      </c>
      <c r="AE27" s="21">
        <v>240</v>
      </c>
      <c r="AF27" s="4">
        <f t="shared" si="9"/>
        <v>0</v>
      </c>
      <c r="AH27" s="19">
        <v>0</v>
      </c>
      <c r="AI27" s="49">
        <v>0</v>
      </c>
      <c r="AJ27" s="49">
        <f t="shared" si="10"/>
        <v>0</v>
      </c>
      <c r="AK27" s="21">
        <v>290</v>
      </c>
      <c r="AL27" s="4">
        <f t="shared" si="11"/>
        <v>0</v>
      </c>
      <c r="AN27" s="4">
        <f t="shared" si="12"/>
        <v>460186.58600000001</v>
      </c>
      <c r="AO27" s="13">
        <f t="shared" si="13"/>
        <v>153395.52866666668</v>
      </c>
    </row>
    <row r="28" spans="1:41" x14ac:dyDescent="0.25">
      <c r="A28" s="17">
        <v>4004</v>
      </c>
      <c r="B28" s="18" t="s">
        <v>194</v>
      </c>
      <c r="C28" t="s">
        <v>175</v>
      </c>
      <c r="D28" s="19">
        <v>276</v>
      </c>
      <c r="E28" s="49">
        <v>439.03529999999995</v>
      </c>
      <c r="F28" s="49">
        <f t="shared" si="0"/>
        <v>1.590707608695652</v>
      </c>
      <c r="G28" s="13">
        <v>1960.0000000000002</v>
      </c>
      <c r="H28" s="21">
        <f t="shared" si="1"/>
        <v>860509.18799999997</v>
      </c>
      <c r="J28" s="19">
        <v>0</v>
      </c>
      <c r="K28" s="49">
        <v>0</v>
      </c>
      <c r="L28" s="49">
        <f t="shared" si="2"/>
        <v>0</v>
      </c>
      <c r="M28" s="13">
        <v>179.20000000000002</v>
      </c>
      <c r="N28" s="21">
        <f t="shared" si="3"/>
        <v>0</v>
      </c>
      <c r="P28" s="19">
        <v>0</v>
      </c>
      <c r="Q28" s="49">
        <v>0</v>
      </c>
      <c r="R28" s="49">
        <f t="shared" si="4"/>
        <v>0</v>
      </c>
      <c r="S28" s="13">
        <v>89.600000000000009</v>
      </c>
      <c r="T28" s="21">
        <f t="shared" si="5"/>
        <v>0</v>
      </c>
      <c r="V28" s="19">
        <v>20662</v>
      </c>
      <c r="W28" s="49">
        <v>6453.3557000000001</v>
      </c>
      <c r="X28" s="49">
        <f t="shared" si="6"/>
        <v>0.31232967282934859</v>
      </c>
      <c r="Y28" s="21">
        <v>375</v>
      </c>
      <c r="Z28" s="4">
        <f t="shared" si="7"/>
        <v>2420008.3875000002</v>
      </c>
      <c r="AB28" s="19">
        <v>0</v>
      </c>
      <c r="AC28" s="49">
        <v>0</v>
      </c>
      <c r="AD28" s="49">
        <f t="shared" si="8"/>
        <v>0</v>
      </c>
      <c r="AE28" s="21">
        <v>240</v>
      </c>
      <c r="AF28" s="4">
        <f t="shared" si="9"/>
        <v>0</v>
      </c>
      <c r="AH28" s="19">
        <v>0</v>
      </c>
      <c r="AI28" s="49">
        <v>0</v>
      </c>
      <c r="AJ28" s="49">
        <f t="shared" si="10"/>
        <v>0</v>
      </c>
      <c r="AK28" s="21">
        <v>290</v>
      </c>
      <c r="AL28" s="4">
        <f t="shared" si="11"/>
        <v>0</v>
      </c>
      <c r="AN28" s="4">
        <f t="shared" si="12"/>
        <v>3280517.5755000003</v>
      </c>
      <c r="AO28" s="13">
        <f t="shared" si="13"/>
        <v>1093505.8585000001</v>
      </c>
    </row>
    <row r="29" spans="1:41" x14ac:dyDescent="0.25">
      <c r="A29" s="17">
        <v>14002</v>
      </c>
      <c r="B29" s="18" t="s">
        <v>195</v>
      </c>
      <c r="C29" t="s">
        <v>175</v>
      </c>
      <c r="D29" s="19">
        <v>357</v>
      </c>
      <c r="E29" s="49">
        <v>483.95929999999998</v>
      </c>
      <c r="F29" s="49">
        <f t="shared" si="0"/>
        <v>1.3556282913165265</v>
      </c>
      <c r="G29" s="13">
        <v>1960.0000000000002</v>
      </c>
      <c r="H29" s="21">
        <f t="shared" si="1"/>
        <v>948560.22800000012</v>
      </c>
      <c r="J29" s="19">
        <v>0</v>
      </c>
      <c r="K29" s="49">
        <v>0</v>
      </c>
      <c r="L29" s="49">
        <f t="shared" si="2"/>
        <v>0</v>
      </c>
      <c r="M29" s="13">
        <v>179.20000000000002</v>
      </c>
      <c r="N29" s="21">
        <f t="shared" si="3"/>
        <v>0</v>
      </c>
      <c r="P29" s="19">
        <v>0</v>
      </c>
      <c r="Q29" s="49">
        <v>0</v>
      </c>
      <c r="R29" s="49">
        <f t="shared" si="4"/>
        <v>0</v>
      </c>
      <c r="S29" s="13">
        <v>89.600000000000009</v>
      </c>
      <c r="T29" s="21">
        <f t="shared" si="5"/>
        <v>0</v>
      </c>
      <c r="V29" s="19">
        <v>25241</v>
      </c>
      <c r="W29" s="49">
        <v>6175.7021000000004</v>
      </c>
      <c r="X29" s="49">
        <f t="shared" si="6"/>
        <v>0.24466947030624778</v>
      </c>
      <c r="Y29" s="21">
        <v>375</v>
      </c>
      <c r="Z29" s="4">
        <f t="shared" si="7"/>
        <v>2315888.2875000001</v>
      </c>
      <c r="AB29" s="19">
        <v>0</v>
      </c>
      <c r="AC29" s="49">
        <v>0</v>
      </c>
      <c r="AD29" s="49">
        <f t="shared" si="8"/>
        <v>0</v>
      </c>
      <c r="AE29" s="21">
        <v>240</v>
      </c>
      <c r="AF29" s="4">
        <f t="shared" si="9"/>
        <v>0</v>
      </c>
      <c r="AH29" s="19">
        <v>0</v>
      </c>
      <c r="AI29" s="49">
        <v>0</v>
      </c>
      <c r="AJ29" s="49">
        <f t="shared" si="10"/>
        <v>0</v>
      </c>
      <c r="AK29" s="21">
        <v>290</v>
      </c>
      <c r="AL29" s="4">
        <f t="shared" si="11"/>
        <v>0</v>
      </c>
      <c r="AN29" s="4">
        <f t="shared" si="12"/>
        <v>3264448.5155000002</v>
      </c>
      <c r="AO29" s="13">
        <f t="shared" si="13"/>
        <v>1088149.5051666668</v>
      </c>
    </row>
    <row r="30" spans="1:41" x14ac:dyDescent="0.25">
      <c r="A30" s="17">
        <v>5008</v>
      </c>
      <c r="B30" s="18" t="s">
        <v>196</v>
      </c>
      <c r="C30" t="s">
        <v>175</v>
      </c>
      <c r="D30" s="19">
        <v>467</v>
      </c>
      <c r="E30" s="49">
        <v>520.03830000000005</v>
      </c>
      <c r="F30" s="49">
        <f t="shared" si="0"/>
        <v>1.1135723768736618</v>
      </c>
      <c r="G30" s="13">
        <v>1960.0000000000002</v>
      </c>
      <c r="H30" s="21">
        <f t="shared" si="1"/>
        <v>1019275.0680000002</v>
      </c>
      <c r="J30" s="19">
        <v>0</v>
      </c>
      <c r="K30" s="49">
        <v>0</v>
      </c>
      <c r="L30" s="49">
        <f t="shared" si="2"/>
        <v>0</v>
      </c>
      <c r="M30" s="13">
        <v>179.20000000000002</v>
      </c>
      <c r="N30" s="21">
        <f t="shared" si="3"/>
        <v>0</v>
      </c>
      <c r="P30" s="19">
        <v>0</v>
      </c>
      <c r="Q30" s="49">
        <v>0</v>
      </c>
      <c r="R30" s="49">
        <f t="shared" si="4"/>
        <v>0</v>
      </c>
      <c r="S30" s="13">
        <v>89.600000000000009</v>
      </c>
      <c r="T30" s="21">
        <f t="shared" si="5"/>
        <v>0</v>
      </c>
      <c r="V30" s="19">
        <v>29087</v>
      </c>
      <c r="W30" s="49">
        <v>5391.4306999999999</v>
      </c>
      <c r="X30" s="49">
        <f t="shared" si="6"/>
        <v>0.18535533743596797</v>
      </c>
      <c r="Y30" s="21">
        <v>375</v>
      </c>
      <c r="Z30" s="4">
        <f t="shared" si="7"/>
        <v>2021786.5125</v>
      </c>
      <c r="AB30" s="19">
        <v>0</v>
      </c>
      <c r="AC30" s="49">
        <v>0</v>
      </c>
      <c r="AD30" s="49">
        <f t="shared" si="8"/>
        <v>0</v>
      </c>
      <c r="AE30" s="21">
        <v>240</v>
      </c>
      <c r="AF30" s="4">
        <f t="shared" si="9"/>
        <v>0</v>
      </c>
      <c r="AH30" s="19">
        <v>0</v>
      </c>
      <c r="AI30" s="49">
        <v>0</v>
      </c>
      <c r="AJ30" s="49">
        <f t="shared" si="10"/>
        <v>0</v>
      </c>
      <c r="AK30" s="21">
        <v>290</v>
      </c>
      <c r="AL30" s="4">
        <f t="shared" si="11"/>
        <v>0</v>
      </c>
      <c r="AN30" s="4">
        <f t="shared" si="12"/>
        <v>3041061.5805000002</v>
      </c>
      <c r="AO30" s="13">
        <f t="shared" si="13"/>
        <v>1013687.1935000001</v>
      </c>
    </row>
    <row r="31" spans="1:41" x14ac:dyDescent="0.25">
      <c r="A31" s="17">
        <v>7001</v>
      </c>
      <c r="B31" s="18" t="s">
        <v>197</v>
      </c>
      <c r="C31" t="s">
        <v>175</v>
      </c>
      <c r="D31" s="19">
        <v>27</v>
      </c>
      <c r="E31" s="49">
        <v>34.986400000000003</v>
      </c>
      <c r="F31" s="49">
        <f t="shared" si="0"/>
        <v>1.2957925925925926</v>
      </c>
      <c r="G31" s="13">
        <v>1960.0000000000002</v>
      </c>
      <c r="H31" s="21">
        <f t="shared" si="1"/>
        <v>68573.344000000012</v>
      </c>
      <c r="J31" s="19">
        <v>0</v>
      </c>
      <c r="K31" s="49">
        <v>0</v>
      </c>
      <c r="L31" s="49">
        <f t="shared" si="2"/>
        <v>0</v>
      </c>
      <c r="M31" s="13">
        <v>179.20000000000002</v>
      </c>
      <c r="N31" s="21">
        <f t="shared" si="3"/>
        <v>0</v>
      </c>
      <c r="P31" s="19">
        <v>0</v>
      </c>
      <c r="Q31" s="49">
        <v>0</v>
      </c>
      <c r="R31" s="49">
        <f t="shared" si="4"/>
        <v>0</v>
      </c>
      <c r="S31" s="13">
        <v>89.600000000000009</v>
      </c>
      <c r="T31" s="21">
        <f t="shared" si="5"/>
        <v>0</v>
      </c>
      <c r="V31" s="19">
        <v>8167</v>
      </c>
      <c r="W31" s="49">
        <v>1056.2236000000003</v>
      </c>
      <c r="X31" s="49">
        <f t="shared" si="6"/>
        <v>0.12932822333782298</v>
      </c>
      <c r="Y31" s="21">
        <v>375</v>
      </c>
      <c r="Z31" s="4">
        <f t="shared" si="7"/>
        <v>396083.85000000009</v>
      </c>
      <c r="AB31" s="19">
        <v>0</v>
      </c>
      <c r="AC31" s="49">
        <v>0</v>
      </c>
      <c r="AD31" s="49">
        <f t="shared" si="8"/>
        <v>0</v>
      </c>
      <c r="AE31" s="21">
        <v>240</v>
      </c>
      <c r="AF31" s="4">
        <f t="shared" si="9"/>
        <v>0</v>
      </c>
      <c r="AH31" s="19">
        <v>0</v>
      </c>
      <c r="AI31" s="49">
        <v>0</v>
      </c>
      <c r="AJ31" s="49">
        <f t="shared" si="10"/>
        <v>0</v>
      </c>
      <c r="AK31" s="21">
        <v>290</v>
      </c>
      <c r="AL31" s="4">
        <f t="shared" si="11"/>
        <v>0</v>
      </c>
      <c r="AN31" s="4">
        <f t="shared" si="12"/>
        <v>464657.19400000013</v>
      </c>
      <c r="AO31" s="13">
        <f t="shared" si="13"/>
        <v>154885.73133333339</v>
      </c>
    </row>
    <row r="32" spans="1:41" x14ac:dyDescent="0.25">
      <c r="A32" s="17">
        <v>19034</v>
      </c>
      <c r="B32" s="18" t="s">
        <v>198</v>
      </c>
      <c r="C32" t="s">
        <v>175</v>
      </c>
      <c r="D32" s="19">
        <v>154</v>
      </c>
      <c r="E32" s="49">
        <v>158.7645</v>
      </c>
      <c r="F32" s="49">
        <f t="shared" si="0"/>
        <v>1.0309383116883117</v>
      </c>
      <c r="G32" s="13">
        <v>1960.0000000000002</v>
      </c>
      <c r="H32" s="21">
        <f t="shared" si="1"/>
        <v>311178.42000000004</v>
      </c>
      <c r="J32" s="19">
        <v>0</v>
      </c>
      <c r="K32" s="49">
        <v>0</v>
      </c>
      <c r="L32" s="49">
        <f t="shared" si="2"/>
        <v>0</v>
      </c>
      <c r="M32" s="13">
        <v>179.20000000000002</v>
      </c>
      <c r="N32" s="21">
        <f t="shared" si="3"/>
        <v>0</v>
      </c>
      <c r="P32" s="19">
        <v>0</v>
      </c>
      <c r="Q32" s="49">
        <v>0</v>
      </c>
      <c r="R32" s="49">
        <f t="shared" si="4"/>
        <v>0</v>
      </c>
      <c r="S32" s="13">
        <v>89.600000000000009</v>
      </c>
      <c r="T32" s="21">
        <f t="shared" si="5"/>
        <v>0</v>
      </c>
      <c r="V32" s="19">
        <v>11888</v>
      </c>
      <c r="W32" s="49">
        <v>3030.9187000000011</v>
      </c>
      <c r="X32" s="49">
        <f t="shared" si="6"/>
        <v>0.25495614905787356</v>
      </c>
      <c r="Y32" s="21">
        <v>375</v>
      </c>
      <c r="Z32" s="4">
        <f t="shared" si="7"/>
        <v>1136594.5125000004</v>
      </c>
      <c r="AB32" s="19">
        <v>0</v>
      </c>
      <c r="AC32" s="49">
        <v>0</v>
      </c>
      <c r="AD32" s="49">
        <f t="shared" si="8"/>
        <v>0</v>
      </c>
      <c r="AE32" s="21">
        <v>240</v>
      </c>
      <c r="AF32" s="4">
        <f t="shared" si="9"/>
        <v>0</v>
      </c>
      <c r="AH32" s="19">
        <v>0</v>
      </c>
      <c r="AI32" s="49">
        <v>0</v>
      </c>
      <c r="AJ32" s="49">
        <f t="shared" si="10"/>
        <v>0</v>
      </c>
      <c r="AK32" s="21">
        <v>290</v>
      </c>
      <c r="AL32" s="4">
        <f t="shared" si="11"/>
        <v>0</v>
      </c>
      <c r="AN32" s="4">
        <f t="shared" si="12"/>
        <v>1447772.9325000006</v>
      </c>
      <c r="AO32" s="13">
        <f t="shared" si="13"/>
        <v>482590.97750000021</v>
      </c>
    </row>
    <row r="33" spans="1:41" x14ac:dyDescent="0.25">
      <c r="A33" s="17">
        <v>13014</v>
      </c>
      <c r="B33" s="18" t="s">
        <v>199</v>
      </c>
      <c r="C33" t="s">
        <v>175</v>
      </c>
      <c r="D33" s="19">
        <v>302</v>
      </c>
      <c r="E33" s="49">
        <v>278.35969999999998</v>
      </c>
      <c r="F33" s="49">
        <f t="shared" si="0"/>
        <v>0.92172086092715222</v>
      </c>
      <c r="G33" s="13">
        <v>1960.0000000000002</v>
      </c>
      <c r="H33" s="21">
        <f t="shared" si="1"/>
        <v>545585.01199999999</v>
      </c>
      <c r="J33" s="19">
        <v>0</v>
      </c>
      <c r="K33" s="49">
        <v>0</v>
      </c>
      <c r="L33" s="49">
        <f t="shared" si="2"/>
        <v>0</v>
      </c>
      <c r="M33" s="13">
        <v>179.20000000000002</v>
      </c>
      <c r="N33" s="21">
        <f t="shared" si="3"/>
        <v>0</v>
      </c>
      <c r="P33" s="19">
        <v>2</v>
      </c>
      <c r="Q33" s="49">
        <v>2.8761000000000001</v>
      </c>
      <c r="R33" s="49">
        <f t="shared" si="4"/>
        <v>1.4380500000000001</v>
      </c>
      <c r="S33" s="13">
        <v>89.600000000000009</v>
      </c>
      <c r="T33" s="21">
        <f t="shared" si="5"/>
        <v>257.69856000000004</v>
      </c>
      <c r="V33" s="19">
        <v>12162</v>
      </c>
      <c r="W33" s="49">
        <v>2831.4216000000001</v>
      </c>
      <c r="X33" s="49">
        <f t="shared" si="6"/>
        <v>0.23280888011840159</v>
      </c>
      <c r="Y33" s="21">
        <v>375</v>
      </c>
      <c r="Z33" s="4">
        <f t="shared" si="7"/>
        <v>1061783.1000000001</v>
      </c>
      <c r="AB33" s="19">
        <v>0</v>
      </c>
      <c r="AC33" s="49">
        <v>0</v>
      </c>
      <c r="AD33" s="49">
        <f t="shared" si="8"/>
        <v>0</v>
      </c>
      <c r="AE33" s="21">
        <v>240</v>
      </c>
      <c r="AF33" s="4">
        <f t="shared" si="9"/>
        <v>0</v>
      </c>
      <c r="AH33" s="19">
        <v>0</v>
      </c>
      <c r="AI33" s="49">
        <v>0</v>
      </c>
      <c r="AJ33" s="49">
        <f t="shared" si="10"/>
        <v>0</v>
      </c>
      <c r="AK33" s="21">
        <v>290</v>
      </c>
      <c r="AL33" s="4">
        <f t="shared" si="11"/>
        <v>0</v>
      </c>
      <c r="AN33" s="4">
        <f t="shared" si="12"/>
        <v>1607625.8105600001</v>
      </c>
      <c r="AO33" s="13">
        <f t="shared" si="13"/>
        <v>535875.27018666675</v>
      </c>
    </row>
    <row r="34" spans="1:41" x14ac:dyDescent="0.25">
      <c r="A34" s="17">
        <v>13026</v>
      </c>
      <c r="B34" s="18" t="s">
        <v>200</v>
      </c>
      <c r="C34" t="s">
        <v>175</v>
      </c>
      <c r="D34" s="19">
        <v>153</v>
      </c>
      <c r="E34" s="49">
        <v>294.03170000000006</v>
      </c>
      <c r="F34" s="49">
        <f t="shared" si="0"/>
        <v>1.9217758169934644</v>
      </c>
      <c r="G34" s="13">
        <v>1960.0000000000002</v>
      </c>
      <c r="H34" s="21">
        <f t="shared" si="1"/>
        <v>576302.13200000022</v>
      </c>
      <c r="J34" s="19">
        <v>0</v>
      </c>
      <c r="K34" s="49">
        <v>0</v>
      </c>
      <c r="L34" s="49">
        <f t="shared" si="2"/>
        <v>0</v>
      </c>
      <c r="M34" s="13">
        <v>179.20000000000002</v>
      </c>
      <c r="N34" s="21">
        <f t="shared" si="3"/>
        <v>0</v>
      </c>
      <c r="P34" s="19">
        <v>21</v>
      </c>
      <c r="Q34" s="49">
        <v>32.945900000000002</v>
      </c>
      <c r="R34" s="49">
        <f t="shared" si="4"/>
        <v>1.5688523809523811</v>
      </c>
      <c r="S34" s="13">
        <v>89.600000000000009</v>
      </c>
      <c r="T34" s="21">
        <f t="shared" si="5"/>
        <v>2951.9526400000004</v>
      </c>
      <c r="V34" s="19">
        <v>8690</v>
      </c>
      <c r="W34" s="49">
        <v>2452.480700000001</v>
      </c>
      <c r="X34" s="49">
        <f t="shared" si="6"/>
        <v>0.28221872266973547</v>
      </c>
      <c r="Y34" s="21">
        <v>375</v>
      </c>
      <c r="Z34" s="4">
        <f t="shared" si="7"/>
        <v>919680.26250000042</v>
      </c>
      <c r="AB34" s="19">
        <v>0</v>
      </c>
      <c r="AC34" s="49">
        <v>0</v>
      </c>
      <c r="AD34" s="49">
        <f t="shared" si="8"/>
        <v>0</v>
      </c>
      <c r="AE34" s="21">
        <v>240</v>
      </c>
      <c r="AF34" s="4">
        <f t="shared" si="9"/>
        <v>0</v>
      </c>
      <c r="AH34" s="19">
        <v>0</v>
      </c>
      <c r="AI34" s="49">
        <v>0</v>
      </c>
      <c r="AJ34" s="49">
        <f t="shared" si="10"/>
        <v>0</v>
      </c>
      <c r="AK34" s="21">
        <v>290</v>
      </c>
      <c r="AL34" s="4">
        <f t="shared" si="11"/>
        <v>0</v>
      </c>
      <c r="AN34" s="4">
        <f t="shared" si="12"/>
        <v>1498934.3471400007</v>
      </c>
      <c r="AO34" s="13">
        <f t="shared" si="13"/>
        <v>499644.78238000022</v>
      </c>
    </row>
    <row r="35" spans="1:41" x14ac:dyDescent="0.25">
      <c r="A35" s="17">
        <v>3002</v>
      </c>
      <c r="B35" s="18" t="s">
        <v>201</v>
      </c>
      <c r="C35" t="s">
        <v>175</v>
      </c>
      <c r="D35" s="19">
        <v>85</v>
      </c>
      <c r="E35" s="49">
        <v>63.393000000000001</v>
      </c>
      <c r="F35" s="49">
        <f t="shared" si="0"/>
        <v>0.74580000000000002</v>
      </c>
      <c r="G35" s="13">
        <v>1960.0000000000002</v>
      </c>
      <c r="H35" s="21">
        <f t="shared" si="1"/>
        <v>124250.28000000001</v>
      </c>
      <c r="J35" s="19">
        <v>0</v>
      </c>
      <c r="K35" s="49">
        <v>0</v>
      </c>
      <c r="L35" s="49">
        <f t="shared" si="2"/>
        <v>0</v>
      </c>
      <c r="M35" s="13">
        <v>179.20000000000002</v>
      </c>
      <c r="N35" s="21">
        <f t="shared" si="3"/>
        <v>0</v>
      </c>
      <c r="P35" s="19">
        <v>0</v>
      </c>
      <c r="Q35" s="49">
        <v>0</v>
      </c>
      <c r="R35" s="49">
        <f t="shared" si="4"/>
        <v>0</v>
      </c>
      <c r="S35" s="13">
        <v>89.600000000000009</v>
      </c>
      <c r="T35" s="21">
        <f t="shared" si="5"/>
        <v>0</v>
      </c>
      <c r="V35" s="19">
        <v>10898</v>
      </c>
      <c r="W35" s="49">
        <v>1645.5150999999998</v>
      </c>
      <c r="X35" s="49">
        <f t="shared" si="6"/>
        <v>0.15099239309965129</v>
      </c>
      <c r="Y35" s="21">
        <v>375</v>
      </c>
      <c r="Z35" s="4">
        <f t="shared" si="7"/>
        <v>617068.16249999998</v>
      </c>
      <c r="AB35" s="19">
        <v>0</v>
      </c>
      <c r="AC35" s="49">
        <v>0</v>
      </c>
      <c r="AD35" s="49">
        <f t="shared" si="8"/>
        <v>0</v>
      </c>
      <c r="AE35" s="21">
        <v>240</v>
      </c>
      <c r="AF35" s="4">
        <f t="shared" si="9"/>
        <v>0</v>
      </c>
      <c r="AH35" s="19">
        <v>0</v>
      </c>
      <c r="AI35" s="49">
        <v>0</v>
      </c>
      <c r="AJ35" s="49">
        <f t="shared" si="10"/>
        <v>0</v>
      </c>
      <c r="AK35" s="21">
        <v>290</v>
      </c>
      <c r="AL35" s="4">
        <f t="shared" si="11"/>
        <v>0</v>
      </c>
      <c r="AN35" s="4">
        <f t="shared" si="12"/>
        <v>741318.4425</v>
      </c>
      <c r="AO35" s="13">
        <f t="shared" si="13"/>
        <v>247106.14749999999</v>
      </c>
    </row>
    <row r="36" spans="1:41" x14ac:dyDescent="0.25">
      <c r="A36" s="17">
        <v>8008</v>
      </c>
      <c r="B36" s="18" t="s">
        <v>202</v>
      </c>
      <c r="C36" t="s">
        <v>175</v>
      </c>
      <c r="D36" s="19">
        <v>158</v>
      </c>
      <c r="E36" s="49">
        <v>247.19840000000002</v>
      </c>
      <c r="F36" s="49">
        <f t="shared" si="0"/>
        <v>1.5645468354430381</v>
      </c>
      <c r="G36" s="13">
        <v>1960.0000000000002</v>
      </c>
      <c r="H36" s="21">
        <f t="shared" si="1"/>
        <v>484508.86400000012</v>
      </c>
      <c r="J36" s="19">
        <v>0</v>
      </c>
      <c r="K36" s="49">
        <v>0</v>
      </c>
      <c r="L36" s="49">
        <f t="shared" si="2"/>
        <v>0</v>
      </c>
      <c r="M36" s="13">
        <v>179.20000000000002</v>
      </c>
      <c r="N36" s="21">
        <f t="shared" si="3"/>
        <v>0</v>
      </c>
      <c r="P36" s="19">
        <v>7</v>
      </c>
      <c r="Q36" s="49">
        <v>9.3513999999999999</v>
      </c>
      <c r="R36" s="49">
        <f t="shared" si="4"/>
        <v>1.3359142857142856</v>
      </c>
      <c r="S36" s="13">
        <v>89.600000000000009</v>
      </c>
      <c r="T36" s="21">
        <f t="shared" si="5"/>
        <v>837.88544000000013</v>
      </c>
      <c r="V36" s="19">
        <v>23565</v>
      </c>
      <c r="W36" s="49">
        <v>4723.021999999999</v>
      </c>
      <c r="X36" s="49">
        <f t="shared" si="6"/>
        <v>0.20042529174623377</v>
      </c>
      <c r="Y36" s="21">
        <v>375</v>
      </c>
      <c r="Z36" s="4">
        <f t="shared" si="7"/>
        <v>1771133.2499999995</v>
      </c>
      <c r="AB36" s="19">
        <v>0</v>
      </c>
      <c r="AC36" s="49">
        <v>0</v>
      </c>
      <c r="AD36" s="49">
        <f t="shared" si="8"/>
        <v>0</v>
      </c>
      <c r="AE36" s="21">
        <v>240</v>
      </c>
      <c r="AF36" s="4">
        <f t="shared" si="9"/>
        <v>0</v>
      </c>
      <c r="AH36" s="19">
        <v>0</v>
      </c>
      <c r="AI36" s="49">
        <v>0</v>
      </c>
      <c r="AJ36" s="49">
        <f t="shared" si="10"/>
        <v>0</v>
      </c>
      <c r="AK36" s="21">
        <v>290</v>
      </c>
      <c r="AL36" s="4">
        <f t="shared" si="11"/>
        <v>0</v>
      </c>
      <c r="AN36" s="4">
        <f t="shared" si="12"/>
        <v>2256479.9994399999</v>
      </c>
      <c r="AO36" s="13">
        <f t="shared" si="13"/>
        <v>752159.99981333327</v>
      </c>
    </row>
    <row r="37" spans="1:41" x14ac:dyDescent="0.25">
      <c r="A37" s="17">
        <v>5003</v>
      </c>
      <c r="B37" s="18" t="s">
        <v>203</v>
      </c>
      <c r="C37" t="s">
        <v>175</v>
      </c>
      <c r="D37" s="19">
        <v>156</v>
      </c>
      <c r="E37" s="49">
        <v>114.83880000000001</v>
      </c>
      <c r="F37" s="49">
        <f t="shared" si="0"/>
        <v>0.73614615384615389</v>
      </c>
      <c r="G37" s="13">
        <v>1960.0000000000002</v>
      </c>
      <c r="H37" s="21">
        <f t="shared" si="1"/>
        <v>225084.04800000004</v>
      </c>
      <c r="J37" s="19">
        <v>0</v>
      </c>
      <c r="K37" s="49">
        <v>0</v>
      </c>
      <c r="L37" s="49">
        <f t="shared" si="2"/>
        <v>0</v>
      </c>
      <c r="M37" s="13">
        <v>179.20000000000002</v>
      </c>
      <c r="N37" s="21">
        <f t="shared" si="3"/>
        <v>0</v>
      </c>
      <c r="P37" s="19">
        <v>0</v>
      </c>
      <c r="Q37" s="49">
        <v>0</v>
      </c>
      <c r="R37" s="49">
        <f t="shared" si="4"/>
        <v>0</v>
      </c>
      <c r="S37" s="13">
        <v>89.600000000000009</v>
      </c>
      <c r="T37" s="21">
        <f t="shared" si="5"/>
        <v>0</v>
      </c>
      <c r="V37" s="19">
        <v>7567</v>
      </c>
      <c r="W37" s="49">
        <v>1907.4501</v>
      </c>
      <c r="X37" s="49">
        <f t="shared" si="6"/>
        <v>0.25207481168230472</v>
      </c>
      <c r="Y37" s="21">
        <v>375</v>
      </c>
      <c r="Z37" s="4">
        <f t="shared" si="7"/>
        <v>715293.78749999998</v>
      </c>
      <c r="AB37" s="19">
        <v>0</v>
      </c>
      <c r="AC37" s="49">
        <v>0</v>
      </c>
      <c r="AD37" s="49">
        <f t="shared" si="8"/>
        <v>0</v>
      </c>
      <c r="AE37" s="21">
        <v>240</v>
      </c>
      <c r="AF37" s="4">
        <f t="shared" si="9"/>
        <v>0</v>
      </c>
      <c r="AH37" s="19">
        <v>0</v>
      </c>
      <c r="AI37" s="49">
        <v>0</v>
      </c>
      <c r="AJ37" s="49">
        <f t="shared" si="10"/>
        <v>0</v>
      </c>
      <c r="AK37" s="21">
        <v>290</v>
      </c>
      <c r="AL37" s="4">
        <f t="shared" si="11"/>
        <v>0</v>
      </c>
      <c r="AN37" s="4">
        <f t="shared" si="12"/>
        <v>940377.83550000004</v>
      </c>
      <c r="AO37" s="13">
        <f t="shared" si="13"/>
        <v>313459.27850000001</v>
      </c>
    </row>
    <row r="38" spans="1:41" x14ac:dyDescent="0.25">
      <c r="A38" s="17">
        <v>2002</v>
      </c>
      <c r="B38" s="18" t="s">
        <v>204</v>
      </c>
      <c r="C38" t="s">
        <v>175</v>
      </c>
      <c r="D38" s="19">
        <v>414</v>
      </c>
      <c r="E38" s="49">
        <v>499.31539999999995</v>
      </c>
      <c r="F38" s="49">
        <f t="shared" si="0"/>
        <v>1.206075845410628</v>
      </c>
      <c r="G38" s="13">
        <v>1960.0000000000002</v>
      </c>
      <c r="H38" s="21">
        <f t="shared" si="1"/>
        <v>978658.18400000001</v>
      </c>
      <c r="J38" s="19">
        <v>0</v>
      </c>
      <c r="K38" s="49">
        <v>0</v>
      </c>
      <c r="L38" s="49">
        <f t="shared" si="2"/>
        <v>0</v>
      </c>
      <c r="M38" s="13">
        <v>179.20000000000002</v>
      </c>
      <c r="N38" s="21">
        <f t="shared" si="3"/>
        <v>0</v>
      </c>
      <c r="P38" s="19">
        <v>0</v>
      </c>
      <c r="Q38" s="49">
        <v>0</v>
      </c>
      <c r="R38" s="49">
        <f t="shared" si="4"/>
        <v>0</v>
      </c>
      <c r="S38" s="13">
        <v>89.600000000000009</v>
      </c>
      <c r="T38" s="21">
        <f t="shared" si="5"/>
        <v>0</v>
      </c>
      <c r="V38" s="19">
        <v>8323</v>
      </c>
      <c r="W38" s="49">
        <v>2328.4490999999998</v>
      </c>
      <c r="X38" s="49">
        <f t="shared" si="6"/>
        <v>0.27976079538627896</v>
      </c>
      <c r="Y38" s="21">
        <v>375</v>
      </c>
      <c r="Z38" s="4">
        <f t="shared" si="7"/>
        <v>873168.41249999998</v>
      </c>
      <c r="AB38" s="19">
        <v>0</v>
      </c>
      <c r="AC38" s="49">
        <v>0</v>
      </c>
      <c r="AD38" s="49">
        <f t="shared" si="8"/>
        <v>0</v>
      </c>
      <c r="AE38" s="21">
        <v>240</v>
      </c>
      <c r="AF38" s="4">
        <f t="shared" si="9"/>
        <v>0</v>
      </c>
      <c r="AH38" s="19">
        <v>223</v>
      </c>
      <c r="AI38" s="49">
        <v>121.73569999999999</v>
      </c>
      <c r="AJ38" s="49">
        <f t="shared" si="10"/>
        <v>0.54589999999999994</v>
      </c>
      <c r="AK38" s="21">
        <v>290</v>
      </c>
      <c r="AL38" s="4">
        <f t="shared" si="11"/>
        <v>35303.352999999996</v>
      </c>
      <c r="AN38" s="4">
        <f t="shared" si="12"/>
        <v>1887129.9495000001</v>
      </c>
      <c r="AO38" s="13">
        <f t="shared" si="13"/>
        <v>629043.31650000007</v>
      </c>
    </row>
    <row r="39" spans="1:41" x14ac:dyDescent="0.25">
      <c r="A39" s="17">
        <v>2010</v>
      </c>
      <c r="B39" s="18" t="s">
        <v>62</v>
      </c>
      <c r="C39" t="s">
        <v>175</v>
      </c>
      <c r="D39" s="19">
        <v>62</v>
      </c>
      <c r="E39" s="49">
        <v>34.080100000000002</v>
      </c>
      <c r="F39" s="49">
        <f t="shared" si="0"/>
        <v>0.54967903225806458</v>
      </c>
      <c r="G39" s="13">
        <v>1960.0000000000002</v>
      </c>
      <c r="H39" s="21">
        <f t="shared" si="1"/>
        <v>66796.996000000014</v>
      </c>
      <c r="J39" s="19">
        <v>0</v>
      </c>
      <c r="K39" s="49">
        <v>0</v>
      </c>
      <c r="L39" s="49">
        <f t="shared" si="2"/>
        <v>0</v>
      </c>
      <c r="M39" s="13">
        <v>179.20000000000002</v>
      </c>
      <c r="N39" s="21">
        <f t="shared" si="3"/>
        <v>0</v>
      </c>
      <c r="P39" s="19">
        <v>0</v>
      </c>
      <c r="Q39" s="49">
        <v>0</v>
      </c>
      <c r="R39" s="49">
        <f t="shared" si="4"/>
        <v>0</v>
      </c>
      <c r="S39" s="13">
        <v>89.600000000000009</v>
      </c>
      <c r="T39" s="21">
        <f t="shared" si="5"/>
        <v>0</v>
      </c>
      <c r="V39" s="19">
        <v>2272</v>
      </c>
      <c r="W39" s="49">
        <v>519.03429999999992</v>
      </c>
      <c r="X39" s="49">
        <f t="shared" si="6"/>
        <v>0.22844819542253517</v>
      </c>
      <c r="Y39" s="21">
        <v>375</v>
      </c>
      <c r="Z39" s="4">
        <f t="shared" si="7"/>
        <v>194637.86249999996</v>
      </c>
      <c r="AB39" s="19">
        <v>0</v>
      </c>
      <c r="AC39" s="49">
        <v>0</v>
      </c>
      <c r="AD39" s="49">
        <f t="shared" si="8"/>
        <v>0</v>
      </c>
      <c r="AE39" s="21">
        <v>240</v>
      </c>
      <c r="AF39" s="4">
        <f t="shared" si="9"/>
        <v>0</v>
      </c>
      <c r="AH39" s="19">
        <v>0</v>
      </c>
      <c r="AI39" s="49">
        <v>0</v>
      </c>
      <c r="AJ39" s="49">
        <f t="shared" si="10"/>
        <v>0</v>
      </c>
      <c r="AK39" s="21">
        <v>290</v>
      </c>
      <c r="AL39" s="4">
        <f t="shared" si="11"/>
        <v>0</v>
      </c>
      <c r="AN39" s="4">
        <f t="shared" si="12"/>
        <v>261434.85849999997</v>
      </c>
      <c r="AO39" s="13">
        <f t="shared" si="13"/>
        <v>87144.952833333329</v>
      </c>
    </row>
    <row r="40" spans="1:41" x14ac:dyDescent="0.25">
      <c r="A40" s="17">
        <v>16033</v>
      </c>
      <c r="B40" s="18" t="s">
        <v>205</v>
      </c>
      <c r="C40" t="s">
        <v>175</v>
      </c>
      <c r="D40" s="19">
        <v>85</v>
      </c>
      <c r="E40" s="49">
        <v>88.875999999999991</v>
      </c>
      <c r="F40" s="49">
        <f t="shared" si="0"/>
        <v>1.0455999999999999</v>
      </c>
      <c r="G40" s="13">
        <v>1960.0000000000002</v>
      </c>
      <c r="H40" s="21">
        <f t="shared" si="1"/>
        <v>174196.96</v>
      </c>
      <c r="J40" s="19">
        <v>0</v>
      </c>
      <c r="K40" s="49">
        <v>0</v>
      </c>
      <c r="L40" s="49">
        <f t="shared" si="2"/>
        <v>0</v>
      </c>
      <c r="M40" s="13">
        <v>179.20000000000002</v>
      </c>
      <c r="N40" s="21">
        <f t="shared" si="3"/>
        <v>0</v>
      </c>
      <c r="P40" s="19">
        <v>0</v>
      </c>
      <c r="Q40" s="49">
        <v>0</v>
      </c>
      <c r="R40" s="49">
        <f t="shared" si="4"/>
        <v>0</v>
      </c>
      <c r="S40" s="13">
        <v>89.600000000000009</v>
      </c>
      <c r="T40" s="21">
        <f t="shared" si="5"/>
        <v>0</v>
      </c>
      <c r="V40" s="19">
        <v>5215</v>
      </c>
      <c r="W40" s="49">
        <v>1175.4014000000002</v>
      </c>
      <c r="X40" s="49">
        <f t="shared" si="6"/>
        <v>0.22538857142857147</v>
      </c>
      <c r="Y40" s="21">
        <v>375</v>
      </c>
      <c r="Z40" s="4">
        <f t="shared" si="7"/>
        <v>440775.52500000008</v>
      </c>
      <c r="AB40" s="19">
        <v>0</v>
      </c>
      <c r="AC40" s="49">
        <v>0</v>
      </c>
      <c r="AD40" s="49">
        <f t="shared" si="8"/>
        <v>0</v>
      </c>
      <c r="AE40" s="21">
        <v>240</v>
      </c>
      <c r="AF40" s="4">
        <f t="shared" si="9"/>
        <v>0</v>
      </c>
      <c r="AH40" s="19">
        <v>0</v>
      </c>
      <c r="AI40" s="49">
        <v>0</v>
      </c>
      <c r="AJ40" s="49">
        <f t="shared" si="10"/>
        <v>0</v>
      </c>
      <c r="AK40" s="21">
        <v>290</v>
      </c>
      <c r="AL40" s="4">
        <f t="shared" si="11"/>
        <v>0</v>
      </c>
      <c r="AN40" s="4">
        <f t="shared" si="12"/>
        <v>614972.4850000001</v>
      </c>
      <c r="AO40" s="13">
        <f t="shared" si="13"/>
        <v>204990.82833333337</v>
      </c>
    </row>
    <row r="41" spans="1:41" x14ac:dyDescent="0.25">
      <c r="A41" s="17">
        <v>10005</v>
      </c>
      <c r="B41" s="18" t="s">
        <v>206</v>
      </c>
      <c r="C41" t="s">
        <v>175</v>
      </c>
      <c r="D41" s="19">
        <v>16</v>
      </c>
      <c r="E41" s="49">
        <v>23.814</v>
      </c>
      <c r="F41" s="49">
        <f t="shared" si="0"/>
        <v>1.488375</v>
      </c>
      <c r="G41" s="13">
        <v>1960.0000000000002</v>
      </c>
      <c r="H41" s="21">
        <f t="shared" si="1"/>
        <v>46675.44</v>
      </c>
      <c r="J41" s="19">
        <v>0</v>
      </c>
      <c r="K41" s="49">
        <v>0</v>
      </c>
      <c r="L41" s="49">
        <f t="shared" si="2"/>
        <v>0</v>
      </c>
      <c r="M41" s="13">
        <v>179.20000000000002</v>
      </c>
      <c r="N41" s="21">
        <f t="shared" si="3"/>
        <v>0</v>
      </c>
      <c r="P41" s="19">
        <v>0</v>
      </c>
      <c r="Q41" s="49">
        <v>0</v>
      </c>
      <c r="R41" s="49">
        <f t="shared" si="4"/>
        <v>0</v>
      </c>
      <c r="S41" s="13">
        <v>89.600000000000009</v>
      </c>
      <c r="T41" s="21">
        <f t="shared" si="5"/>
        <v>0</v>
      </c>
      <c r="V41" s="19">
        <v>5185</v>
      </c>
      <c r="W41" s="49">
        <v>804.29700000000003</v>
      </c>
      <c r="X41" s="49">
        <f t="shared" si="6"/>
        <v>0.15511996142719384</v>
      </c>
      <c r="Y41" s="21">
        <v>375</v>
      </c>
      <c r="Z41" s="4">
        <f t="shared" si="7"/>
        <v>301611.375</v>
      </c>
      <c r="AB41" s="19">
        <v>0</v>
      </c>
      <c r="AC41" s="49">
        <v>0</v>
      </c>
      <c r="AD41" s="49">
        <f t="shared" si="8"/>
        <v>0</v>
      </c>
      <c r="AE41" s="21">
        <v>240</v>
      </c>
      <c r="AF41" s="4">
        <f t="shared" si="9"/>
        <v>0</v>
      </c>
      <c r="AH41" s="19">
        <v>0</v>
      </c>
      <c r="AI41" s="49">
        <v>0</v>
      </c>
      <c r="AJ41" s="49">
        <f t="shared" si="10"/>
        <v>0</v>
      </c>
      <c r="AK41" s="21">
        <v>290</v>
      </c>
      <c r="AL41" s="4">
        <f t="shared" si="11"/>
        <v>0</v>
      </c>
      <c r="AN41" s="4">
        <f t="shared" si="12"/>
        <v>348286.815</v>
      </c>
      <c r="AO41" s="13">
        <f t="shared" si="13"/>
        <v>116095.605</v>
      </c>
    </row>
    <row r="42" spans="1:41" x14ac:dyDescent="0.25">
      <c r="A42" s="17">
        <v>4008</v>
      </c>
      <c r="B42" s="18" t="s">
        <v>207</v>
      </c>
      <c r="C42" t="s">
        <v>175</v>
      </c>
      <c r="D42" s="19">
        <v>67</v>
      </c>
      <c r="E42" s="49">
        <v>131.25530000000001</v>
      </c>
      <c r="F42" s="49">
        <f t="shared" si="0"/>
        <v>1.959034328358209</v>
      </c>
      <c r="G42" s="13">
        <v>1960.0000000000002</v>
      </c>
      <c r="H42" s="21">
        <f t="shared" si="1"/>
        <v>257260.38800000004</v>
      </c>
      <c r="J42" s="19">
        <v>21</v>
      </c>
      <c r="K42" s="49">
        <v>12.504699999999998</v>
      </c>
      <c r="L42" s="49">
        <f t="shared" si="2"/>
        <v>0.59546190476190464</v>
      </c>
      <c r="M42" s="13">
        <v>179.20000000000002</v>
      </c>
      <c r="N42" s="21">
        <f t="shared" si="3"/>
        <v>2240.8422399999999</v>
      </c>
      <c r="P42" s="19">
        <v>0</v>
      </c>
      <c r="Q42" s="49">
        <v>0</v>
      </c>
      <c r="R42" s="49">
        <f t="shared" si="4"/>
        <v>0</v>
      </c>
      <c r="S42" s="13">
        <v>89.600000000000009</v>
      </c>
      <c r="T42" s="21">
        <f t="shared" si="5"/>
        <v>0</v>
      </c>
      <c r="V42" s="19">
        <v>8743</v>
      </c>
      <c r="W42" s="49">
        <v>1890.4667999999999</v>
      </c>
      <c r="X42" s="49">
        <f t="shared" si="6"/>
        <v>0.21622632963513666</v>
      </c>
      <c r="Y42" s="21">
        <v>375</v>
      </c>
      <c r="Z42" s="4">
        <f t="shared" si="7"/>
        <v>708925.04999999993</v>
      </c>
      <c r="AB42" s="19">
        <v>0</v>
      </c>
      <c r="AC42" s="49">
        <v>0</v>
      </c>
      <c r="AD42" s="49">
        <f t="shared" si="8"/>
        <v>0</v>
      </c>
      <c r="AE42" s="21">
        <v>240</v>
      </c>
      <c r="AF42" s="4">
        <f t="shared" si="9"/>
        <v>0</v>
      </c>
      <c r="AH42" s="19">
        <v>0</v>
      </c>
      <c r="AI42" s="49">
        <v>0</v>
      </c>
      <c r="AJ42" s="49">
        <f t="shared" si="10"/>
        <v>0</v>
      </c>
      <c r="AK42" s="21">
        <v>290</v>
      </c>
      <c r="AL42" s="4">
        <f t="shared" si="11"/>
        <v>0</v>
      </c>
      <c r="AN42" s="4">
        <f t="shared" si="12"/>
        <v>968426.28023999999</v>
      </c>
      <c r="AO42" s="13">
        <f t="shared" si="13"/>
        <v>322808.76007999998</v>
      </c>
    </row>
    <row r="43" spans="1:41" x14ac:dyDescent="0.25">
      <c r="A43" s="17">
        <v>3072</v>
      </c>
      <c r="B43" s="18" t="s">
        <v>208</v>
      </c>
      <c r="C43" t="s">
        <v>175</v>
      </c>
      <c r="D43" s="19">
        <v>461</v>
      </c>
      <c r="E43" s="49">
        <v>773.1330999999999</v>
      </c>
      <c r="F43" s="49">
        <f t="shared" si="0"/>
        <v>1.6770783080260301</v>
      </c>
      <c r="G43" s="13">
        <v>1960.0000000000002</v>
      </c>
      <c r="H43" s="21">
        <f t="shared" si="1"/>
        <v>1515340.8759999999</v>
      </c>
      <c r="J43" s="19">
        <v>0</v>
      </c>
      <c r="K43" s="49">
        <v>0</v>
      </c>
      <c r="L43" s="49">
        <f t="shared" si="2"/>
        <v>0</v>
      </c>
      <c r="M43" s="13">
        <v>179.20000000000002</v>
      </c>
      <c r="N43" s="21">
        <f t="shared" si="3"/>
        <v>0</v>
      </c>
      <c r="P43" s="19">
        <v>0</v>
      </c>
      <c r="Q43" s="49">
        <v>0</v>
      </c>
      <c r="R43" s="49">
        <f t="shared" si="4"/>
        <v>0</v>
      </c>
      <c r="S43" s="13">
        <v>89.600000000000009</v>
      </c>
      <c r="T43" s="21">
        <f t="shared" si="5"/>
        <v>0</v>
      </c>
      <c r="V43" s="19">
        <v>12638</v>
      </c>
      <c r="W43" s="49">
        <v>3014.0499999999997</v>
      </c>
      <c r="X43" s="49">
        <f t="shared" si="6"/>
        <v>0.23849105871182147</v>
      </c>
      <c r="Y43" s="21">
        <v>375</v>
      </c>
      <c r="Z43" s="4">
        <f t="shared" si="7"/>
        <v>1130268.75</v>
      </c>
      <c r="AB43" s="19">
        <v>0</v>
      </c>
      <c r="AC43" s="49">
        <v>0</v>
      </c>
      <c r="AD43" s="49">
        <f t="shared" si="8"/>
        <v>0</v>
      </c>
      <c r="AE43" s="21">
        <v>240</v>
      </c>
      <c r="AF43" s="4">
        <f t="shared" si="9"/>
        <v>0</v>
      </c>
      <c r="AH43" s="19">
        <v>0</v>
      </c>
      <c r="AI43" s="49">
        <v>0</v>
      </c>
      <c r="AJ43" s="49">
        <f t="shared" si="10"/>
        <v>0</v>
      </c>
      <c r="AK43" s="21">
        <v>290</v>
      </c>
      <c r="AL43" s="4">
        <f t="shared" si="11"/>
        <v>0</v>
      </c>
      <c r="AN43" s="4">
        <f t="shared" si="12"/>
        <v>2645609.6260000002</v>
      </c>
      <c r="AO43" s="13">
        <f t="shared" si="13"/>
        <v>881869.87533333339</v>
      </c>
    </row>
    <row r="44" spans="1:41" x14ac:dyDescent="0.25">
      <c r="A44" s="17">
        <v>13021</v>
      </c>
      <c r="B44" s="18" t="s">
        <v>209</v>
      </c>
      <c r="C44" t="s">
        <v>175</v>
      </c>
      <c r="D44" s="19">
        <v>44</v>
      </c>
      <c r="E44" s="49">
        <v>39.544800000000002</v>
      </c>
      <c r="F44" s="49">
        <f t="shared" si="0"/>
        <v>0.89874545454545463</v>
      </c>
      <c r="G44" s="13">
        <v>1960.0000000000002</v>
      </c>
      <c r="H44" s="21">
        <f t="shared" si="1"/>
        <v>77507.808000000019</v>
      </c>
      <c r="J44" s="19">
        <v>2</v>
      </c>
      <c r="K44" s="49">
        <v>1.5766</v>
      </c>
      <c r="L44" s="49">
        <f t="shared" si="2"/>
        <v>0.7883</v>
      </c>
      <c r="M44" s="13">
        <v>179.20000000000002</v>
      </c>
      <c r="N44" s="21">
        <f t="shared" si="3"/>
        <v>282.52672000000001</v>
      </c>
      <c r="P44" s="19">
        <v>0</v>
      </c>
      <c r="Q44" s="49">
        <v>0</v>
      </c>
      <c r="R44" s="49">
        <f t="shared" si="4"/>
        <v>0</v>
      </c>
      <c r="S44" s="13">
        <v>89.600000000000009</v>
      </c>
      <c r="T44" s="21">
        <f t="shared" si="5"/>
        <v>0</v>
      </c>
      <c r="V44" s="19">
        <v>5293</v>
      </c>
      <c r="W44" s="49">
        <v>1131.4295999999999</v>
      </c>
      <c r="X44" s="49">
        <f t="shared" si="6"/>
        <v>0.21375960702815039</v>
      </c>
      <c r="Y44" s="21">
        <v>375</v>
      </c>
      <c r="Z44" s="4">
        <f t="shared" si="7"/>
        <v>424286.1</v>
      </c>
      <c r="AB44" s="19">
        <v>0</v>
      </c>
      <c r="AC44" s="49">
        <v>0</v>
      </c>
      <c r="AD44" s="49">
        <f t="shared" si="8"/>
        <v>0</v>
      </c>
      <c r="AE44" s="21">
        <v>240</v>
      </c>
      <c r="AF44" s="4">
        <f t="shared" si="9"/>
        <v>0</v>
      </c>
      <c r="AH44" s="19">
        <v>0</v>
      </c>
      <c r="AI44" s="49">
        <v>0</v>
      </c>
      <c r="AJ44" s="49">
        <f t="shared" si="10"/>
        <v>0</v>
      </c>
      <c r="AK44" s="21">
        <v>290</v>
      </c>
      <c r="AL44" s="4">
        <f t="shared" si="11"/>
        <v>0</v>
      </c>
      <c r="AN44" s="4">
        <f t="shared" si="12"/>
        <v>502076.43472000002</v>
      </c>
      <c r="AO44" s="13">
        <f t="shared" si="13"/>
        <v>167358.81157333334</v>
      </c>
    </row>
    <row r="45" spans="1:41" x14ac:dyDescent="0.25">
      <c r="A45" s="17">
        <v>2015</v>
      </c>
      <c r="B45" s="18" t="s">
        <v>69</v>
      </c>
      <c r="C45" t="s">
        <v>175</v>
      </c>
      <c r="D45" s="19">
        <v>413</v>
      </c>
      <c r="E45" s="49">
        <v>602.40189999999996</v>
      </c>
      <c r="F45" s="49">
        <f t="shared" si="0"/>
        <v>1.4586002421307505</v>
      </c>
      <c r="G45" s="13">
        <v>1960.0000000000002</v>
      </c>
      <c r="H45" s="21">
        <f t="shared" si="1"/>
        <v>1180707.7240000002</v>
      </c>
      <c r="J45" s="19">
        <v>0</v>
      </c>
      <c r="K45" s="49">
        <v>0</v>
      </c>
      <c r="L45" s="49">
        <f t="shared" si="2"/>
        <v>0</v>
      </c>
      <c r="M45" s="13">
        <v>179.20000000000002</v>
      </c>
      <c r="N45" s="21">
        <f t="shared" si="3"/>
        <v>0</v>
      </c>
      <c r="P45" s="19">
        <v>0</v>
      </c>
      <c r="Q45" s="49">
        <v>0</v>
      </c>
      <c r="R45" s="49">
        <f t="shared" si="4"/>
        <v>0</v>
      </c>
      <c r="S45" s="13">
        <v>89.600000000000009</v>
      </c>
      <c r="T45" s="21">
        <f t="shared" si="5"/>
        <v>0</v>
      </c>
      <c r="V45" s="19">
        <v>19813</v>
      </c>
      <c r="W45" s="49">
        <v>4810.4655999999995</v>
      </c>
      <c r="X45" s="49">
        <f t="shared" si="6"/>
        <v>0.24279339827386057</v>
      </c>
      <c r="Y45" s="21">
        <v>375</v>
      </c>
      <c r="Z45" s="4">
        <f t="shared" si="7"/>
        <v>1803924.5999999999</v>
      </c>
      <c r="AB45" s="19">
        <v>0</v>
      </c>
      <c r="AC45" s="49">
        <v>0</v>
      </c>
      <c r="AD45" s="49">
        <f t="shared" si="8"/>
        <v>0</v>
      </c>
      <c r="AE45" s="21">
        <v>240</v>
      </c>
      <c r="AF45" s="4">
        <f t="shared" si="9"/>
        <v>0</v>
      </c>
      <c r="AH45" s="19">
        <v>0</v>
      </c>
      <c r="AI45" s="49">
        <v>0</v>
      </c>
      <c r="AJ45" s="49">
        <f t="shared" si="10"/>
        <v>0</v>
      </c>
      <c r="AK45" s="21">
        <v>290</v>
      </c>
      <c r="AL45" s="4">
        <f t="shared" si="11"/>
        <v>0</v>
      </c>
      <c r="AN45" s="4">
        <f t="shared" si="12"/>
        <v>2984632.324</v>
      </c>
      <c r="AO45" s="13">
        <f t="shared" si="13"/>
        <v>994877.44133333338</v>
      </c>
    </row>
    <row r="46" spans="1:41" x14ac:dyDescent="0.25">
      <c r="A46" s="17">
        <v>19006</v>
      </c>
      <c r="B46" s="18" t="s">
        <v>210</v>
      </c>
      <c r="C46" t="s">
        <v>175</v>
      </c>
      <c r="D46" s="19">
        <v>544</v>
      </c>
      <c r="E46" s="49">
        <v>971.89480000000015</v>
      </c>
      <c r="F46" s="49">
        <f t="shared" si="0"/>
        <v>1.7865713235294121</v>
      </c>
      <c r="G46" s="13">
        <v>1960.0000000000002</v>
      </c>
      <c r="H46" s="21">
        <f t="shared" si="1"/>
        <v>1904913.8080000004</v>
      </c>
      <c r="J46" s="19">
        <v>96</v>
      </c>
      <c r="K46" s="49">
        <v>82.493300000000005</v>
      </c>
      <c r="L46" s="49">
        <f t="shared" si="2"/>
        <v>0.85930520833333335</v>
      </c>
      <c r="M46" s="13">
        <v>179.20000000000002</v>
      </c>
      <c r="N46" s="21">
        <f t="shared" si="3"/>
        <v>14782.799360000003</v>
      </c>
      <c r="P46" s="19">
        <v>13</v>
      </c>
      <c r="Q46" s="49">
        <v>15.084100000000001</v>
      </c>
      <c r="R46" s="49">
        <f t="shared" si="4"/>
        <v>1.1603153846153846</v>
      </c>
      <c r="S46" s="13">
        <v>89.600000000000009</v>
      </c>
      <c r="T46" s="21">
        <f t="shared" si="5"/>
        <v>1351.5353600000001</v>
      </c>
      <c r="V46" s="19">
        <v>47560</v>
      </c>
      <c r="W46" s="49">
        <v>10472.8833</v>
      </c>
      <c r="X46" s="49">
        <f t="shared" si="6"/>
        <v>0.22020360176619005</v>
      </c>
      <c r="Y46" s="21">
        <v>375</v>
      </c>
      <c r="Z46" s="4">
        <f t="shared" si="7"/>
        <v>3927331.2374999998</v>
      </c>
      <c r="AB46" s="19">
        <v>36</v>
      </c>
      <c r="AC46" s="49">
        <v>34.210300000000004</v>
      </c>
      <c r="AD46" s="49">
        <f t="shared" si="8"/>
        <v>0.95028611111111116</v>
      </c>
      <c r="AE46" s="21">
        <v>240</v>
      </c>
      <c r="AF46" s="4">
        <f t="shared" si="9"/>
        <v>8210.4720000000016</v>
      </c>
      <c r="AH46" s="19">
        <v>0</v>
      </c>
      <c r="AI46" s="49">
        <v>0</v>
      </c>
      <c r="AJ46" s="49">
        <f t="shared" si="10"/>
        <v>0</v>
      </c>
      <c r="AK46" s="21">
        <v>290</v>
      </c>
      <c r="AL46" s="4">
        <f t="shared" si="11"/>
        <v>0</v>
      </c>
      <c r="AN46" s="4">
        <f t="shared" si="12"/>
        <v>5856589.8522200007</v>
      </c>
      <c r="AO46" s="13">
        <f t="shared" si="13"/>
        <v>1952196.617406667</v>
      </c>
    </row>
    <row r="47" spans="1:41" x14ac:dyDescent="0.25">
      <c r="A47" s="17">
        <v>24001</v>
      </c>
      <c r="B47" s="18" t="s">
        <v>211</v>
      </c>
      <c r="C47" t="s">
        <v>175</v>
      </c>
      <c r="D47" s="19">
        <v>0</v>
      </c>
      <c r="E47" s="49">
        <v>0</v>
      </c>
      <c r="F47" s="49">
        <f t="shared" si="0"/>
        <v>0</v>
      </c>
      <c r="G47" s="13">
        <v>1960.0000000000002</v>
      </c>
      <c r="H47" s="21">
        <f t="shared" si="1"/>
        <v>0</v>
      </c>
      <c r="J47" s="19">
        <v>0</v>
      </c>
      <c r="K47" s="49">
        <v>0</v>
      </c>
      <c r="L47" s="49">
        <f t="shared" si="2"/>
        <v>0</v>
      </c>
      <c r="M47" s="13">
        <v>179.20000000000002</v>
      </c>
      <c r="N47" s="21">
        <f t="shared" si="3"/>
        <v>0</v>
      </c>
      <c r="P47" s="19">
        <v>0</v>
      </c>
      <c r="Q47" s="49">
        <v>0</v>
      </c>
      <c r="R47" s="49">
        <f t="shared" si="4"/>
        <v>0</v>
      </c>
      <c r="S47" s="13">
        <v>89.600000000000009</v>
      </c>
      <c r="T47" s="21">
        <f t="shared" si="5"/>
        <v>0</v>
      </c>
      <c r="V47" s="19">
        <v>56</v>
      </c>
      <c r="W47" s="49">
        <v>6.5145</v>
      </c>
      <c r="X47" s="49">
        <f t="shared" si="6"/>
        <v>0.11633035714285714</v>
      </c>
      <c r="Y47" s="21">
        <v>375</v>
      </c>
      <c r="Z47" s="4">
        <f t="shared" si="7"/>
        <v>2442.9375</v>
      </c>
      <c r="AB47" s="19">
        <v>0</v>
      </c>
      <c r="AC47" s="49">
        <v>0</v>
      </c>
      <c r="AD47" s="49">
        <f t="shared" si="8"/>
        <v>0</v>
      </c>
      <c r="AE47" s="21">
        <v>240</v>
      </c>
      <c r="AF47" s="4">
        <f t="shared" si="9"/>
        <v>0</v>
      </c>
      <c r="AH47" s="19">
        <v>0</v>
      </c>
      <c r="AI47" s="49">
        <v>0</v>
      </c>
      <c r="AJ47" s="49">
        <f t="shared" si="10"/>
        <v>0</v>
      </c>
      <c r="AK47" s="21">
        <v>290</v>
      </c>
      <c r="AL47" s="4">
        <f t="shared" si="11"/>
        <v>0</v>
      </c>
      <c r="AN47" s="4">
        <f t="shared" si="12"/>
        <v>2442.9375</v>
      </c>
      <c r="AO47" s="13">
        <f t="shared" si="13"/>
        <v>814.3125</v>
      </c>
    </row>
    <row r="48" spans="1:41" x14ac:dyDescent="0.25">
      <c r="A48" s="17">
        <v>13011</v>
      </c>
      <c r="B48" s="18" t="s">
        <v>212</v>
      </c>
      <c r="C48" t="s">
        <v>175</v>
      </c>
      <c r="D48" s="19">
        <v>107</v>
      </c>
      <c r="E48" s="49">
        <v>104.51129999999999</v>
      </c>
      <c r="F48" s="49">
        <f t="shared" si="0"/>
        <v>0.97674112149532699</v>
      </c>
      <c r="G48" s="13">
        <v>1960.0000000000002</v>
      </c>
      <c r="H48" s="21">
        <f t="shared" si="1"/>
        <v>204842.14800000002</v>
      </c>
      <c r="J48" s="19">
        <v>0</v>
      </c>
      <c r="K48" s="49">
        <v>0</v>
      </c>
      <c r="L48" s="49">
        <f t="shared" si="2"/>
        <v>0</v>
      </c>
      <c r="M48" s="13">
        <v>179.20000000000002</v>
      </c>
      <c r="N48" s="21">
        <f t="shared" si="3"/>
        <v>0</v>
      </c>
      <c r="P48" s="19">
        <v>0</v>
      </c>
      <c r="Q48" s="49">
        <v>0</v>
      </c>
      <c r="R48" s="49">
        <f t="shared" si="4"/>
        <v>0</v>
      </c>
      <c r="S48" s="13">
        <v>89.600000000000009</v>
      </c>
      <c r="T48" s="21">
        <f t="shared" si="5"/>
        <v>0</v>
      </c>
      <c r="V48" s="19">
        <v>13234</v>
      </c>
      <c r="W48" s="49">
        <v>2135.6581999999999</v>
      </c>
      <c r="X48" s="49">
        <f t="shared" si="6"/>
        <v>0.16137662082514734</v>
      </c>
      <c r="Y48" s="21">
        <v>375</v>
      </c>
      <c r="Z48" s="4">
        <f t="shared" si="7"/>
        <v>800871.82499999995</v>
      </c>
      <c r="AB48" s="19">
        <v>0</v>
      </c>
      <c r="AC48" s="49">
        <v>0</v>
      </c>
      <c r="AD48" s="49">
        <f t="shared" si="8"/>
        <v>0</v>
      </c>
      <c r="AE48" s="21">
        <v>240</v>
      </c>
      <c r="AF48" s="4">
        <f t="shared" si="9"/>
        <v>0</v>
      </c>
      <c r="AH48" s="19">
        <v>0</v>
      </c>
      <c r="AI48" s="49">
        <v>0</v>
      </c>
      <c r="AJ48" s="49">
        <f t="shared" si="10"/>
        <v>0</v>
      </c>
      <c r="AK48" s="21">
        <v>290</v>
      </c>
      <c r="AL48" s="4">
        <f t="shared" si="11"/>
        <v>0</v>
      </c>
      <c r="AN48" s="4">
        <f t="shared" si="12"/>
        <v>1005713.973</v>
      </c>
      <c r="AO48" s="13">
        <f t="shared" si="13"/>
        <v>335237.99099999998</v>
      </c>
    </row>
    <row r="49" spans="1:41" x14ac:dyDescent="0.25">
      <c r="A49" s="17">
        <v>5011</v>
      </c>
      <c r="B49" s="18" t="s">
        <v>213</v>
      </c>
      <c r="C49" t="s">
        <v>175</v>
      </c>
      <c r="D49" s="19">
        <v>852</v>
      </c>
      <c r="E49" s="49">
        <v>1299.7217999999998</v>
      </c>
      <c r="F49" s="49">
        <f t="shared" si="0"/>
        <v>1.525495070422535</v>
      </c>
      <c r="G49" s="13">
        <v>1960.0000000000002</v>
      </c>
      <c r="H49" s="21">
        <f t="shared" si="1"/>
        <v>2547454.7280000001</v>
      </c>
      <c r="J49" s="19">
        <v>21</v>
      </c>
      <c r="K49" s="49">
        <v>13.745799999999999</v>
      </c>
      <c r="L49" s="49">
        <f t="shared" si="2"/>
        <v>0.65456190476190468</v>
      </c>
      <c r="M49" s="13">
        <v>179.20000000000002</v>
      </c>
      <c r="N49" s="21">
        <f t="shared" si="3"/>
        <v>2463.2473600000003</v>
      </c>
      <c r="P49" s="19">
        <v>0</v>
      </c>
      <c r="Q49" s="49">
        <v>0</v>
      </c>
      <c r="R49" s="49">
        <f t="shared" si="4"/>
        <v>0</v>
      </c>
      <c r="S49" s="13">
        <v>89.600000000000009</v>
      </c>
      <c r="T49" s="21">
        <f t="shared" si="5"/>
        <v>0</v>
      </c>
      <c r="V49" s="19">
        <v>32424</v>
      </c>
      <c r="W49" s="49">
        <v>13098.2173</v>
      </c>
      <c r="X49" s="49">
        <f t="shared" si="6"/>
        <v>0.40396673143350603</v>
      </c>
      <c r="Y49" s="21">
        <v>375</v>
      </c>
      <c r="Z49" s="4">
        <f t="shared" si="7"/>
        <v>4911831.4874999998</v>
      </c>
      <c r="AB49" s="19">
        <v>84</v>
      </c>
      <c r="AC49" s="49">
        <v>39.373600000000003</v>
      </c>
      <c r="AD49" s="49">
        <f t="shared" si="8"/>
        <v>0.46873333333333339</v>
      </c>
      <c r="AE49" s="21">
        <v>240</v>
      </c>
      <c r="AF49" s="4">
        <f t="shared" si="9"/>
        <v>9449.6640000000007</v>
      </c>
      <c r="AH49" s="19">
        <v>150</v>
      </c>
      <c r="AI49" s="49">
        <v>81.297900000000013</v>
      </c>
      <c r="AJ49" s="49">
        <f t="shared" si="10"/>
        <v>0.54198600000000008</v>
      </c>
      <c r="AK49" s="21">
        <v>290</v>
      </c>
      <c r="AL49" s="4">
        <f t="shared" si="11"/>
        <v>23576.391000000003</v>
      </c>
      <c r="AN49" s="4">
        <f t="shared" si="12"/>
        <v>7494775.51786</v>
      </c>
      <c r="AO49" s="13">
        <f t="shared" si="13"/>
        <v>2498258.5059533333</v>
      </c>
    </row>
    <row r="50" spans="1:41" x14ac:dyDescent="0.25">
      <c r="A50" s="17">
        <v>1011</v>
      </c>
      <c r="B50" s="18" t="s">
        <v>214</v>
      </c>
      <c r="C50" t="s">
        <v>175</v>
      </c>
      <c r="D50" s="19">
        <v>433</v>
      </c>
      <c r="E50" s="49">
        <v>510.8384999999999</v>
      </c>
      <c r="F50" s="49">
        <f t="shared" si="0"/>
        <v>1.1797655889145495</v>
      </c>
      <c r="G50" s="13">
        <v>1960.0000000000002</v>
      </c>
      <c r="H50" s="21">
        <f t="shared" si="1"/>
        <v>1001243.4600000001</v>
      </c>
      <c r="J50" s="19">
        <v>102</v>
      </c>
      <c r="K50" s="49">
        <v>66.542100000000048</v>
      </c>
      <c r="L50" s="49">
        <f t="shared" si="2"/>
        <v>0.65237352941176519</v>
      </c>
      <c r="M50" s="13">
        <v>179.20000000000002</v>
      </c>
      <c r="N50" s="21">
        <f t="shared" si="3"/>
        <v>11924.344320000009</v>
      </c>
      <c r="P50" s="19">
        <v>1</v>
      </c>
      <c r="Q50" s="49">
        <v>1.1821999999999999</v>
      </c>
      <c r="R50" s="49">
        <f t="shared" si="4"/>
        <v>1.1821999999999999</v>
      </c>
      <c r="S50" s="13">
        <v>89.600000000000009</v>
      </c>
      <c r="T50" s="21">
        <f t="shared" si="5"/>
        <v>105.92512000000001</v>
      </c>
      <c r="V50" s="19">
        <v>19945</v>
      </c>
      <c r="W50" s="49">
        <v>3499.2080999999994</v>
      </c>
      <c r="X50" s="49">
        <f t="shared" si="6"/>
        <v>0.17544287290047628</v>
      </c>
      <c r="Y50" s="21">
        <v>375</v>
      </c>
      <c r="Z50" s="4">
        <f t="shared" si="7"/>
        <v>1312203.0374999999</v>
      </c>
      <c r="AB50" s="19">
        <v>539</v>
      </c>
      <c r="AC50" s="49">
        <v>517.12159999999994</v>
      </c>
      <c r="AD50" s="49">
        <f t="shared" si="8"/>
        <v>0.95940927643784779</v>
      </c>
      <c r="AE50" s="21">
        <v>240</v>
      </c>
      <c r="AF50" s="4">
        <f t="shared" si="9"/>
        <v>124109.18399999998</v>
      </c>
      <c r="AH50" s="19">
        <v>0</v>
      </c>
      <c r="AI50" s="49">
        <v>0</v>
      </c>
      <c r="AJ50" s="49">
        <f t="shared" si="10"/>
        <v>0</v>
      </c>
      <c r="AK50" s="21">
        <v>290</v>
      </c>
      <c r="AL50" s="4">
        <f t="shared" si="11"/>
        <v>0</v>
      </c>
      <c r="AN50" s="4">
        <f t="shared" si="12"/>
        <v>2449585.9509399999</v>
      </c>
      <c r="AO50" s="13">
        <f t="shared" si="13"/>
        <v>816528.65031333326</v>
      </c>
    </row>
    <row r="51" spans="1:41" x14ac:dyDescent="0.25">
      <c r="A51" s="17">
        <v>23008</v>
      </c>
      <c r="B51" s="18" t="s">
        <v>215</v>
      </c>
      <c r="C51" t="s">
        <v>175</v>
      </c>
      <c r="D51" s="19">
        <v>474</v>
      </c>
      <c r="E51" s="49">
        <v>749.77229999999986</v>
      </c>
      <c r="F51" s="49">
        <f t="shared" si="0"/>
        <v>1.5817981012658224</v>
      </c>
      <c r="G51" s="13">
        <v>1960.0000000000002</v>
      </c>
      <c r="H51" s="21">
        <f t="shared" si="1"/>
        <v>1469553.7079999999</v>
      </c>
      <c r="J51" s="19">
        <v>37</v>
      </c>
      <c r="K51" s="49">
        <v>35.80299999999999</v>
      </c>
      <c r="L51" s="49">
        <f t="shared" si="2"/>
        <v>0.96764864864864841</v>
      </c>
      <c r="M51" s="13">
        <v>179.20000000000002</v>
      </c>
      <c r="N51" s="21">
        <f t="shared" si="3"/>
        <v>6415.8975999999984</v>
      </c>
      <c r="P51" s="19">
        <v>0</v>
      </c>
      <c r="Q51" s="49">
        <v>0</v>
      </c>
      <c r="R51" s="49">
        <f t="shared" si="4"/>
        <v>0</v>
      </c>
      <c r="S51" s="13">
        <v>89.600000000000009</v>
      </c>
      <c r="T51" s="21">
        <f t="shared" si="5"/>
        <v>0</v>
      </c>
      <c r="V51" s="19">
        <v>109989</v>
      </c>
      <c r="W51" s="49">
        <v>11962.5095</v>
      </c>
      <c r="X51" s="49">
        <f t="shared" si="6"/>
        <v>0.10876096245988236</v>
      </c>
      <c r="Y51" s="21">
        <v>375</v>
      </c>
      <c r="Z51" s="4">
        <f t="shared" si="7"/>
        <v>4485941.0625</v>
      </c>
      <c r="AB51" s="19">
        <v>1205</v>
      </c>
      <c r="AC51" s="49">
        <v>990.35730000000001</v>
      </c>
      <c r="AD51" s="49">
        <f t="shared" si="8"/>
        <v>0.82187327800829879</v>
      </c>
      <c r="AE51" s="21">
        <v>240</v>
      </c>
      <c r="AF51" s="4">
        <f t="shared" si="9"/>
        <v>237685.75200000001</v>
      </c>
      <c r="AH51" s="19">
        <v>0</v>
      </c>
      <c r="AI51" s="49">
        <v>0</v>
      </c>
      <c r="AJ51" s="49">
        <f t="shared" si="10"/>
        <v>0</v>
      </c>
      <c r="AK51" s="21">
        <v>290</v>
      </c>
      <c r="AL51" s="4">
        <f t="shared" si="11"/>
        <v>0</v>
      </c>
      <c r="AN51" s="4">
        <f t="shared" si="12"/>
        <v>6199596.4200999998</v>
      </c>
      <c r="AO51" s="13">
        <f t="shared" si="13"/>
        <v>2066532.1400333333</v>
      </c>
    </row>
    <row r="52" spans="1:41" x14ac:dyDescent="0.25">
      <c r="A52" s="17">
        <v>7005</v>
      </c>
      <c r="B52" s="18" t="s">
        <v>216</v>
      </c>
      <c r="C52" t="s">
        <v>175</v>
      </c>
      <c r="D52" s="19">
        <v>174</v>
      </c>
      <c r="E52" s="49">
        <v>223.41719999999998</v>
      </c>
      <c r="F52" s="49">
        <f t="shared" si="0"/>
        <v>1.284006896551724</v>
      </c>
      <c r="G52" s="13">
        <v>1960.0000000000002</v>
      </c>
      <c r="H52" s="21">
        <f t="shared" si="1"/>
        <v>437897.712</v>
      </c>
      <c r="J52" s="19">
        <v>0</v>
      </c>
      <c r="K52" s="49">
        <v>0</v>
      </c>
      <c r="L52" s="49">
        <f t="shared" si="2"/>
        <v>0</v>
      </c>
      <c r="M52" s="13">
        <v>179.20000000000002</v>
      </c>
      <c r="N52" s="21">
        <f t="shared" si="3"/>
        <v>0</v>
      </c>
      <c r="P52" s="19">
        <v>0</v>
      </c>
      <c r="Q52" s="49">
        <v>0</v>
      </c>
      <c r="R52" s="49">
        <f t="shared" si="4"/>
        <v>0</v>
      </c>
      <c r="S52" s="13">
        <v>89.600000000000009</v>
      </c>
      <c r="T52" s="21">
        <f t="shared" si="5"/>
        <v>0</v>
      </c>
      <c r="V52" s="19">
        <v>9723</v>
      </c>
      <c r="W52" s="49">
        <v>3709.9982000000005</v>
      </c>
      <c r="X52" s="49">
        <f t="shared" si="6"/>
        <v>0.38156928931399781</v>
      </c>
      <c r="Y52" s="21">
        <v>375</v>
      </c>
      <c r="Z52" s="4">
        <f t="shared" si="7"/>
        <v>1391249.3250000002</v>
      </c>
      <c r="AB52" s="19">
        <v>0</v>
      </c>
      <c r="AC52" s="49">
        <v>0</v>
      </c>
      <c r="AD52" s="49">
        <f t="shared" si="8"/>
        <v>0</v>
      </c>
      <c r="AE52" s="21">
        <v>240</v>
      </c>
      <c r="AF52" s="4">
        <f t="shared" si="9"/>
        <v>0</v>
      </c>
      <c r="AH52" s="19">
        <v>0</v>
      </c>
      <c r="AI52" s="49">
        <v>0</v>
      </c>
      <c r="AJ52" s="49">
        <f t="shared" si="10"/>
        <v>0</v>
      </c>
      <c r="AK52" s="21">
        <v>290</v>
      </c>
      <c r="AL52" s="4">
        <f t="shared" si="11"/>
        <v>0</v>
      </c>
      <c r="AN52" s="4">
        <f t="shared" si="12"/>
        <v>1829147.0370000002</v>
      </c>
      <c r="AO52" s="13">
        <f t="shared" si="13"/>
        <v>609715.67900000012</v>
      </c>
    </row>
    <row r="53" spans="1:41" x14ac:dyDescent="0.25">
      <c r="A53" s="17">
        <v>4006</v>
      </c>
      <c r="B53" s="18" t="s">
        <v>217</v>
      </c>
      <c r="C53" t="s">
        <v>175</v>
      </c>
      <c r="D53" s="19">
        <v>202</v>
      </c>
      <c r="E53" s="49">
        <v>190.8886</v>
      </c>
      <c r="F53" s="49">
        <f t="shared" si="0"/>
        <v>0.94499306930693072</v>
      </c>
      <c r="G53" s="13">
        <v>1960.0000000000002</v>
      </c>
      <c r="H53" s="21">
        <f t="shared" si="1"/>
        <v>374141.65600000002</v>
      </c>
      <c r="J53" s="19">
        <v>0</v>
      </c>
      <c r="K53" s="49">
        <v>0</v>
      </c>
      <c r="L53" s="49">
        <f t="shared" si="2"/>
        <v>0</v>
      </c>
      <c r="M53" s="13">
        <v>179.20000000000002</v>
      </c>
      <c r="N53" s="21">
        <f t="shared" si="3"/>
        <v>0</v>
      </c>
      <c r="P53" s="19">
        <v>0</v>
      </c>
      <c r="Q53" s="49">
        <v>0</v>
      </c>
      <c r="R53" s="49">
        <f t="shared" si="4"/>
        <v>0</v>
      </c>
      <c r="S53" s="13">
        <v>89.600000000000009</v>
      </c>
      <c r="T53" s="21">
        <f t="shared" si="5"/>
        <v>0</v>
      </c>
      <c r="V53" s="19">
        <v>15480</v>
      </c>
      <c r="W53" s="49">
        <v>4581.9733999999999</v>
      </c>
      <c r="X53" s="49">
        <f t="shared" si="6"/>
        <v>0.2959931136950904</v>
      </c>
      <c r="Y53" s="21">
        <v>375</v>
      </c>
      <c r="Z53" s="4">
        <f t="shared" si="7"/>
        <v>1718240.0249999999</v>
      </c>
      <c r="AB53" s="19">
        <v>0</v>
      </c>
      <c r="AC53" s="49">
        <v>0</v>
      </c>
      <c r="AD53" s="49">
        <f t="shared" si="8"/>
        <v>0</v>
      </c>
      <c r="AE53" s="21">
        <v>240</v>
      </c>
      <c r="AF53" s="4">
        <f t="shared" si="9"/>
        <v>0</v>
      </c>
      <c r="AH53" s="19">
        <v>0</v>
      </c>
      <c r="AI53" s="49">
        <v>0</v>
      </c>
      <c r="AJ53" s="49">
        <f t="shared" si="10"/>
        <v>0</v>
      </c>
      <c r="AK53" s="21">
        <v>290</v>
      </c>
      <c r="AL53" s="4">
        <f t="shared" si="11"/>
        <v>0</v>
      </c>
      <c r="AN53" s="4">
        <f t="shared" si="12"/>
        <v>2092381.6809999999</v>
      </c>
      <c r="AO53" s="13">
        <f t="shared" si="13"/>
        <v>697460.56033333333</v>
      </c>
    </row>
    <row r="54" spans="1:41" x14ac:dyDescent="0.25">
      <c r="A54" s="17">
        <v>12002</v>
      </c>
      <c r="B54" s="18" t="s">
        <v>218</v>
      </c>
      <c r="C54" t="s">
        <v>175</v>
      </c>
      <c r="D54" s="19">
        <v>271</v>
      </c>
      <c r="E54" s="49">
        <v>306.30169999999998</v>
      </c>
      <c r="F54" s="49">
        <f t="shared" si="0"/>
        <v>1.1302645756457563</v>
      </c>
      <c r="G54" s="13">
        <v>1960.0000000000002</v>
      </c>
      <c r="H54" s="21">
        <f t="shared" si="1"/>
        <v>600351.33200000005</v>
      </c>
      <c r="J54" s="19">
        <v>0</v>
      </c>
      <c r="K54" s="49">
        <v>0</v>
      </c>
      <c r="L54" s="49">
        <f t="shared" si="2"/>
        <v>0</v>
      </c>
      <c r="M54" s="13">
        <v>179.20000000000002</v>
      </c>
      <c r="N54" s="21">
        <f t="shared" si="3"/>
        <v>0</v>
      </c>
      <c r="P54" s="19">
        <v>0</v>
      </c>
      <c r="Q54" s="49">
        <v>0</v>
      </c>
      <c r="R54" s="49">
        <f t="shared" si="4"/>
        <v>0</v>
      </c>
      <c r="S54" s="13">
        <v>89.600000000000009</v>
      </c>
      <c r="T54" s="21">
        <f t="shared" si="5"/>
        <v>0</v>
      </c>
      <c r="V54" s="19">
        <v>17383</v>
      </c>
      <c r="W54" s="49">
        <v>6229.4020999999993</v>
      </c>
      <c r="X54" s="49">
        <f t="shared" si="6"/>
        <v>0.3583617384801242</v>
      </c>
      <c r="Y54" s="21">
        <v>375</v>
      </c>
      <c r="Z54" s="4">
        <f t="shared" si="7"/>
        <v>2336025.7874999996</v>
      </c>
      <c r="AB54" s="19">
        <v>0</v>
      </c>
      <c r="AC54" s="49">
        <v>0</v>
      </c>
      <c r="AD54" s="49">
        <f t="shared" si="8"/>
        <v>0</v>
      </c>
      <c r="AE54" s="21">
        <v>240</v>
      </c>
      <c r="AF54" s="4">
        <f t="shared" si="9"/>
        <v>0</v>
      </c>
      <c r="AH54" s="19">
        <v>0</v>
      </c>
      <c r="AI54" s="49">
        <v>0</v>
      </c>
      <c r="AJ54" s="49">
        <f t="shared" si="10"/>
        <v>0</v>
      </c>
      <c r="AK54" s="21">
        <v>290</v>
      </c>
      <c r="AL54" s="4">
        <f t="shared" si="11"/>
        <v>0</v>
      </c>
      <c r="AN54" s="4">
        <f t="shared" si="12"/>
        <v>2936377.1194999996</v>
      </c>
      <c r="AO54" s="13">
        <f t="shared" si="13"/>
        <v>978792.37316666648</v>
      </c>
    </row>
    <row r="55" spans="1:41" x14ac:dyDescent="0.25">
      <c r="A55" s="17">
        <v>21001</v>
      </c>
      <c r="B55" s="18" t="s">
        <v>219</v>
      </c>
      <c r="C55" t="s">
        <v>175</v>
      </c>
      <c r="D55" s="19">
        <v>131</v>
      </c>
      <c r="E55" s="49">
        <v>187.3545</v>
      </c>
      <c r="F55" s="49">
        <f t="shared" si="0"/>
        <v>1.4301870229007634</v>
      </c>
      <c r="G55" s="13">
        <v>1960.0000000000002</v>
      </c>
      <c r="H55" s="21">
        <f t="shared" si="1"/>
        <v>367214.82000000007</v>
      </c>
      <c r="J55" s="19">
        <v>72</v>
      </c>
      <c r="K55" s="49">
        <v>44.58949999999998</v>
      </c>
      <c r="L55" s="49">
        <f t="shared" si="2"/>
        <v>0.61929861111111084</v>
      </c>
      <c r="M55" s="13">
        <v>179.20000000000002</v>
      </c>
      <c r="N55" s="21">
        <f t="shared" si="3"/>
        <v>7990.4383999999973</v>
      </c>
      <c r="P55" s="19">
        <v>13</v>
      </c>
      <c r="Q55" s="49">
        <v>20.696199999999997</v>
      </c>
      <c r="R55" s="49">
        <f t="shared" si="4"/>
        <v>1.5920153846153844</v>
      </c>
      <c r="S55" s="13">
        <v>89.600000000000009</v>
      </c>
      <c r="T55" s="21">
        <f t="shared" si="5"/>
        <v>1854.37952</v>
      </c>
      <c r="V55" s="19">
        <v>4063</v>
      </c>
      <c r="W55" s="49">
        <v>1066.2973999999999</v>
      </c>
      <c r="X55" s="49">
        <f t="shared" si="6"/>
        <v>0.26244090573467876</v>
      </c>
      <c r="Y55" s="21">
        <v>375</v>
      </c>
      <c r="Z55" s="4">
        <f t="shared" si="7"/>
        <v>399861.52499999997</v>
      </c>
      <c r="AB55" s="19">
        <v>0</v>
      </c>
      <c r="AC55" s="49">
        <v>0</v>
      </c>
      <c r="AD55" s="49">
        <f t="shared" si="8"/>
        <v>0</v>
      </c>
      <c r="AE55" s="21">
        <v>240</v>
      </c>
      <c r="AF55" s="4">
        <f t="shared" si="9"/>
        <v>0</v>
      </c>
      <c r="AH55" s="19">
        <v>0</v>
      </c>
      <c r="AI55" s="49">
        <v>0</v>
      </c>
      <c r="AJ55" s="49">
        <f t="shared" si="10"/>
        <v>0</v>
      </c>
      <c r="AK55" s="21">
        <v>290</v>
      </c>
      <c r="AL55" s="4">
        <f t="shared" si="11"/>
        <v>0</v>
      </c>
      <c r="AN55" s="4">
        <f t="shared" si="12"/>
        <v>776921.16292000003</v>
      </c>
      <c r="AO55" s="13">
        <f t="shared" si="13"/>
        <v>258973.72097333334</v>
      </c>
    </row>
    <row r="56" spans="1:41" x14ac:dyDescent="0.25">
      <c r="A56" s="17">
        <v>18007</v>
      </c>
      <c r="B56" s="18" t="s">
        <v>220</v>
      </c>
      <c r="C56" t="s">
        <v>175</v>
      </c>
      <c r="D56" s="19">
        <v>268</v>
      </c>
      <c r="E56" s="49">
        <v>625.5834000000001</v>
      </c>
      <c r="F56" s="49">
        <f t="shared" si="0"/>
        <v>2.334266417910448</v>
      </c>
      <c r="G56" s="13">
        <v>1960.0000000000002</v>
      </c>
      <c r="H56" s="21">
        <f t="shared" si="1"/>
        <v>1226143.4640000004</v>
      </c>
      <c r="J56" s="19">
        <v>0</v>
      </c>
      <c r="K56" s="49">
        <v>0</v>
      </c>
      <c r="L56" s="49">
        <f t="shared" si="2"/>
        <v>0</v>
      </c>
      <c r="M56" s="13">
        <v>179.20000000000002</v>
      </c>
      <c r="N56" s="21">
        <f t="shared" si="3"/>
        <v>0</v>
      </c>
      <c r="P56" s="19">
        <v>0</v>
      </c>
      <c r="Q56" s="49">
        <v>0</v>
      </c>
      <c r="R56" s="49">
        <f t="shared" si="4"/>
        <v>0</v>
      </c>
      <c r="S56" s="13">
        <v>89.600000000000009</v>
      </c>
      <c r="T56" s="21">
        <f t="shared" si="5"/>
        <v>0</v>
      </c>
      <c r="V56" s="19">
        <v>21102</v>
      </c>
      <c r="W56" s="49">
        <v>4586.4778000000006</v>
      </c>
      <c r="X56" s="49">
        <f t="shared" si="6"/>
        <v>0.21734801440621745</v>
      </c>
      <c r="Y56" s="21">
        <v>375</v>
      </c>
      <c r="Z56" s="4">
        <f t="shared" si="7"/>
        <v>1719929.1750000003</v>
      </c>
      <c r="AB56" s="19">
        <v>0</v>
      </c>
      <c r="AC56" s="49">
        <v>0</v>
      </c>
      <c r="AD56" s="49">
        <f t="shared" si="8"/>
        <v>0</v>
      </c>
      <c r="AE56" s="21">
        <v>240</v>
      </c>
      <c r="AF56" s="4">
        <f t="shared" si="9"/>
        <v>0</v>
      </c>
      <c r="AH56" s="19">
        <v>0</v>
      </c>
      <c r="AI56" s="49">
        <v>0</v>
      </c>
      <c r="AJ56" s="49">
        <f t="shared" si="10"/>
        <v>0</v>
      </c>
      <c r="AK56" s="21">
        <v>290</v>
      </c>
      <c r="AL56" s="4">
        <f t="shared" si="11"/>
        <v>0</v>
      </c>
      <c r="AN56" s="4">
        <f t="shared" si="12"/>
        <v>2946072.6390000004</v>
      </c>
      <c r="AO56" s="13">
        <f t="shared" si="13"/>
        <v>982024.21300000011</v>
      </c>
    </row>
    <row r="57" spans="1:41" x14ac:dyDescent="0.25">
      <c r="A57" s="17">
        <v>2008</v>
      </c>
      <c r="B57" s="18" t="s">
        <v>221</v>
      </c>
      <c r="C57" t="s">
        <v>175</v>
      </c>
      <c r="D57" s="19">
        <v>201</v>
      </c>
      <c r="E57" s="49">
        <v>310.55699999999996</v>
      </c>
      <c r="F57" s="49">
        <f t="shared" si="0"/>
        <v>1.5450597014925371</v>
      </c>
      <c r="G57" s="13">
        <v>1960.0000000000002</v>
      </c>
      <c r="H57" s="21">
        <f t="shared" si="1"/>
        <v>608691.72</v>
      </c>
      <c r="J57" s="19">
        <v>0</v>
      </c>
      <c r="K57" s="49">
        <v>0</v>
      </c>
      <c r="L57" s="49">
        <f t="shared" si="2"/>
        <v>0</v>
      </c>
      <c r="M57" s="13">
        <v>179.20000000000002</v>
      </c>
      <c r="N57" s="21">
        <f t="shared" si="3"/>
        <v>0</v>
      </c>
      <c r="P57" s="19">
        <v>0</v>
      </c>
      <c r="Q57" s="49">
        <v>0</v>
      </c>
      <c r="R57" s="49">
        <f t="shared" si="4"/>
        <v>0</v>
      </c>
      <c r="S57" s="13">
        <v>89.600000000000009</v>
      </c>
      <c r="T57" s="21">
        <f t="shared" si="5"/>
        <v>0</v>
      </c>
      <c r="V57" s="19">
        <v>17420</v>
      </c>
      <c r="W57" s="49">
        <v>3068.1397999999999</v>
      </c>
      <c r="X57" s="49">
        <f t="shared" si="6"/>
        <v>0.17612742824339839</v>
      </c>
      <c r="Y57" s="21">
        <v>375</v>
      </c>
      <c r="Z57" s="4">
        <f t="shared" si="7"/>
        <v>1150552.425</v>
      </c>
      <c r="AB57" s="19">
        <v>0</v>
      </c>
      <c r="AC57" s="49">
        <v>0</v>
      </c>
      <c r="AD57" s="49">
        <f t="shared" si="8"/>
        <v>0</v>
      </c>
      <c r="AE57" s="21">
        <v>240</v>
      </c>
      <c r="AF57" s="4">
        <f t="shared" si="9"/>
        <v>0</v>
      </c>
      <c r="AH57" s="19">
        <v>0</v>
      </c>
      <c r="AI57" s="49">
        <v>0</v>
      </c>
      <c r="AJ57" s="49">
        <f t="shared" si="10"/>
        <v>0</v>
      </c>
      <c r="AK57" s="21">
        <v>290</v>
      </c>
      <c r="AL57" s="4">
        <f t="shared" si="11"/>
        <v>0</v>
      </c>
      <c r="AN57" s="4">
        <f t="shared" si="12"/>
        <v>1759244.145</v>
      </c>
      <c r="AO57" s="13">
        <f t="shared" si="13"/>
        <v>586414.71499999997</v>
      </c>
    </row>
    <row r="58" spans="1:41" x14ac:dyDescent="0.25">
      <c r="A58" s="17">
        <v>16020</v>
      </c>
      <c r="B58" s="18" t="s">
        <v>222</v>
      </c>
      <c r="C58" t="s">
        <v>175</v>
      </c>
      <c r="D58" s="19">
        <v>241</v>
      </c>
      <c r="E58" s="49">
        <v>460.23050000000001</v>
      </c>
      <c r="F58" s="49">
        <f t="shared" si="0"/>
        <v>1.9096701244813279</v>
      </c>
      <c r="G58" s="13">
        <v>1960.0000000000002</v>
      </c>
      <c r="H58" s="21">
        <f t="shared" si="1"/>
        <v>902051.78000000014</v>
      </c>
      <c r="J58" s="19">
        <v>35</v>
      </c>
      <c r="K58" s="49">
        <v>24.076500000000003</v>
      </c>
      <c r="L58" s="49">
        <f t="shared" si="2"/>
        <v>0.68790000000000007</v>
      </c>
      <c r="M58" s="13">
        <v>179.20000000000002</v>
      </c>
      <c r="N58" s="21">
        <f t="shared" si="3"/>
        <v>4314.5088000000005</v>
      </c>
      <c r="P58" s="19">
        <v>0</v>
      </c>
      <c r="Q58" s="49">
        <v>0</v>
      </c>
      <c r="R58" s="49">
        <f t="shared" si="4"/>
        <v>0</v>
      </c>
      <c r="S58" s="13">
        <v>89.600000000000009</v>
      </c>
      <c r="T58" s="21">
        <f t="shared" si="5"/>
        <v>0</v>
      </c>
      <c r="V58" s="19">
        <v>11664</v>
      </c>
      <c r="W58" s="49">
        <v>3468.176300000001</v>
      </c>
      <c r="X58" s="49">
        <f t="shared" si="6"/>
        <v>0.29734021776406044</v>
      </c>
      <c r="Y58" s="21">
        <v>375</v>
      </c>
      <c r="Z58" s="4">
        <f t="shared" si="7"/>
        <v>1300566.1125000003</v>
      </c>
      <c r="AB58" s="19">
        <v>0</v>
      </c>
      <c r="AC58" s="49">
        <v>0</v>
      </c>
      <c r="AD58" s="49">
        <f t="shared" si="8"/>
        <v>0</v>
      </c>
      <c r="AE58" s="21">
        <v>240</v>
      </c>
      <c r="AF58" s="4">
        <f t="shared" si="9"/>
        <v>0</v>
      </c>
      <c r="AH58" s="19">
        <v>0</v>
      </c>
      <c r="AI58" s="49">
        <v>0</v>
      </c>
      <c r="AJ58" s="49">
        <f t="shared" si="10"/>
        <v>0</v>
      </c>
      <c r="AK58" s="21">
        <v>290</v>
      </c>
      <c r="AL58" s="4">
        <f t="shared" si="11"/>
        <v>0</v>
      </c>
      <c r="AN58" s="4">
        <f t="shared" si="12"/>
        <v>2206932.4013000005</v>
      </c>
      <c r="AO58" s="13">
        <f t="shared" si="13"/>
        <v>735644.13376666687</v>
      </c>
    </row>
    <row r="59" spans="1:41" x14ac:dyDescent="0.25">
      <c r="A59" s="17">
        <v>3066</v>
      </c>
      <c r="B59" s="18" t="s">
        <v>223</v>
      </c>
      <c r="C59" t="s">
        <v>175</v>
      </c>
      <c r="D59" s="19">
        <v>328</v>
      </c>
      <c r="E59" s="49">
        <v>504.38849999999996</v>
      </c>
      <c r="F59" s="49">
        <f t="shared" si="0"/>
        <v>1.5377698170731706</v>
      </c>
      <c r="G59" s="13">
        <v>1960.0000000000002</v>
      </c>
      <c r="H59" s="21">
        <f t="shared" si="1"/>
        <v>988601.46000000008</v>
      </c>
      <c r="J59" s="19">
        <v>0</v>
      </c>
      <c r="K59" s="49">
        <v>0</v>
      </c>
      <c r="L59" s="49">
        <f t="shared" si="2"/>
        <v>0</v>
      </c>
      <c r="M59" s="13">
        <v>179.20000000000002</v>
      </c>
      <c r="N59" s="21">
        <f t="shared" si="3"/>
        <v>0</v>
      </c>
      <c r="P59" s="19">
        <v>3</v>
      </c>
      <c r="Q59" s="49">
        <v>3.9105999999999996</v>
      </c>
      <c r="R59" s="49">
        <f t="shared" si="4"/>
        <v>1.3035333333333332</v>
      </c>
      <c r="S59" s="13">
        <v>89.600000000000009</v>
      </c>
      <c r="T59" s="21">
        <f t="shared" si="5"/>
        <v>350.38976000000002</v>
      </c>
      <c r="V59" s="19">
        <v>9875</v>
      </c>
      <c r="W59" s="49">
        <v>3152.0971</v>
      </c>
      <c r="X59" s="49">
        <f t="shared" si="6"/>
        <v>0.31919970632911393</v>
      </c>
      <c r="Y59" s="21">
        <v>375</v>
      </c>
      <c r="Z59" s="4">
        <f t="shared" si="7"/>
        <v>1182036.4125000001</v>
      </c>
      <c r="AB59" s="19">
        <v>0</v>
      </c>
      <c r="AC59" s="49">
        <v>0</v>
      </c>
      <c r="AD59" s="49">
        <f t="shared" si="8"/>
        <v>0</v>
      </c>
      <c r="AE59" s="21">
        <v>240</v>
      </c>
      <c r="AF59" s="4">
        <f t="shared" si="9"/>
        <v>0</v>
      </c>
      <c r="AH59" s="19">
        <v>0</v>
      </c>
      <c r="AI59" s="49">
        <v>0</v>
      </c>
      <c r="AJ59" s="49">
        <f t="shared" si="10"/>
        <v>0</v>
      </c>
      <c r="AK59" s="21">
        <v>290</v>
      </c>
      <c r="AL59" s="4">
        <f t="shared" si="11"/>
        <v>0</v>
      </c>
      <c r="AN59" s="4">
        <f t="shared" si="12"/>
        <v>2170988.2622600002</v>
      </c>
      <c r="AO59" s="13">
        <f t="shared" si="13"/>
        <v>723662.75408666674</v>
      </c>
    </row>
    <row r="60" spans="1:41" x14ac:dyDescent="0.25">
      <c r="A60" s="17">
        <v>3052</v>
      </c>
      <c r="B60" s="18" t="s">
        <v>224</v>
      </c>
      <c r="C60" t="s">
        <v>175</v>
      </c>
      <c r="D60" s="19">
        <v>288</v>
      </c>
      <c r="E60" s="49">
        <v>295.99110000000002</v>
      </c>
      <c r="F60" s="49">
        <f t="shared" si="0"/>
        <v>1.0277468750000001</v>
      </c>
      <c r="G60" s="13">
        <v>1960.0000000000002</v>
      </c>
      <c r="H60" s="21">
        <f t="shared" si="1"/>
        <v>580142.5560000001</v>
      </c>
      <c r="J60" s="19">
        <v>112</v>
      </c>
      <c r="K60" s="49">
        <v>74.252100000000027</v>
      </c>
      <c r="L60" s="49">
        <f t="shared" si="2"/>
        <v>0.66296517857142878</v>
      </c>
      <c r="M60" s="13">
        <v>179.20000000000002</v>
      </c>
      <c r="N60" s="21">
        <f t="shared" si="3"/>
        <v>13305.976320000005</v>
      </c>
      <c r="P60" s="19">
        <v>0</v>
      </c>
      <c r="Q60" s="49">
        <v>0</v>
      </c>
      <c r="R60" s="49">
        <f t="shared" si="4"/>
        <v>0</v>
      </c>
      <c r="S60" s="13">
        <v>89.600000000000009</v>
      </c>
      <c r="T60" s="21">
        <f t="shared" si="5"/>
        <v>0</v>
      </c>
      <c r="V60" s="19">
        <v>6102</v>
      </c>
      <c r="W60" s="49">
        <v>1768.3231000000001</v>
      </c>
      <c r="X60" s="49">
        <f t="shared" si="6"/>
        <v>0.28979401835463786</v>
      </c>
      <c r="Y60" s="21">
        <v>375</v>
      </c>
      <c r="Z60" s="4">
        <f t="shared" si="7"/>
        <v>663121.16250000009</v>
      </c>
      <c r="AB60" s="19">
        <v>140</v>
      </c>
      <c r="AC60" s="49">
        <v>134.792</v>
      </c>
      <c r="AD60" s="49">
        <f t="shared" si="8"/>
        <v>0.96279999999999999</v>
      </c>
      <c r="AE60" s="21">
        <v>240</v>
      </c>
      <c r="AF60" s="4">
        <f t="shared" si="9"/>
        <v>32350.080000000002</v>
      </c>
      <c r="AH60" s="19">
        <v>75</v>
      </c>
      <c r="AI60" s="49">
        <v>40.942499999999995</v>
      </c>
      <c r="AJ60" s="49">
        <f t="shared" si="10"/>
        <v>0.54589999999999994</v>
      </c>
      <c r="AK60" s="21">
        <v>290</v>
      </c>
      <c r="AL60" s="4">
        <f t="shared" si="11"/>
        <v>11873.324999999999</v>
      </c>
      <c r="AN60" s="4">
        <f t="shared" si="12"/>
        <v>1300793.0998200001</v>
      </c>
      <c r="AO60" s="13">
        <f t="shared" si="13"/>
        <v>433597.69994000002</v>
      </c>
    </row>
    <row r="61" spans="1:41" x14ac:dyDescent="0.25">
      <c r="A61" s="17">
        <v>5007</v>
      </c>
      <c r="B61" s="18" t="s">
        <v>224</v>
      </c>
      <c r="C61" t="s">
        <v>175</v>
      </c>
      <c r="D61" s="19">
        <v>99</v>
      </c>
      <c r="E61" s="49">
        <v>162.5129</v>
      </c>
      <c r="F61" s="49">
        <f t="shared" si="0"/>
        <v>1.6415444444444445</v>
      </c>
      <c r="G61" s="13">
        <v>1960.0000000000002</v>
      </c>
      <c r="H61" s="21">
        <f t="shared" si="1"/>
        <v>318525.28400000004</v>
      </c>
      <c r="J61" s="19">
        <v>70</v>
      </c>
      <c r="K61" s="49">
        <v>49.939500000000024</v>
      </c>
      <c r="L61" s="49">
        <f t="shared" si="2"/>
        <v>0.71342142857142887</v>
      </c>
      <c r="M61" s="13">
        <v>179.20000000000002</v>
      </c>
      <c r="N61" s="21">
        <f t="shared" si="3"/>
        <v>8949.1584000000057</v>
      </c>
      <c r="P61" s="19">
        <v>0</v>
      </c>
      <c r="Q61" s="49">
        <v>0</v>
      </c>
      <c r="R61" s="49">
        <f t="shared" si="4"/>
        <v>0</v>
      </c>
      <c r="S61" s="13">
        <v>89.600000000000009</v>
      </c>
      <c r="T61" s="21">
        <f t="shared" si="5"/>
        <v>0</v>
      </c>
      <c r="V61" s="19">
        <v>5086</v>
      </c>
      <c r="W61" s="49">
        <v>1605.4880000000001</v>
      </c>
      <c r="X61" s="49">
        <f t="shared" si="6"/>
        <v>0.31566810853322846</v>
      </c>
      <c r="Y61" s="21">
        <v>375</v>
      </c>
      <c r="Z61" s="4">
        <f t="shared" si="7"/>
        <v>602058</v>
      </c>
      <c r="AB61" s="19">
        <v>25</v>
      </c>
      <c r="AC61" s="49">
        <v>21.064399999999999</v>
      </c>
      <c r="AD61" s="49">
        <f t="shared" si="8"/>
        <v>0.84257599999999999</v>
      </c>
      <c r="AE61" s="21">
        <v>240</v>
      </c>
      <c r="AF61" s="4">
        <f t="shared" si="9"/>
        <v>5055.4560000000001</v>
      </c>
      <c r="AH61" s="19">
        <v>0</v>
      </c>
      <c r="AI61" s="49">
        <v>0</v>
      </c>
      <c r="AJ61" s="49">
        <f t="shared" si="10"/>
        <v>0</v>
      </c>
      <c r="AK61" s="21">
        <v>290</v>
      </c>
      <c r="AL61" s="4">
        <f t="shared" si="11"/>
        <v>0</v>
      </c>
      <c r="AN61" s="4">
        <f t="shared" si="12"/>
        <v>934587.89840000006</v>
      </c>
      <c r="AO61" s="13">
        <f t="shared" si="13"/>
        <v>311529.29946666671</v>
      </c>
    </row>
    <row r="62" spans="1:41" x14ac:dyDescent="0.25">
      <c r="A62" s="17">
        <v>10003</v>
      </c>
      <c r="B62" s="18" t="s">
        <v>225</v>
      </c>
      <c r="C62" t="s">
        <v>175</v>
      </c>
      <c r="D62" s="19">
        <v>409</v>
      </c>
      <c r="E62" s="49">
        <v>602.69540000000006</v>
      </c>
      <c r="F62" s="49">
        <f t="shared" si="0"/>
        <v>1.4735828850855748</v>
      </c>
      <c r="G62" s="13">
        <v>1960.0000000000002</v>
      </c>
      <c r="H62" s="21">
        <f t="shared" si="1"/>
        <v>1181282.9840000002</v>
      </c>
      <c r="J62" s="19">
        <v>25</v>
      </c>
      <c r="K62" s="49">
        <v>14.436299999999997</v>
      </c>
      <c r="L62" s="49">
        <f t="shared" si="2"/>
        <v>0.57745199999999985</v>
      </c>
      <c r="M62" s="13">
        <v>179.20000000000002</v>
      </c>
      <c r="N62" s="21">
        <f t="shared" si="3"/>
        <v>2586.9849599999993</v>
      </c>
      <c r="P62" s="19">
        <v>17</v>
      </c>
      <c r="Q62" s="49">
        <v>23.0853</v>
      </c>
      <c r="R62" s="49">
        <f t="shared" si="4"/>
        <v>1.3579588235294118</v>
      </c>
      <c r="S62" s="13">
        <v>89.600000000000009</v>
      </c>
      <c r="T62" s="21">
        <f t="shared" si="5"/>
        <v>2068.4428800000001</v>
      </c>
      <c r="V62" s="19">
        <v>20440</v>
      </c>
      <c r="W62" s="49">
        <v>5921.6559000000007</v>
      </c>
      <c r="X62" s="49">
        <f t="shared" si="6"/>
        <v>0.28970919275929552</v>
      </c>
      <c r="Y62" s="21">
        <v>375</v>
      </c>
      <c r="Z62" s="4">
        <f t="shared" si="7"/>
        <v>2220620.9625000004</v>
      </c>
      <c r="AB62" s="19">
        <v>4</v>
      </c>
      <c r="AC62" s="49">
        <v>1.3584000000000001</v>
      </c>
      <c r="AD62" s="49">
        <f t="shared" si="8"/>
        <v>0.33960000000000001</v>
      </c>
      <c r="AE62" s="21">
        <v>240</v>
      </c>
      <c r="AF62" s="4">
        <f t="shared" si="9"/>
        <v>326.01600000000002</v>
      </c>
      <c r="AH62" s="19">
        <v>0</v>
      </c>
      <c r="AI62" s="49">
        <v>0</v>
      </c>
      <c r="AJ62" s="49">
        <f t="shared" si="10"/>
        <v>0</v>
      </c>
      <c r="AK62" s="21">
        <v>290</v>
      </c>
      <c r="AL62" s="4">
        <f t="shared" si="11"/>
        <v>0</v>
      </c>
      <c r="AN62" s="4">
        <f t="shared" si="12"/>
        <v>3406885.3903400004</v>
      </c>
      <c r="AO62" s="13">
        <f t="shared" si="13"/>
        <v>1135628.4634466667</v>
      </c>
    </row>
    <row r="63" spans="1:41" x14ac:dyDescent="0.25">
      <c r="A63" s="17">
        <v>15007</v>
      </c>
      <c r="B63" s="18" t="s">
        <v>226</v>
      </c>
      <c r="C63" t="s">
        <v>175</v>
      </c>
      <c r="D63" s="19">
        <v>203</v>
      </c>
      <c r="E63" s="49">
        <v>359.20480000000003</v>
      </c>
      <c r="F63" s="49">
        <f t="shared" si="0"/>
        <v>1.7694817733990149</v>
      </c>
      <c r="G63" s="13">
        <v>1960.0000000000002</v>
      </c>
      <c r="H63" s="21">
        <f t="shared" si="1"/>
        <v>704041.40800000017</v>
      </c>
      <c r="J63" s="19">
        <v>0</v>
      </c>
      <c r="K63" s="49">
        <v>0</v>
      </c>
      <c r="L63" s="49">
        <f t="shared" si="2"/>
        <v>0</v>
      </c>
      <c r="M63" s="13">
        <v>179.20000000000002</v>
      </c>
      <c r="N63" s="21">
        <f t="shared" si="3"/>
        <v>0</v>
      </c>
      <c r="P63" s="19">
        <v>0</v>
      </c>
      <c r="Q63" s="49">
        <v>0</v>
      </c>
      <c r="R63" s="49">
        <f t="shared" si="4"/>
        <v>0</v>
      </c>
      <c r="S63" s="13">
        <v>89.600000000000009</v>
      </c>
      <c r="T63" s="21">
        <f t="shared" si="5"/>
        <v>0</v>
      </c>
      <c r="V63" s="19">
        <v>19655</v>
      </c>
      <c r="W63" s="49">
        <v>4516.3946000000005</v>
      </c>
      <c r="X63" s="49">
        <f t="shared" si="6"/>
        <v>0.22978349529381839</v>
      </c>
      <c r="Y63" s="21">
        <v>375</v>
      </c>
      <c r="Z63" s="4">
        <f t="shared" si="7"/>
        <v>1693647.9750000001</v>
      </c>
      <c r="AB63" s="19">
        <v>0</v>
      </c>
      <c r="AC63" s="49">
        <v>0</v>
      </c>
      <c r="AD63" s="49">
        <f t="shared" si="8"/>
        <v>0</v>
      </c>
      <c r="AE63" s="21">
        <v>240</v>
      </c>
      <c r="AF63" s="4">
        <f t="shared" si="9"/>
        <v>0</v>
      </c>
      <c r="AH63" s="19">
        <v>0</v>
      </c>
      <c r="AI63" s="49">
        <v>0</v>
      </c>
      <c r="AJ63" s="49">
        <f t="shared" si="10"/>
        <v>0</v>
      </c>
      <c r="AK63" s="21">
        <v>290</v>
      </c>
      <c r="AL63" s="4">
        <f t="shared" si="11"/>
        <v>0</v>
      </c>
      <c r="AN63" s="4">
        <f t="shared" si="12"/>
        <v>2397689.3830000004</v>
      </c>
      <c r="AO63" s="13">
        <f t="shared" si="13"/>
        <v>799229.7943333335</v>
      </c>
    </row>
    <row r="64" spans="1:41" x14ac:dyDescent="0.25">
      <c r="A64" s="17">
        <v>1007</v>
      </c>
      <c r="B64" s="18" t="s">
        <v>227</v>
      </c>
      <c r="C64" t="s">
        <v>175</v>
      </c>
      <c r="D64" s="19">
        <v>469</v>
      </c>
      <c r="E64" s="49">
        <v>495.82109999999989</v>
      </c>
      <c r="F64" s="49">
        <f t="shared" si="0"/>
        <v>1.057187846481876</v>
      </c>
      <c r="G64" s="13">
        <v>1960.0000000000002</v>
      </c>
      <c r="H64" s="21">
        <f t="shared" si="1"/>
        <v>971809.3559999998</v>
      </c>
      <c r="J64" s="19">
        <v>0</v>
      </c>
      <c r="K64" s="49">
        <v>0</v>
      </c>
      <c r="L64" s="49">
        <f t="shared" si="2"/>
        <v>0</v>
      </c>
      <c r="M64" s="13">
        <v>179.20000000000002</v>
      </c>
      <c r="N64" s="21">
        <f t="shared" si="3"/>
        <v>0</v>
      </c>
      <c r="P64" s="19">
        <v>0</v>
      </c>
      <c r="Q64" s="49">
        <v>0</v>
      </c>
      <c r="R64" s="49">
        <f t="shared" si="4"/>
        <v>0</v>
      </c>
      <c r="S64" s="13">
        <v>89.600000000000009</v>
      </c>
      <c r="T64" s="21">
        <f t="shared" si="5"/>
        <v>0</v>
      </c>
      <c r="V64" s="19">
        <v>21956</v>
      </c>
      <c r="W64" s="49">
        <v>7914.8942000000015</v>
      </c>
      <c r="X64" s="49">
        <f t="shared" si="6"/>
        <v>0.36048889597376577</v>
      </c>
      <c r="Y64" s="21">
        <v>375</v>
      </c>
      <c r="Z64" s="4">
        <f t="shared" si="7"/>
        <v>2968085.3250000007</v>
      </c>
      <c r="AB64" s="19">
        <v>0</v>
      </c>
      <c r="AC64" s="49">
        <v>0</v>
      </c>
      <c r="AD64" s="49">
        <f t="shared" si="8"/>
        <v>0</v>
      </c>
      <c r="AE64" s="21">
        <v>240</v>
      </c>
      <c r="AF64" s="4">
        <f t="shared" si="9"/>
        <v>0</v>
      </c>
      <c r="AH64" s="19">
        <v>0</v>
      </c>
      <c r="AI64" s="49">
        <v>0</v>
      </c>
      <c r="AJ64" s="49">
        <f t="shared" si="10"/>
        <v>0</v>
      </c>
      <c r="AK64" s="21">
        <v>290</v>
      </c>
      <c r="AL64" s="4">
        <f t="shared" si="11"/>
        <v>0</v>
      </c>
      <c r="AN64" s="4">
        <f t="shared" si="12"/>
        <v>3939894.6810000003</v>
      </c>
      <c r="AO64" s="13">
        <f t="shared" si="13"/>
        <v>1313298.2270000002</v>
      </c>
    </row>
    <row r="65" spans="1:41" x14ac:dyDescent="0.25">
      <c r="A65" s="17">
        <v>3999</v>
      </c>
      <c r="B65" s="18" t="s">
        <v>228</v>
      </c>
      <c r="C65" t="s">
        <v>175</v>
      </c>
      <c r="D65" s="19">
        <v>26</v>
      </c>
      <c r="E65" s="49">
        <v>123.42740000000002</v>
      </c>
      <c r="F65" s="49">
        <f t="shared" si="0"/>
        <v>4.7472076923076933</v>
      </c>
      <c r="G65" s="13">
        <v>1960.0000000000002</v>
      </c>
      <c r="H65" s="21">
        <f t="shared" si="1"/>
        <v>241917.70400000009</v>
      </c>
      <c r="J65" s="19">
        <v>0</v>
      </c>
      <c r="K65" s="49">
        <v>0</v>
      </c>
      <c r="L65" s="49">
        <f t="shared" si="2"/>
        <v>0</v>
      </c>
      <c r="M65" s="13">
        <v>179.20000000000002</v>
      </c>
      <c r="N65" s="21">
        <f t="shared" si="3"/>
        <v>0</v>
      </c>
      <c r="P65" s="19">
        <v>0</v>
      </c>
      <c r="Q65" s="49">
        <v>0</v>
      </c>
      <c r="R65" s="49">
        <f t="shared" si="4"/>
        <v>0</v>
      </c>
      <c r="S65" s="13">
        <v>89.600000000000009</v>
      </c>
      <c r="T65" s="21">
        <f t="shared" si="5"/>
        <v>0</v>
      </c>
      <c r="V65" s="19">
        <v>1555</v>
      </c>
      <c r="W65" s="49">
        <v>716.79800000000012</v>
      </c>
      <c r="X65" s="49">
        <f t="shared" si="6"/>
        <v>0.46096334405144701</v>
      </c>
      <c r="Y65" s="21">
        <v>375</v>
      </c>
      <c r="Z65" s="4">
        <f t="shared" si="7"/>
        <v>268799.25000000006</v>
      </c>
      <c r="AB65" s="19">
        <v>0</v>
      </c>
      <c r="AC65" s="49">
        <v>0</v>
      </c>
      <c r="AD65" s="49">
        <f t="shared" si="8"/>
        <v>0</v>
      </c>
      <c r="AE65" s="21">
        <v>240</v>
      </c>
      <c r="AF65" s="4">
        <f t="shared" si="9"/>
        <v>0</v>
      </c>
      <c r="AH65" s="19">
        <v>0</v>
      </c>
      <c r="AI65" s="49">
        <v>0</v>
      </c>
      <c r="AJ65" s="49">
        <f t="shared" si="10"/>
        <v>0</v>
      </c>
      <c r="AK65" s="21">
        <v>290</v>
      </c>
      <c r="AL65" s="4">
        <f t="shared" si="11"/>
        <v>0</v>
      </c>
      <c r="AN65" s="4">
        <f t="shared" si="12"/>
        <v>510716.95400000014</v>
      </c>
      <c r="AO65" s="13">
        <f t="shared" si="13"/>
        <v>170238.98466666671</v>
      </c>
    </row>
    <row r="66" spans="1:41" x14ac:dyDescent="0.25">
      <c r="A66" s="17">
        <v>10004</v>
      </c>
      <c r="B66" s="18" t="s">
        <v>229</v>
      </c>
      <c r="C66" t="s">
        <v>175</v>
      </c>
      <c r="D66" s="19">
        <v>518</v>
      </c>
      <c r="E66" s="49">
        <v>494.16139999999996</v>
      </c>
      <c r="F66" s="49">
        <f t="shared" si="0"/>
        <v>0.95397953667953661</v>
      </c>
      <c r="G66" s="13">
        <v>1960.0000000000002</v>
      </c>
      <c r="H66" s="21">
        <f t="shared" si="1"/>
        <v>968556.34400000004</v>
      </c>
      <c r="J66" s="19">
        <v>0</v>
      </c>
      <c r="K66" s="49">
        <v>0</v>
      </c>
      <c r="L66" s="49">
        <f t="shared" si="2"/>
        <v>0</v>
      </c>
      <c r="M66" s="13">
        <v>179.20000000000002</v>
      </c>
      <c r="N66" s="21">
        <f t="shared" si="3"/>
        <v>0</v>
      </c>
      <c r="P66" s="19">
        <v>0</v>
      </c>
      <c r="Q66" s="49">
        <v>0</v>
      </c>
      <c r="R66" s="49">
        <f t="shared" si="4"/>
        <v>0</v>
      </c>
      <c r="S66" s="13">
        <v>89.600000000000009</v>
      </c>
      <c r="T66" s="21">
        <f t="shared" si="5"/>
        <v>0</v>
      </c>
      <c r="V66" s="19">
        <v>12819</v>
      </c>
      <c r="W66" s="49">
        <v>3231.6460000000006</v>
      </c>
      <c r="X66" s="49">
        <f t="shared" si="6"/>
        <v>0.25209813557999849</v>
      </c>
      <c r="Y66" s="21">
        <v>375</v>
      </c>
      <c r="Z66" s="4">
        <f t="shared" si="7"/>
        <v>1211867.2500000002</v>
      </c>
      <c r="AB66" s="19">
        <v>0</v>
      </c>
      <c r="AC66" s="49">
        <v>0</v>
      </c>
      <c r="AD66" s="49">
        <f t="shared" si="8"/>
        <v>0</v>
      </c>
      <c r="AE66" s="21">
        <v>240</v>
      </c>
      <c r="AF66" s="4">
        <f t="shared" si="9"/>
        <v>0</v>
      </c>
      <c r="AH66" s="19">
        <v>0</v>
      </c>
      <c r="AI66" s="49">
        <v>0</v>
      </c>
      <c r="AJ66" s="49">
        <f t="shared" si="10"/>
        <v>0</v>
      </c>
      <c r="AK66" s="21">
        <v>290</v>
      </c>
      <c r="AL66" s="4">
        <f t="shared" si="11"/>
        <v>0</v>
      </c>
      <c r="AN66" s="4">
        <f t="shared" si="12"/>
        <v>2180423.5940000005</v>
      </c>
      <c r="AO66" s="13">
        <f t="shared" si="13"/>
        <v>726807.86466666684</v>
      </c>
    </row>
    <row r="67" spans="1:41" x14ac:dyDescent="0.25">
      <c r="A67" s="17">
        <v>19008</v>
      </c>
      <c r="B67" s="18" t="s">
        <v>230</v>
      </c>
      <c r="C67" t="s">
        <v>175</v>
      </c>
      <c r="D67" s="19">
        <v>58</v>
      </c>
      <c r="E67" s="49">
        <v>44.886699999999998</v>
      </c>
      <c r="F67" s="49">
        <f t="shared" si="0"/>
        <v>0.77390862068965516</v>
      </c>
      <c r="G67" s="13">
        <v>1960.0000000000002</v>
      </c>
      <c r="H67" s="21">
        <f t="shared" si="1"/>
        <v>87977.932000000001</v>
      </c>
      <c r="J67" s="19">
        <v>0</v>
      </c>
      <c r="K67" s="49">
        <v>0</v>
      </c>
      <c r="L67" s="49">
        <f t="shared" si="2"/>
        <v>0</v>
      </c>
      <c r="M67" s="13">
        <v>179.20000000000002</v>
      </c>
      <c r="N67" s="21">
        <f t="shared" si="3"/>
        <v>0</v>
      </c>
      <c r="P67" s="19">
        <v>0</v>
      </c>
      <c r="Q67" s="49">
        <v>0</v>
      </c>
      <c r="R67" s="49">
        <f t="shared" si="4"/>
        <v>0</v>
      </c>
      <c r="S67" s="13">
        <v>89.600000000000009</v>
      </c>
      <c r="T67" s="21">
        <f t="shared" si="5"/>
        <v>0</v>
      </c>
      <c r="V67" s="19">
        <v>5280</v>
      </c>
      <c r="W67" s="49">
        <v>1173.5052999999998</v>
      </c>
      <c r="X67" s="49">
        <f t="shared" si="6"/>
        <v>0.22225479166666662</v>
      </c>
      <c r="Y67" s="21">
        <v>375</v>
      </c>
      <c r="Z67" s="4">
        <f t="shared" si="7"/>
        <v>440064.48749999993</v>
      </c>
      <c r="AB67" s="19">
        <v>0</v>
      </c>
      <c r="AC67" s="49">
        <v>0</v>
      </c>
      <c r="AD67" s="49">
        <f t="shared" si="8"/>
        <v>0</v>
      </c>
      <c r="AE67" s="21">
        <v>240</v>
      </c>
      <c r="AF67" s="4">
        <f t="shared" si="9"/>
        <v>0</v>
      </c>
      <c r="AH67" s="19">
        <v>0</v>
      </c>
      <c r="AI67" s="49">
        <v>0</v>
      </c>
      <c r="AJ67" s="49">
        <f t="shared" si="10"/>
        <v>0</v>
      </c>
      <c r="AK67" s="21">
        <v>290</v>
      </c>
      <c r="AL67" s="4">
        <f t="shared" si="11"/>
        <v>0</v>
      </c>
      <c r="AN67" s="4">
        <f t="shared" si="12"/>
        <v>528042.41949999996</v>
      </c>
      <c r="AO67" s="13">
        <f t="shared" si="13"/>
        <v>176014.13983333332</v>
      </c>
    </row>
    <row r="68" spans="1:41" x14ac:dyDescent="0.25">
      <c r="A68" s="17">
        <v>16005</v>
      </c>
      <c r="B68" s="18" t="s">
        <v>231</v>
      </c>
      <c r="C68" t="s">
        <v>175</v>
      </c>
      <c r="D68" s="19">
        <v>25</v>
      </c>
      <c r="E68" s="49">
        <v>40.077199999999998</v>
      </c>
      <c r="F68" s="49">
        <f t="shared" si="0"/>
        <v>1.6030879999999998</v>
      </c>
      <c r="G68" s="13">
        <v>1960.0000000000002</v>
      </c>
      <c r="H68" s="21">
        <f t="shared" si="1"/>
        <v>78551.312000000005</v>
      </c>
      <c r="J68" s="19">
        <v>0</v>
      </c>
      <c r="K68" s="49">
        <v>0</v>
      </c>
      <c r="L68" s="49">
        <f t="shared" si="2"/>
        <v>0</v>
      </c>
      <c r="M68" s="13">
        <v>179.20000000000002</v>
      </c>
      <c r="N68" s="21">
        <f t="shared" si="3"/>
        <v>0</v>
      </c>
      <c r="P68" s="19">
        <v>0</v>
      </c>
      <c r="Q68" s="49">
        <v>0</v>
      </c>
      <c r="R68" s="49">
        <f t="shared" si="4"/>
        <v>0</v>
      </c>
      <c r="S68" s="13">
        <v>89.600000000000009</v>
      </c>
      <c r="T68" s="21">
        <f t="shared" si="5"/>
        <v>0</v>
      </c>
      <c r="V68" s="19">
        <v>4179</v>
      </c>
      <c r="W68" s="49">
        <v>1635.2292999999997</v>
      </c>
      <c r="X68" s="49">
        <f t="shared" si="6"/>
        <v>0.39129679349126578</v>
      </c>
      <c r="Y68" s="21">
        <v>375</v>
      </c>
      <c r="Z68" s="4">
        <f t="shared" si="7"/>
        <v>613210.98749999993</v>
      </c>
      <c r="AB68" s="19">
        <v>0</v>
      </c>
      <c r="AC68" s="49">
        <v>0</v>
      </c>
      <c r="AD68" s="49">
        <f t="shared" si="8"/>
        <v>0</v>
      </c>
      <c r="AE68" s="21">
        <v>240</v>
      </c>
      <c r="AF68" s="4">
        <f t="shared" si="9"/>
        <v>0</v>
      </c>
      <c r="AH68" s="19">
        <v>0</v>
      </c>
      <c r="AI68" s="49">
        <v>0</v>
      </c>
      <c r="AJ68" s="49">
        <f t="shared" si="10"/>
        <v>0</v>
      </c>
      <c r="AK68" s="21">
        <v>290</v>
      </c>
      <c r="AL68" s="4">
        <f t="shared" si="11"/>
        <v>0</v>
      </c>
      <c r="AN68" s="4">
        <f t="shared" si="12"/>
        <v>691762.29949999996</v>
      </c>
      <c r="AO68" s="13">
        <f t="shared" si="13"/>
        <v>230587.43316666665</v>
      </c>
    </row>
    <row r="69" spans="1:41" x14ac:dyDescent="0.25">
      <c r="A69" s="17">
        <v>18015</v>
      </c>
      <c r="B69" s="18" t="s">
        <v>232</v>
      </c>
      <c r="C69" t="s">
        <v>175</v>
      </c>
      <c r="D69" s="19">
        <v>280</v>
      </c>
      <c r="E69" s="49">
        <v>325.37900000000008</v>
      </c>
      <c r="F69" s="49">
        <f t="shared" si="0"/>
        <v>1.1620678571428573</v>
      </c>
      <c r="G69" s="13">
        <v>1960.0000000000002</v>
      </c>
      <c r="H69" s="21">
        <f t="shared" si="1"/>
        <v>637742.8400000002</v>
      </c>
      <c r="J69" s="19">
        <v>21</v>
      </c>
      <c r="K69" s="49">
        <v>13.636599999999998</v>
      </c>
      <c r="L69" s="49">
        <f t="shared" si="2"/>
        <v>0.6493619047619047</v>
      </c>
      <c r="M69" s="13">
        <v>179.20000000000002</v>
      </c>
      <c r="N69" s="21">
        <f t="shared" si="3"/>
        <v>2443.6787199999999</v>
      </c>
      <c r="P69" s="19">
        <v>1</v>
      </c>
      <c r="Q69" s="49">
        <v>1.3299000000000001</v>
      </c>
      <c r="R69" s="49">
        <f t="shared" si="4"/>
        <v>1.3299000000000001</v>
      </c>
      <c r="S69" s="13">
        <v>89.600000000000009</v>
      </c>
      <c r="T69" s="21">
        <f t="shared" si="5"/>
        <v>119.15904000000002</v>
      </c>
      <c r="V69" s="19">
        <v>22283</v>
      </c>
      <c r="W69" s="49">
        <v>5100.8782000000019</v>
      </c>
      <c r="X69" s="49">
        <f t="shared" si="6"/>
        <v>0.22891344073957734</v>
      </c>
      <c r="Y69" s="21">
        <v>375</v>
      </c>
      <c r="Z69" s="4">
        <f t="shared" si="7"/>
        <v>1912829.3250000007</v>
      </c>
      <c r="AB69" s="19">
        <v>772</v>
      </c>
      <c r="AC69" s="49">
        <v>221.7603</v>
      </c>
      <c r="AD69" s="49">
        <f t="shared" si="8"/>
        <v>0.28725427461139896</v>
      </c>
      <c r="AE69" s="21">
        <v>240</v>
      </c>
      <c r="AF69" s="4">
        <f t="shared" si="9"/>
        <v>53222.472000000002</v>
      </c>
      <c r="AH69" s="19">
        <v>0</v>
      </c>
      <c r="AI69" s="49">
        <v>0</v>
      </c>
      <c r="AJ69" s="49">
        <f t="shared" si="10"/>
        <v>0</v>
      </c>
      <c r="AK69" s="21">
        <v>290</v>
      </c>
      <c r="AL69" s="4">
        <f t="shared" si="11"/>
        <v>0</v>
      </c>
      <c r="AN69" s="4">
        <f t="shared" si="12"/>
        <v>2606357.4747600011</v>
      </c>
      <c r="AO69" s="13">
        <f t="shared" si="13"/>
        <v>868785.82492000039</v>
      </c>
    </row>
    <row r="70" spans="1:41" x14ac:dyDescent="0.25">
      <c r="A70" s="17">
        <v>19004</v>
      </c>
      <c r="B70" s="18" t="s">
        <v>233</v>
      </c>
      <c r="C70" t="s">
        <v>175</v>
      </c>
      <c r="D70" s="19">
        <v>1</v>
      </c>
      <c r="E70" s="49">
        <v>1.2095</v>
      </c>
      <c r="F70" s="49">
        <f t="shared" si="0"/>
        <v>1.2095</v>
      </c>
      <c r="G70" s="13">
        <v>1960.0000000000002</v>
      </c>
      <c r="H70" s="21">
        <f t="shared" si="1"/>
        <v>2370.6200000000003</v>
      </c>
      <c r="J70" s="19">
        <v>0</v>
      </c>
      <c r="K70" s="49">
        <v>0</v>
      </c>
      <c r="L70" s="49">
        <f t="shared" si="2"/>
        <v>0</v>
      </c>
      <c r="M70" s="13">
        <v>179.20000000000002</v>
      </c>
      <c r="N70" s="21">
        <f t="shared" si="3"/>
        <v>0</v>
      </c>
      <c r="P70" s="19">
        <v>0</v>
      </c>
      <c r="Q70" s="49">
        <v>0</v>
      </c>
      <c r="R70" s="49">
        <f t="shared" si="4"/>
        <v>0</v>
      </c>
      <c r="S70" s="13">
        <v>89.600000000000009</v>
      </c>
      <c r="T70" s="21">
        <f t="shared" si="5"/>
        <v>0</v>
      </c>
      <c r="V70" s="19">
        <v>1407</v>
      </c>
      <c r="W70" s="49">
        <v>193.5361</v>
      </c>
      <c r="X70" s="49">
        <f t="shared" si="6"/>
        <v>0.13755230987917555</v>
      </c>
      <c r="Y70" s="21">
        <v>375</v>
      </c>
      <c r="Z70" s="4">
        <f t="shared" si="7"/>
        <v>72576.037500000006</v>
      </c>
      <c r="AB70" s="19">
        <v>0</v>
      </c>
      <c r="AC70" s="49">
        <v>0</v>
      </c>
      <c r="AD70" s="49">
        <f t="shared" si="8"/>
        <v>0</v>
      </c>
      <c r="AE70" s="21">
        <v>240</v>
      </c>
      <c r="AF70" s="4">
        <f t="shared" si="9"/>
        <v>0</v>
      </c>
      <c r="AH70" s="19">
        <v>0</v>
      </c>
      <c r="AI70" s="49">
        <v>0</v>
      </c>
      <c r="AJ70" s="49">
        <f t="shared" si="10"/>
        <v>0</v>
      </c>
      <c r="AK70" s="21">
        <v>290</v>
      </c>
      <c r="AL70" s="4">
        <f t="shared" si="11"/>
        <v>0</v>
      </c>
      <c r="AN70" s="4">
        <f t="shared" si="12"/>
        <v>74946.657500000001</v>
      </c>
      <c r="AO70" s="13">
        <f t="shared" si="13"/>
        <v>24982.219166666666</v>
      </c>
    </row>
    <row r="71" spans="1:41" x14ac:dyDescent="0.25">
      <c r="A71" s="17">
        <v>23001</v>
      </c>
      <c r="B71" s="18" t="s">
        <v>234</v>
      </c>
      <c r="C71" t="s">
        <v>175</v>
      </c>
      <c r="D71" s="19">
        <v>6</v>
      </c>
      <c r="E71" s="49">
        <v>7.3175999999999997</v>
      </c>
      <c r="F71" s="49">
        <f t="shared" si="0"/>
        <v>1.2196</v>
      </c>
      <c r="G71" s="13">
        <v>1960.0000000000002</v>
      </c>
      <c r="H71" s="21">
        <f t="shared" si="1"/>
        <v>14342.496000000003</v>
      </c>
      <c r="J71" s="19">
        <v>0</v>
      </c>
      <c r="K71" s="49">
        <v>0</v>
      </c>
      <c r="L71" s="49">
        <f t="shared" si="2"/>
        <v>0</v>
      </c>
      <c r="M71" s="13">
        <v>179.20000000000002</v>
      </c>
      <c r="N71" s="21">
        <f t="shared" si="3"/>
        <v>0</v>
      </c>
      <c r="P71" s="19">
        <v>0</v>
      </c>
      <c r="Q71" s="49">
        <v>0</v>
      </c>
      <c r="R71" s="49">
        <f t="shared" si="4"/>
        <v>0</v>
      </c>
      <c r="S71" s="13">
        <v>89.600000000000009</v>
      </c>
      <c r="T71" s="21">
        <f t="shared" si="5"/>
        <v>0</v>
      </c>
      <c r="V71" s="19">
        <v>2571</v>
      </c>
      <c r="W71" s="49">
        <v>481.62049999999999</v>
      </c>
      <c r="X71" s="49">
        <f t="shared" si="6"/>
        <v>0.18732808245818747</v>
      </c>
      <c r="Y71" s="21">
        <v>375</v>
      </c>
      <c r="Z71" s="4">
        <f t="shared" si="7"/>
        <v>180607.6875</v>
      </c>
      <c r="AB71" s="19">
        <v>0</v>
      </c>
      <c r="AC71" s="49">
        <v>0</v>
      </c>
      <c r="AD71" s="49">
        <f t="shared" si="8"/>
        <v>0</v>
      </c>
      <c r="AE71" s="21">
        <v>240</v>
      </c>
      <c r="AF71" s="4">
        <f t="shared" si="9"/>
        <v>0</v>
      </c>
      <c r="AH71" s="19">
        <v>0</v>
      </c>
      <c r="AI71" s="49">
        <v>0</v>
      </c>
      <c r="AJ71" s="49">
        <f t="shared" si="10"/>
        <v>0</v>
      </c>
      <c r="AK71" s="21">
        <v>290</v>
      </c>
      <c r="AL71" s="4">
        <f t="shared" si="11"/>
        <v>0</v>
      </c>
      <c r="AN71" s="4">
        <f t="shared" si="12"/>
        <v>194950.18350000001</v>
      </c>
      <c r="AO71" s="13">
        <f t="shared" si="13"/>
        <v>64983.394500000002</v>
      </c>
    </row>
    <row r="72" spans="1:41" x14ac:dyDescent="0.25">
      <c r="A72" s="17">
        <v>15006</v>
      </c>
      <c r="B72" s="18" t="s">
        <v>235</v>
      </c>
      <c r="C72" t="s">
        <v>175</v>
      </c>
      <c r="D72" s="19">
        <v>57</v>
      </c>
      <c r="E72" s="49">
        <v>51.890899999999988</v>
      </c>
      <c r="F72" s="49">
        <f t="shared" si="0"/>
        <v>0.91036666666666644</v>
      </c>
      <c r="G72" s="13">
        <v>1960.0000000000002</v>
      </c>
      <c r="H72" s="21">
        <f t="shared" si="1"/>
        <v>101706.16399999999</v>
      </c>
      <c r="J72" s="19">
        <v>0</v>
      </c>
      <c r="K72" s="49">
        <v>0</v>
      </c>
      <c r="L72" s="49">
        <f t="shared" si="2"/>
        <v>0</v>
      </c>
      <c r="M72" s="13">
        <v>179.20000000000002</v>
      </c>
      <c r="N72" s="21">
        <f t="shared" si="3"/>
        <v>0</v>
      </c>
      <c r="P72" s="19">
        <v>0</v>
      </c>
      <c r="Q72" s="49">
        <v>0</v>
      </c>
      <c r="R72" s="49">
        <f t="shared" si="4"/>
        <v>0</v>
      </c>
      <c r="S72" s="13">
        <v>89.600000000000009</v>
      </c>
      <c r="T72" s="21">
        <f t="shared" si="5"/>
        <v>0</v>
      </c>
      <c r="V72" s="19">
        <v>8546</v>
      </c>
      <c r="W72" s="49">
        <v>1716.3959</v>
      </c>
      <c r="X72" s="49">
        <f t="shared" si="6"/>
        <v>0.20084201965831969</v>
      </c>
      <c r="Y72" s="21">
        <v>375</v>
      </c>
      <c r="Z72" s="4">
        <f t="shared" si="7"/>
        <v>643648.46250000002</v>
      </c>
      <c r="AB72" s="19">
        <v>0</v>
      </c>
      <c r="AC72" s="49">
        <v>0</v>
      </c>
      <c r="AD72" s="49">
        <f t="shared" si="8"/>
        <v>0</v>
      </c>
      <c r="AE72" s="21">
        <v>240</v>
      </c>
      <c r="AF72" s="4">
        <f t="shared" si="9"/>
        <v>0</v>
      </c>
      <c r="AH72" s="19">
        <v>0</v>
      </c>
      <c r="AI72" s="49">
        <v>0</v>
      </c>
      <c r="AJ72" s="49">
        <f t="shared" si="10"/>
        <v>0</v>
      </c>
      <c r="AK72" s="21">
        <v>290</v>
      </c>
      <c r="AL72" s="4">
        <f t="shared" si="11"/>
        <v>0</v>
      </c>
      <c r="AN72" s="4">
        <f t="shared" si="12"/>
        <v>745354.62650000001</v>
      </c>
      <c r="AO72" s="13">
        <f t="shared" si="13"/>
        <v>248451.54216666668</v>
      </c>
    </row>
    <row r="73" spans="1:41" x14ac:dyDescent="0.25">
      <c r="A73" s="17">
        <v>16004</v>
      </c>
      <c r="B73" s="18" t="s">
        <v>236</v>
      </c>
      <c r="C73" t="s">
        <v>175</v>
      </c>
      <c r="D73" s="19">
        <v>22</v>
      </c>
      <c r="E73" s="49">
        <v>33.790100000000002</v>
      </c>
      <c r="F73" s="49">
        <f t="shared" si="0"/>
        <v>1.5359136363636365</v>
      </c>
      <c r="G73" s="13">
        <v>1960.0000000000002</v>
      </c>
      <c r="H73" s="21">
        <f t="shared" si="1"/>
        <v>66228.59600000002</v>
      </c>
      <c r="J73" s="19">
        <v>0</v>
      </c>
      <c r="K73" s="49">
        <v>0</v>
      </c>
      <c r="L73" s="49">
        <f t="shared" si="2"/>
        <v>0</v>
      </c>
      <c r="M73" s="13">
        <v>179.20000000000002</v>
      </c>
      <c r="N73" s="21">
        <f t="shared" si="3"/>
        <v>0</v>
      </c>
      <c r="P73" s="19">
        <v>0</v>
      </c>
      <c r="Q73" s="49">
        <v>0</v>
      </c>
      <c r="R73" s="49">
        <f t="shared" si="4"/>
        <v>0</v>
      </c>
      <c r="S73" s="13">
        <v>89.600000000000009</v>
      </c>
      <c r="T73" s="21">
        <f t="shared" si="5"/>
        <v>0</v>
      </c>
      <c r="V73" s="19">
        <v>7630</v>
      </c>
      <c r="W73" s="49">
        <v>2027.6818000000001</v>
      </c>
      <c r="X73" s="49">
        <f t="shared" si="6"/>
        <v>0.26575121887287023</v>
      </c>
      <c r="Y73" s="21">
        <v>375</v>
      </c>
      <c r="Z73" s="4">
        <f t="shared" si="7"/>
        <v>760380.67499999993</v>
      </c>
      <c r="AB73" s="19">
        <v>0</v>
      </c>
      <c r="AC73" s="49">
        <v>0</v>
      </c>
      <c r="AD73" s="49">
        <f t="shared" si="8"/>
        <v>0</v>
      </c>
      <c r="AE73" s="21">
        <v>240</v>
      </c>
      <c r="AF73" s="4">
        <f t="shared" si="9"/>
        <v>0</v>
      </c>
      <c r="AH73" s="19">
        <v>0</v>
      </c>
      <c r="AI73" s="49">
        <v>0</v>
      </c>
      <c r="AJ73" s="49">
        <f t="shared" si="10"/>
        <v>0</v>
      </c>
      <c r="AK73" s="21">
        <v>290</v>
      </c>
      <c r="AL73" s="4">
        <f t="shared" si="11"/>
        <v>0</v>
      </c>
      <c r="AN73" s="4">
        <f t="shared" si="12"/>
        <v>826609.27099999995</v>
      </c>
      <c r="AO73" s="13">
        <f t="shared" si="13"/>
        <v>275536.42366666667</v>
      </c>
    </row>
  </sheetData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" footer="0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A1DAC3-1594-4B7D-8BC9-AA0E5BBB310B}"/>
</file>

<file path=customXml/itemProps2.xml><?xml version="1.0" encoding="utf-8"?>
<ds:datastoreItem xmlns:ds="http://schemas.openxmlformats.org/officeDocument/2006/customXml" ds:itemID="{F3C2ACFD-C939-464A-A159-6FA9D11C8E65}"/>
</file>

<file path=customXml/itemProps3.xml><?xml version="1.0" encoding="utf-8"?>
<ds:datastoreItem xmlns:ds="http://schemas.openxmlformats.org/officeDocument/2006/customXml" ds:itemID="{107DAA0E-5D00-401A-BE73-24852FD20E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Safety Net Pool</vt:lpstr>
      <vt:lpstr>Critical Access Pool</vt:lpstr>
      <vt:lpstr>Fixed Rate Volume</vt:lpstr>
      <vt:lpstr>Fixed Rate-Acuity High Volume</vt:lpstr>
      <vt:lpstr>Fixed Rate-Acuity Other Acute</vt:lpstr>
      <vt:lpstr>'Critical Access Pool'!Print_Titles</vt:lpstr>
      <vt:lpstr>'Fixed Rate-Acuity High Volume'!Print_Titles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April June Directed Payment Calculations</dc:title>
  <dc:creator>Jenkins, Dan</dc:creator>
  <cp:lastModifiedBy>Jenkins, Dan</cp:lastModifiedBy>
  <cp:lastPrinted>2021-06-23T13:46:23Z</cp:lastPrinted>
  <dcterms:created xsi:type="dcterms:W3CDTF">2021-03-29T17:17:52Z</dcterms:created>
  <dcterms:modified xsi:type="dcterms:W3CDTF">2021-06-23T17:49:44Z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