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xr:revisionPtr revIDLastSave="0" documentId="8_{6E38DC26-70B6-4CA3-A12E-72848E1BA6A2}" xr6:coauthVersionLast="44" xr6:coauthVersionMax="44" xr10:uidLastSave="{00000000-0000-0000-0000-000000000000}"/>
  <workbookProtection workbookAlgorithmName="SHA-512" workbookHashValue="RIes7oC7ZfU6PTXJnCB07nOwuwcIa+xeAwqSlseSmspsHeTE/cp1PhC9VqwiOfHfDoJlJcu34cdxc062oJjIxA==" workbookSaltValue="gvcfAElmV3xCOTftMj34Ug==" workbookSpinCount="100000" lockStructure="1"/>
  <bookViews>
    <workbookView xWindow="-120" yWindow="-120" windowWidth="20730" windowHeight="11160" xr2:uid="{603BF443-7D39-4D8A-BC5D-2A7F62098033}"/>
  </bookViews>
  <sheets>
    <sheet name="Safety Net Pool" sheetId="1" r:id="rId1"/>
    <sheet name="Critical Access Pool" sheetId="2" r:id="rId2"/>
    <sheet name="Fixed Rate - Volume" sheetId="3" r:id="rId3"/>
    <sheet name="Fixed Rate-Acuity High Medicaid" sheetId="4" r:id="rId4"/>
    <sheet name="Fixed Rate-Acuity Other Acute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1" l="1"/>
  <c r="AJ38" i="4" l="1"/>
  <c r="AJ37" i="4"/>
  <c r="AJ36" i="4"/>
  <c r="AJ35" i="4"/>
  <c r="AJ34" i="4"/>
  <c r="AJ33" i="4"/>
  <c r="AJ32" i="4"/>
  <c r="AJ31" i="4"/>
  <c r="AJ30" i="4"/>
  <c r="AJ29" i="4"/>
  <c r="AJ28" i="4"/>
  <c r="AJ27" i="4"/>
  <c r="AJ26" i="4"/>
  <c r="K35" i="3"/>
  <c r="K16" i="3"/>
  <c r="K29" i="3"/>
  <c r="K34" i="3"/>
  <c r="K33" i="3"/>
  <c r="K32" i="3"/>
  <c r="K31" i="3"/>
  <c r="K28" i="3"/>
  <c r="K27" i="3"/>
  <c r="K26" i="3"/>
  <c r="K25" i="3"/>
  <c r="K24" i="3"/>
  <c r="K23" i="3"/>
  <c r="K22" i="3"/>
  <c r="K21" i="3"/>
  <c r="K20" i="3"/>
  <c r="K19" i="3"/>
  <c r="K18" i="3"/>
  <c r="K15" i="3"/>
  <c r="K14" i="3"/>
  <c r="K13" i="3"/>
  <c r="K12" i="3"/>
  <c r="K11" i="3"/>
  <c r="K10" i="3"/>
  <c r="I29" i="3"/>
  <c r="G29" i="3"/>
  <c r="F29" i="3"/>
  <c r="D29" i="3"/>
  <c r="J28" i="3"/>
  <c r="I28" i="3"/>
  <c r="F28" i="3"/>
  <c r="K15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6" i="1"/>
  <c r="D15" i="1"/>
  <c r="AJ77" i="5"/>
  <c r="AL77" i="5" s="1"/>
  <c r="X77" i="5"/>
  <c r="Z77" i="5" s="1"/>
  <c r="R76" i="5"/>
  <c r="T76" i="5" s="1"/>
  <c r="AJ75" i="5"/>
  <c r="AL75" i="5" s="1"/>
  <c r="L75" i="5"/>
  <c r="N75" i="5" s="1"/>
  <c r="AD74" i="5"/>
  <c r="AF74" i="5" s="1"/>
  <c r="F74" i="5"/>
  <c r="H74" i="5" s="1"/>
  <c r="X73" i="5"/>
  <c r="Z73" i="5" s="1"/>
  <c r="R72" i="5"/>
  <c r="T72" i="5" s="1"/>
  <c r="AJ71" i="5"/>
  <c r="AL71" i="5" s="1"/>
  <c r="L71" i="5"/>
  <c r="N71" i="5" s="1"/>
  <c r="F71" i="5"/>
  <c r="AD70" i="5"/>
  <c r="AF70" i="5" s="1"/>
  <c r="F70" i="5"/>
  <c r="H70" i="5" s="1"/>
  <c r="X69" i="5"/>
  <c r="Z69" i="5" s="1"/>
  <c r="R69" i="5"/>
  <c r="L69" i="5"/>
  <c r="AJ68" i="5"/>
  <c r="AL68" i="5" s="1"/>
  <c r="AD68" i="5"/>
  <c r="R68" i="5"/>
  <c r="T68" i="5" s="1"/>
  <c r="AJ67" i="5"/>
  <c r="AL67" i="5" s="1"/>
  <c r="X67" i="5"/>
  <c r="L67" i="5"/>
  <c r="N67" i="5" s="1"/>
  <c r="AD66" i="5"/>
  <c r="AF66" i="5" s="1"/>
  <c r="R66" i="5"/>
  <c r="F66" i="5"/>
  <c r="H66" i="5" s="1"/>
  <c r="AJ65" i="5"/>
  <c r="AD65" i="5"/>
  <c r="X65" i="5"/>
  <c r="R65" i="5"/>
  <c r="L65" i="5"/>
  <c r="F65" i="5"/>
  <c r="AJ64" i="5"/>
  <c r="AD64" i="5"/>
  <c r="X64" i="5"/>
  <c r="R64" i="5"/>
  <c r="L64" i="5"/>
  <c r="F64" i="5"/>
  <c r="AJ63" i="5"/>
  <c r="AD63" i="5"/>
  <c r="X63" i="5"/>
  <c r="R63" i="5"/>
  <c r="L63" i="5"/>
  <c r="F63" i="5"/>
  <c r="AJ62" i="5"/>
  <c r="AD62" i="5"/>
  <c r="X62" i="5"/>
  <c r="R62" i="5"/>
  <c r="F62" i="5"/>
  <c r="AJ61" i="5"/>
  <c r="AD61" i="5"/>
  <c r="R61" i="5"/>
  <c r="L61" i="5"/>
  <c r="AJ60" i="5"/>
  <c r="AD60" i="5"/>
  <c r="X60" i="5"/>
  <c r="R60" i="5"/>
  <c r="F60" i="5"/>
  <c r="AJ59" i="5"/>
  <c r="X59" i="5"/>
  <c r="R59" i="5"/>
  <c r="L59" i="5"/>
  <c r="AD58" i="5"/>
  <c r="X58" i="5"/>
  <c r="R57" i="5"/>
  <c r="T57" i="5" s="1"/>
  <c r="AJ56" i="5"/>
  <c r="AL56" i="5" s="1"/>
  <c r="L56" i="5"/>
  <c r="N56" i="5" s="1"/>
  <c r="AD55" i="5"/>
  <c r="AF55" i="5" s="1"/>
  <c r="F55" i="5"/>
  <c r="H55" i="5" s="1"/>
  <c r="X54" i="5"/>
  <c r="Z54" i="5" s="1"/>
  <c r="R53" i="5"/>
  <c r="T53" i="5" s="1"/>
  <c r="L53" i="5"/>
  <c r="AJ52" i="5"/>
  <c r="AL52" i="5" s="1"/>
  <c r="AD52" i="5"/>
  <c r="AF52" i="5" s="1"/>
  <c r="X52" i="5"/>
  <c r="Z52" i="5" s="1"/>
  <c r="R52" i="5"/>
  <c r="T52" i="5" s="1"/>
  <c r="L52" i="5"/>
  <c r="N52" i="5" s="1"/>
  <c r="F52" i="5"/>
  <c r="H52" i="5" s="1"/>
  <c r="AJ51" i="5"/>
  <c r="AL51" i="5" s="1"/>
  <c r="AD51" i="5"/>
  <c r="AF51" i="5" s="1"/>
  <c r="X51" i="5"/>
  <c r="Z51" i="5" s="1"/>
  <c r="R51" i="5"/>
  <c r="T51" i="5" s="1"/>
  <c r="L51" i="5"/>
  <c r="F51" i="5"/>
  <c r="AJ50" i="5"/>
  <c r="AD50" i="5"/>
  <c r="X50" i="5"/>
  <c r="R50" i="5"/>
  <c r="L50" i="5"/>
  <c r="F50" i="5"/>
  <c r="AJ49" i="5"/>
  <c r="AD49" i="5"/>
  <c r="X49" i="5"/>
  <c r="R49" i="5"/>
  <c r="L49" i="5"/>
  <c r="F49" i="5"/>
  <c r="AJ48" i="5"/>
  <c r="AD48" i="5"/>
  <c r="X48" i="5"/>
  <c r="R48" i="5"/>
  <c r="L48" i="5"/>
  <c r="F48" i="5"/>
  <c r="AJ47" i="5"/>
  <c r="AD47" i="5"/>
  <c r="X47" i="5"/>
  <c r="R47" i="5"/>
  <c r="L47" i="5"/>
  <c r="F47" i="5"/>
  <c r="AJ46" i="5"/>
  <c r="AD46" i="5"/>
  <c r="X46" i="5"/>
  <c r="R46" i="5"/>
  <c r="L46" i="5"/>
  <c r="F46" i="5"/>
  <c r="AJ45" i="5"/>
  <c r="AD45" i="5"/>
  <c r="X45" i="5"/>
  <c r="R45" i="5"/>
  <c r="L45" i="5"/>
  <c r="F45" i="5"/>
  <c r="AJ44" i="5"/>
  <c r="AD44" i="5"/>
  <c r="X44" i="5"/>
  <c r="R44" i="5"/>
  <c r="L44" i="5"/>
  <c r="F44" i="5"/>
  <c r="AJ43" i="5"/>
  <c r="AD43" i="5"/>
  <c r="X43" i="5"/>
  <c r="R43" i="5"/>
  <c r="L43" i="5"/>
  <c r="F43" i="5"/>
  <c r="AJ42" i="5"/>
  <c r="AD42" i="5"/>
  <c r="X42" i="5"/>
  <c r="R42" i="5"/>
  <c r="L42" i="5"/>
  <c r="F42" i="5"/>
  <c r="AJ41" i="5"/>
  <c r="AD41" i="5"/>
  <c r="X41" i="5"/>
  <c r="R41" i="5"/>
  <c r="L41" i="5"/>
  <c r="F41" i="5"/>
  <c r="AJ40" i="5"/>
  <c r="AD40" i="5"/>
  <c r="X40" i="5"/>
  <c r="R40" i="5"/>
  <c r="L40" i="5"/>
  <c r="F40" i="5"/>
  <c r="AJ39" i="5"/>
  <c r="AD39" i="5"/>
  <c r="X39" i="5"/>
  <c r="R39" i="5"/>
  <c r="L39" i="5"/>
  <c r="F39" i="5"/>
  <c r="AJ38" i="5"/>
  <c r="AD38" i="5"/>
  <c r="X38" i="5"/>
  <c r="R38" i="5"/>
  <c r="L38" i="5"/>
  <c r="F38" i="5"/>
  <c r="AJ37" i="5"/>
  <c r="AD37" i="5"/>
  <c r="X37" i="5"/>
  <c r="R37" i="5"/>
  <c r="L37" i="5"/>
  <c r="F37" i="5"/>
  <c r="AJ36" i="5"/>
  <c r="AD36" i="5"/>
  <c r="X36" i="5"/>
  <c r="R36" i="5"/>
  <c r="L36" i="5"/>
  <c r="F36" i="5"/>
  <c r="AJ35" i="5"/>
  <c r="AD35" i="5"/>
  <c r="X35" i="5"/>
  <c r="R35" i="5"/>
  <c r="L35" i="5"/>
  <c r="F35" i="5"/>
  <c r="AJ34" i="5"/>
  <c r="AD34" i="5"/>
  <c r="X34" i="5"/>
  <c r="R34" i="5"/>
  <c r="L34" i="5"/>
  <c r="F34" i="5"/>
  <c r="AJ33" i="5"/>
  <c r="AD33" i="5"/>
  <c r="X33" i="5"/>
  <c r="R33" i="5"/>
  <c r="L33" i="5"/>
  <c r="AJ32" i="5"/>
  <c r="AD32" i="5"/>
  <c r="X32" i="5"/>
  <c r="R32" i="5"/>
  <c r="L32" i="5"/>
  <c r="F32" i="5"/>
  <c r="AJ31" i="5"/>
  <c r="AD31" i="5"/>
  <c r="X31" i="5"/>
  <c r="R31" i="5"/>
  <c r="L31" i="5"/>
  <c r="AJ30" i="5"/>
  <c r="AD30" i="5"/>
  <c r="X30" i="5"/>
  <c r="R30" i="5"/>
  <c r="L30" i="5"/>
  <c r="AJ29" i="5"/>
  <c r="AD29" i="5"/>
  <c r="X29" i="5"/>
  <c r="R29" i="5"/>
  <c r="L29" i="5"/>
  <c r="F29" i="5"/>
  <c r="R28" i="5"/>
  <c r="L28" i="5"/>
  <c r="F28" i="5"/>
  <c r="R27" i="5"/>
  <c r="L27" i="5"/>
  <c r="F27" i="5"/>
  <c r="R26" i="5"/>
  <c r="L26" i="5"/>
  <c r="R25" i="5"/>
  <c r="L25" i="5"/>
  <c r="F25" i="5"/>
  <c r="L24" i="5"/>
  <c r="AJ23" i="5"/>
  <c r="X23" i="5"/>
  <c r="R23" i="5"/>
  <c r="L23" i="5"/>
  <c r="F23" i="5"/>
  <c r="R22" i="5"/>
  <c r="L22" i="5"/>
  <c r="F22" i="5"/>
  <c r="R21" i="5"/>
  <c r="L21" i="5"/>
  <c r="F21" i="5"/>
  <c r="L20" i="5"/>
  <c r="AJ19" i="5"/>
  <c r="X19" i="5"/>
  <c r="R19" i="5"/>
  <c r="L19" i="5"/>
  <c r="F19" i="5"/>
  <c r="R18" i="5"/>
  <c r="L18" i="5"/>
  <c r="F18" i="5"/>
  <c r="R17" i="5"/>
  <c r="L17" i="5"/>
  <c r="F17" i="5"/>
  <c r="L16" i="5"/>
  <c r="AJ15" i="5"/>
  <c r="X15" i="5"/>
  <c r="R15" i="5"/>
  <c r="L15" i="5"/>
  <c r="F15" i="5"/>
  <c r="R14" i="5"/>
  <c r="AJ13" i="5"/>
  <c r="AL13" i="5" s="1"/>
  <c r="R13" i="5"/>
  <c r="T13" i="5" s="1"/>
  <c r="L13" i="5"/>
  <c r="N13" i="5" s="1"/>
  <c r="AJ12" i="5"/>
  <c r="AL12" i="5" s="1"/>
  <c r="AD12" i="5"/>
  <c r="AF12" i="5" s="1"/>
  <c r="R12" i="5"/>
  <c r="T12" i="5" s="1"/>
  <c r="L12" i="5"/>
  <c r="N12" i="5" s="1"/>
  <c r="F12" i="5"/>
  <c r="H12" i="5" s="1"/>
  <c r="AJ11" i="5"/>
  <c r="AL11" i="5" s="1"/>
  <c r="AD11" i="5"/>
  <c r="AF11" i="5" s="1"/>
  <c r="L11" i="5"/>
  <c r="N11" i="5" s="1"/>
  <c r="F11" i="5"/>
  <c r="H11" i="5" s="1"/>
  <c r="AD10" i="5"/>
  <c r="AF10" i="5" s="1"/>
  <c r="X10" i="5"/>
  <c r="Z10" i="5"/>
  <c r="R10" i="5"/>
  <c r="T10" i="5"/>
  <c r="AJ9" i="5"/>
  <c r="AL9" i="5" s="1"/>
  <c r="R9" i="5"/>
  <c r="T9" i="5" s="1"/>
  <c r="L9" i="5"/>
  <c r="AL38" i="4"/>
  <c r="AD38" i="4"/>
  <c r="AF38" i="4" s="1"/>
  <c r="X38" i="4"/>
  <c r="R38" i="4"/>
  <c r="L38" i="4"/>
  <c r="AD37" i="4"/>
  <c r="X37" i="4"/>
  <c r="R37" i="4"/>
  <c r="AD36" i="4"/>
  <c r="X36" i="4"/>
  <c r="L36" i="4"/>
  <c r="F36" i="4"/>
  <c r="AD35" i="4"/>
  <c r="X35" i="4"/>
  <c r="R35" i="4"/>
  <c r="X34" i="4"/>
  <c r="L34" i="4"/>
  <c r="AD33" i="4"/>
  <c r="X33" i="4"/>
  <c r="R33" i="4"/>
  <c r="X32" i="4"/>
  <c r="L32" i="4"/>
  <c r="AD31" i="4"/>
  <c r="X31" i="4"/>
  <c r="L31" i="4"/>
  <c r="AD30" i="4"/>
  <c r="F30" i="4"/>
  <c r="AD29" i="4"/>
  <c r="X29" i="4"/>
  <c r="L29" i="4"/>
  <c r="AD28" i="4"/>
  <c r="F28" i="4"/>
  <c r="AD27" i="4"/>
  <c r="X27" i="4"/>
  <c r="L27" i="4"/>
  <c r="F27" i="4"/>
  <c r="X26" i="4"/>
  <c r="R26" i="4"/>
  <c r="L26" i="4"/>
  <c r="F26" i="4"/>
  <c r="AD25" i="4"/>
  <c r="X25" i="4"/>
  <c r="L25" i="4"/>
  <c r="F25" i="4"/>
  <c r="AJ24" i="4"/>
  <c r="X24" i="4"/>
  <c r="R24" i="4"/>
  <c r="L24" i="4"/>
  <c r="F24" i="4"/>
  <c r="AD23" i="4"/>
  <c r="X23" i="4"/>
  <c r="L23" i="4"/>
  <c r="F23" i="4"/>
  <c r="AJ22" i="4"/>
  <c r="X22" i="4"/>
  <c r="R22" i="4"/>
  <c r="L22" i="4"/>
  <c r="AD21" i="4"/>
  <c r="X21" i="4"/>
  <c r="L21" i="4"/>
  <c r="AJ18" i="4"/>
  <c r="L18" i="4"/>
  <c r="F18" i="4"/>
  <c r="X17" i="4"/>
  <c r="L17" i="4"/>
  <c r="AJ16" i="4"/>
  <c r="AD16" i="4"/>
  <c r="R16" i="4"/>
  <c r="L16" i="4"/>
  <c r="AJ15" i="4"/>
  <c r="X15" i="4"/>
  <c r="AJ14" i="4"/>
  <c r="L14" i="4"/>
  <c r="X13" i="4"/>
  <c r="R13" i="4"/>
  <c r="AJ12" i="4"/>
  <c r="X12" i="4"/>
  <c r="L12" i="4"/>
  <c r="X11" i="4"/>
  <c r="AJ10" i="4"/>
  <c r="L10" i="4"/>
  <c r="F10" i="4"/>
  <c r="X9" i="4"/>
  <c r="L9" i="4"/>
  <c r="I34" i="3"/>
  <c r="F34" i="3"/>
  <c r="I33" i="3"/>
  <c r="F33" i="3"/>
  <c r="I32" i="3"/>
  <c r="F32" i="3"/>
  <c r="G35" i="3"/>
  <c r="F31" i="3"/>
  <c r="I27" i="3"/>
  <c r="F27" i="3"/>
  <c r="I26" i="3"/>
  <c r="F26" i="3"/>
  <c r="I25" i="3"/>
  <c r="F25" i="3"/>
  <c r="I24" i="3"/>
  <c r="F24" i="3"/>
  <c r="I23" i="3"/>
  <c r="F23" i="3"/>
  <c r="I22" i="3"/>
  <c r="F22" i="3"/>
  <c r="I21" i="3"/>
  <c r="F21" i="3"/>
  <c r="I20" i="3"/>
  <c r="F20" i="3"/>
  <c r="I19" i="3"/>
  <c r="F19" i="3"/>
  <c r="I18" i="3"/>
  <c r="I16" i="3"/>
  <c r="G16" i="3"/>
  <c r="F15" i="3"/>
  <c r="J15" i="3" s="1"/>
  <c r="F14" i="3"/>
  <c r="J14" i="3" s="1"/>
  <c r="F12" i="3"/>
  <c r="J12" i="3" s="1"/>
  <c r="F11" i="3"/>
  <c r="J11" i="3" s="1"/>
  <c r="F10" i="3"/>
  <c r="D15" i="2"/>
  <c r="B7" i="2"/>
  <c r="B7" i="1"/>
  <c r="AJ9" i="4" l="1"/>
  <c r="AL9" i="4" s="1"/>
  <c r="L11" i="4"/>
  <c r="F12" i="4"/>
  <c r="H12" i="4" s="1"/>
  <c r="X14" i="4"/>
  <c r="Z14" i="4" s="1"/>
  <c r="AJ17" i="4"/>
  <c r="AL17" i="4" s="1"/>
  <c r="L19" i="4"/>
  <c r="N19" i="4" s="1"/>
  <c r="AJ19" i="4"/>
  <c r="AL19" i="4" s="1"/>
  <c r="R21" i="4"/>
  <c r="R23" i="4"/>
  <c r="R25" i="4"/>
  <c r="T25" i="4" s="1"/>
  <c r="AJ11" i="4"/>
  <c r="AL11" i="4" s="1"/>
  <c r="AD12" i="4"/>
  <c r="X16" i="4"/>
  <c r="R17" i="4"/>
  <c r="T17" i="4" s="1"/>
  <c r="L20" i="4"/>
  <c r="N20" i="4" s="1"/>
  <c r="AD22" i="4"/>
  <c r="AD24" i="4"/>
  <c r="AD26" i="4"/>
  <c r="AF26" i="4" s="1"/>
  <c r="L30" i="4"/>
  <c r="N30" i="4" s="1"/>
  <c r="X30" i="4"/>
  <c r="R31" i="4"/>
  <c r="T31" i="4" s="1"/>
  <c r="F34" i="4"/>
  <c r="H34" i="4" s="1"/>
  <c r="AD34" i="4"/>
  <c r="L35" i="4"/>
  <c r="N35" i="4" s="1"/>
  <c r="R9" i="4"/>
  <c r="T9" i="4" s="1"/>
  <c r="R12" i="4"/>
  <c r="T12" i="4" s="1"/>
  <c r="L13" i="4"/>
  <c r="N13" i="4" s="1"/>
  <c r="F14" i="4"/>
  <c r="H14" i="4" s="1"/>
  <c r="X10" i="4"/>
  <c r="R11" i="4"/>
  <c r="T11" i="4" s="1"/>
  <c r="AJ13" i="4"/>
  <c r="AL13" i="4" s="1"/>
  <c r="R14" i="4"/>
  <c r="AD14" i="4"/>
  <c r="AF14" i="4" s="1"/>
  <c r="L15" i="4"/>
  <c r="N15" i="4" s="1"/>
  <c r="F16" i="4"/>
  <c r="H16" i="4" s="1"/>
  <c r="X18" i="4"/>
  <c r="Z18" i="4" s="1"/>
  <c r="R19" i="4"/>
  <c r="Z22" i="4"/>
  <c r="L37" i="4"/>
  <c r="N37" i="4" s="1"/>
  <c r="Z38" i="4"/>
  <c r="R10" i="4"/>
  <c r="AD10" i="4"/>
  <c r="AF10" i="4" s="1"/>
  <c r="R15" i="4"/>
  <c r="T15" i="4" s="1"/>
  <c r="R18" i="4"/>
  <c r="AD18" i="4"/>
  <c r="AF18" i="4" s="1"/>
  <c r="X19" i="4"/>
  <c r="Z19" i="4" s="1"/>
  <c r="F21" i="4"/>
  <c r="H21" i="4" s="1"/>
  <c r="R27" i="4"/>
  <c r="L28" i="4"/>
  <c r="N28" i="4" s="1"/>
  <c r="X28" i="4"/>
  <c r="Z28" i="4" s="1"/>
  <c r="R29" i="4"/>
  <c r="T29" i="4" s="1"/>
  <c r="AL29" i="4"/>
  <c r="F32" i="4"/>
  <c r="AD32" i="4"/>
  <c r="AF32" i="4" s="1"/>
  <c r="L33" i="4"/>
  <c r="F38" i="4"/>
  <c r="T38" i="4"/>
  <c r="J21" i="3"/>
  <c r="J25" i="3"/>
  <c r="J32" i="3"/>
  <c r="J22" i="3"/>
  <c r="J26" i="3"/>
  <c r="J33" i="3"/>
  <c r="J27" i="3"/>
  <c r="F35" i="3"/>
  <c r="E15" i="2"/>
  <c r="J34" i="3"/>
  <c r="G15" i="1"/>
  <c r="H15" i="1" s="1"/>
  <c r="G15" i="2"/>
  <c r="H15" i="2" s="1"/>
  <c r="F13" i="3"/>
  <c r="J13" i="3" s="1"/>
  <c r="J19" i="3"/>
  <c r="J23" i="3"/>
  <c r="E15" i="1"/>
  <c r="F16" i="3"/>
  <c r="J16" i="3" s="1"/>
  <c r="J10" i="3"/>
  <c r="J20" i="3"/>
  <c r="J24" i="3"/>
  <c r="N9" i="4"/>
  <c r="Z10" i="4"/>
  <c r="N11" i="4"/>
  <c r="Z12" i="4"/>
  <c r="AL15" i="4"/>
  <c r="Z16" i="4"/>
  <c r="N17" i="4"/>
  <c r="AJ21" i="4"/>
  <c r="D16" i="3"/>
  <c r="I31" i="3"/>
  <c r="I35" i="3" s="1"/>
  <c r="T10" i="4"/>
  <c r="T14" i="4"/>
  <c r="T16" i="4"/>
  <c r="T18" i="4"/>
  <c r="F20" i="4"/>
  <c r="H20" i="4" s="1"/>
  <c r="R20" i="4"/>
  <c r="T20" i="4" s="1"/>
  <c r="AD20" i="4"/>
  <c r="AF20" i="4" s="1"/>
  <c r="N21" i="4"/>
  <c r="F22" i="4"/>
  <c r="H22" i="4" s="1"/>
  <c r="F18" i="3"/>
  <c r="D35" i="3"/>
  <c r="Z9" i="4"/>
  <c r="N10" i="4"/>
  <c r="AL10" i="4"/>
  <c r="Z11" i="4"/>
  <c r="N12" i="4"/>
  <c r="AL12" i="4"/>
  <c r="Z13" i="4"/>
  <c r="N14" i="4"/>
  <c r="AL14" i="4"/>
  <c r="Z15" i="4"/>
  <c r="N16" i="4"/>
  <c r="AL16" i="4"/>
  <c r="Z17" i="4"/>
  <c r="N18" i="4"/>
  <c r="AL18" i="4"/>
  <c r="AD19" i="4"/>
  <c r="AF19" i="4" s="1"/>
  <c r="J31" i="3"/>
  <c r="F9" i="4"/>
  <c r="H9" i="4" s="1"/>
  <c r="AD9" i="4"/>
  <c r="AF9" i="4" s="1"/>
  <c r="H10" i="4"/>
  <c r="F11" i="4"/>
  <c r="H11" i="4" s="1"/>
  <c r="AD11" i="4"/>
  <c r="AF11" i="4" s="1"/>
  <c r="AF12" i="4"/>
  <c r="F13" i="4"/>
  <c r="H13" i="4" s="1"/>
  <c r="T13" i="4"/>
  <c r="AD13" i="4"/>
  <c r="AF13" i="4" s="1"/>
  <c r="F15" i="4"/>
  <c r="H15" i="4" s="1"/>
  <c r="AD15" i="4"/>
  <c r="AF15" i="4" s="1"/>
  <c r="AF16" i="4"/>
  <c r="F17" i="4"/>
  <c r="H17" i="4" s="1"/>
  <c r="AD17" i="4"/>
  <c r="AF17" i="4" s="1"/>
  <c r="H18" i="4"/>
  <c r="F19" i="4"/>
  <c r="H19" i="4" s="1"/>
  <c r="T19" i="4"/>
  <c r="X20" i="4"/>
  <c r="Z20" i="4" s="1"/>
  <c r="AJ20" i="4"/>
  <c r="AL20" i="4" s="1"/>
  <c r="T21" i="4"/>
  <c r="AL21" i="4"/>
  <c r="N23" i="4"/>
  <c r="Z24" i="4"/>
  <c r="N25" i="4"/>
  <c r="Z26" i="4"/>
  <c r="N27" i="4"/>
  <c r="AL27" i="4"/>
  <c r="N29" i="4"/>
  <c r="Z30" i="4"/>
  <c r="N31" i="4"/>
  <c r="AL31" i="4"/>
  <c r="Z32" i="4"/>
  <c r="N33" i="4"/>
  <c r="AL33" i="4"/>
  <c r="Z34" i="4"/>
  <c r="AL35" i="4"/>
  <c r="Z36" i="4"/>
  <c r="AL37" i="4"/>
  <c r="AF21" i="4"/>
  <c r="T22" i="4"/>
  <c r="H23" i="4"/>
  <c r="AF23" i="4"/>
  <c r="T24" i="4"/>
  <c r="H25" i="4"/>
  <c r="AF25" i="4"/>
  <c r="T26" i="4"/>
  <c r="H27" i="4"/>
  <c r="AF27" i="4"/>
  <c r="AF29" i="4"/>
  <c r="AF31" i="4"/>
  <c r="AF33" i="4"/>
  <c r="AF35" i="4"/>
  <c r="AF37" i="4"/>
  <c r="Z21" i="4"/>
  <c r="N22" i="4"/>
  <c r="AL22" i="4"/>
  <c r="Z23" i="4"/>
  <c r="AJ23" i="4"/>
  <c r="AL23" i="4" s="1"/>
  <c r="N24" i="4"/>
  <c r="AL24" i="4"/>
  <c r="Z25" i="4"/>
  <c r="AJ25" i="4"/>
  <c r="AL25" i="4" s="1"/>
  <c r="N26" i="4"/>
  <c r="AL26" i="4"/>
  <c r="Z27" i="4"/>
  <c r="AL28" i="4"/>
  <c r="Z29" i="4"/>
  <c r="AL30" i="4"/>
  <c r="Z31" i="4"/>
  <c r="N32" i="4"/>
  <c r="AL32" i="4"/>
  <c r="Z33" i="4"/>
  <c r="N34" i="4"/>
  <c r="AL34" i="4"/>
  <c r="Z35" i="4"/>
  <c r="N36" i="4"/>
  <c r="AL36" i="4"/>
  <c r="Z37" i="4"/>
  <c r="N38" i="4"/>
  <c r="AF22" i="4"/>
  <c r="T23" i="4"/>
  <c r="H24" i="4"/>
  <c r="AF24" i="4"/>
  <c r="H26" i="4"/>
  <c r="T27" i="4"/>
  <c r="H28" i="4"/>
  <c r="R28" i="4"/>
  <c r="T28" i="4" s="1"/>
  <c r="AF28" i="4"/>
  <c r="F29" i="4"/>
  <c r="H29" i="4" s="1"/>
  <c r="H30" i="4"/>
  <c r="R30" i="4"/>
  <c r="T30" i="4" s="1"/>
  <c r="AF30" i="4"/>
  <c r="F31" i="4"/>
  <c r="H31" i="4" s="1"/>
  <c r="H32" i="4"/>
  <c r="R32" i="4"/>
  <c r="T32" i="4" s="1"/>
  <c r="F33" i="4"/>
  <c r="H33" i="4" s="1"/>
  <c r="T33" i="4"/>
  <c r="R34" i="4"/>
  <c r="T34" i="4" s="1"/>
  <c r="AF34" i="4"/>
  <c r="F35" i="4"/>
  <c r="H35" i="4" s="1"/>
  <c r="T35" i="4"/>
  <c r="H36" i="4"/>
  <c r="R36" i="4"/>
  <c r="T36" i="4" s="1"/>
  <c r="AF36" i="4"/>
  <c r="F37" i="4"/>
  <c r="H37" i="4" s="1"/>
  <c r="T37" i="4"/>
  <c r="H38" i="4"/>
  <c r="N9" i="5"/>
  <c r="AD14" i="5"/>
  <c r="N15" i="5"/>
  <c r="Z15" i="5"/>
  <c r="AL15" i="5"/>
  <c r="X16" i="5"/>
  <c r="AJ16" i="5"/>
  <c r="AL16" i="5" s="1"/>
  <c r="H17" i="5"/>
  <c r="T17" i="5"/>
  <c r="AD18" i="5"/>
  <c r="N19" i="5"/>
  <c r="Z19" i="5"/>
  <c r="AL19" i="5"/>
  <c r="X20" i="5"/>
  <c r="Z20" i="5" s="1"/>
  <c r="AJ20" i="5"/>
  <c r="AL20" i="5" s="1"/>
  <c r="H21" i="5"/>
  <c r="T21" i="5"/>
  <c r="AD22" i="5"/>
  <c r="N23" i="5"/>
  <c r="Z23" i="5"/>
  <c r="AL23" i="5"/>
  <c r="X24" i="5"/>
  <c r="AJ24" i="5"/>
  <c r="AL24" i="5" s="1"/>
  <c r="H25" i="5"/>
  <c r="T25" i="5"/>
  <c r="F26" i="5"/>
  <c r="AD26" i="5"/>
  <c r="N27" i="5"/>
  <c r="X28" i="5"/>
  <c r="AJ28" i="5"/>
  <c r="H29" i="5"/>
  <c r="T29" i="5"/>
  <c r="F30" i="5"/>
  <c r="H30" i="5" s="1"/>
  <c r="X11" i="5"/>
  <c r="Z11" i="5" s="1"/>
  <c r="AD17" i="5"/>
  <c r="AF17" i="5" s="1"/>
  <c r="N18" i="5"/>
  <c r="AD21" i="5"/>
  <c r="AF21" i="5" s="1"/>
  <c r="N22" i="5"/>
  <c r="AD25" i="5"/>
  <c r="AF25" i="5" s="1"/>
  <c r="N26" i="5"/>
  <c r="X27" i="5"/>
  <c r="Z27" i="5" s="1"/>
  <c r="AJ27" i="5"/>
  <c r="AL27" i="5" s="1"/>
  <c r="H28" i="5"/>
  <c r="T28" i="5"/>
  <c r="F9" i="5"/>
  <c r="H9" i="5" s="1"/>
  <c r="AD9" i="5"/>
  <c r="AF9" i="5" s="1"/>
  <c r="L10" i="5"/>
  <c r="N10" i="5" s="1"/>
  <c r="AJ10" i="5"/>
  <c r="AL10" i="5" s="1"/>
  <c r="R11" i="5"/>
  <c r="T11" i="5" s="1"/>
  <c r="X12" i="5"/>
  <c r="Z12" i="5" s="1"/>
  <c r="AN12" i="5" s="1"/>
  <c r="AO12" i="5" s="1"/>
  <c r="F13" i="5"/>
  <c r="H13" i="5" s="1"/>
  <c r="AD13" i="5"/>
  <c r="AF13" i="5" s="1"/>
  <c r="L14" i="5"/>
  <c r="N14" i="5" s="1"/>
  <c r="X14" i="5"/>
  <c r="Z14" i="5" s="1"/>
  <c r="AJ14" i="5"/>
  <c r="AL14" i="5" s="1"/>
  <c r="H15" i="5"/>
  <c r="T15" i="5"/>
  <c r="F16" i="5"/>
  <c r="H16" i="5" s="1"/>
  <c r="R16" i="5"/>
  <c r="T16" i="5" s="1"/>
  <c r="AD16" i="5"/>
  <c r="AF16" i="5" s="1"/>
  <c r="N17" i="5"/>
  <c r="X18" i="5"/>
  <c r="Z18" i="5" s="1"/>
  <c r="AJ18" i="5"/>
  <c r="AL18" i="5" s="1"/>
  <c r="H19" i="5"/>
  <c r="T19" i="5"/>
  <c r="F20" i="5"/>
  <c r="H20" i="5" s="1"/>
  <c r="R20" i="5"/>
  <c r="T20" i="5" s="1"/>
  <c r="AD20" i="5"/>
  <c r="AF20" i="5" s="1"/>
  <c r="N21" i="5"/>
  <c r="X22" i="5"/>
  <c r="Z22" i="5" s="1"/>
  <c r="AJ22" i="5"/>
  <c r="AL22" i="5" s="1"/>
  <c r="H23" i="5"/>
  <c r="T23" i="5"/>
  <c r="F24" i="5"/>
  <c r="H24" i="5" s="1"/>
  <c r="R24" i="5"/>
  <c r="T24" i="5" s="1"/>
  <c r="AD24" i="5"/>
  <c r="AF24" i="5" s="1"/>
  <c r="N25" i="5"/>
  <c r="X26" i="5"/>
  <c r="Z26" i="5" s="1"/>
  <c r="AJ26" i="5"/>
  <c r="AL26" i="5" s="1"/>
  <c r="H27" i="5"/>
  <c r="T27" i="5"/>
  <c r="AD28" i="5"/>
  <c r="AF28" i="5" s="1"/>
  <c r="N29" i="5"/>
  <c r="Z29" i="5"/>
  <c r="X9" i="5"/>
  <c r="Z9" i="5" s="1"/>
  <c r="F10" i="5"/>
  <c r="H10" i="5" s="1"/>
  <c r="X13" i="5"/>
  <c r="Z13" i="5" s="1"/>
  <c r="F14" i="5"/>
  <c r="H14" i="5" s="1"/>
  <c r="T14" i="5"/>
  <c r="AF14" i="5"/>
  <c r="AD15" i="5"/>
  <c r="AF15" i="5" s="1"/>
  <c r="N16" i="5"/>
  <c r="Z16" i="5"/>
  <c r="X17" i="5"/>
  <c r="Z17" i="5" s="1"/>
  <c r="AJ17" i="5"/>
  <c r="AL17" i="5" s="1"/>
  <c r="H18" i="5"/>
  <c r="T18" i="5"/>
  <c r="AF18" i="5"/>
  <c r="AD19" i="5"/>
  <c r="AF19" i="5" s="1"/>
  <c r="N20" i="5"/>
  <c r="X21" i="5"/>
  <c r="Z21" i="5" s="1"/>
  <c r="AJ21" i="5"/>
  <c r="AL21" i="5" s="1"/>
  <c r="H22" i="5"/>
  <c r="T22" i="5"/>
  <c r="AF22" i="5"/>
  <c r="AD23" i="5"/>
  <c r="AF23" i="5" s="1"/>
  <c r="N24" i="5"/>
  <c r="Z24" i="5"/>
  <c r="X25" i="5"/>
  <c r="Z25" i="5" s="1"/>
  <c r="AJ25" i="5"/>
  <c r="AL25" i="5" s="1"/>
  <c r="H26" i="5"/>
  <c r="T26" i="5"/>
  <c r="AF26" i="5"/>
  <c r="AD27" i="5"/>
  <c r="AF27" i="5" s="1"/>
  <c r="N28" i="5"/>
  <c r="Z28" i="5"/>
  <c r="AL28" i="5"/>
  <c r="AF29" i="5"/>
  <c r="T30" i="5"/>
  <c r="AF31" i="5"/>
  <c r="T32" i="5"/>
  <c r="AF33" i="5"/>
  <c r="T34" i="5"/>
  <c r="H35" i="5"/>
  <c r="AF35" i="5"/>
  <c r="T36" i="5"/>
  <c r="H37" i="5"/>
  <c r="AF37" i="5"/>
  <c r="T38" i="5"/>
  <c r="H39" i="5"/>
  <c r="AF39" i="5"/>
  <c r="T40" i="5"/>
  <c r="H41" i="5"/>
  <c r="AF41" i="5"/>
  <c r="T42" i="5"/>
  <c r="H43" i="5"/>
  <c r="AF43" i="5"/>
  <c r="T44" i="5"/>
  <c r="H45" i="5"/>
  <c r="AF45" i="5"/>
  <c r="T46" i="5"/>
  <c r="H47" i="5"/>
  <c r="AF47" i="5"/>
  <c r="T48" i="5"/>
  <c r="H49" i="5"/>
  <c r="AF49" i="5"/>
  <c r="T50" i="5"/>
  <c r="H51" i="5"/>
  <c r="N30" i="5"/>
  <c r="AL30" i="5"/>
  <c r="Z31" i="5"/>
  <c r="N32" i="5"/>
  <c r="AL32" i="5"/>
  <c r="Z33" i="5"/>
  <c r="N34" i="5"/>
  <c r="AL34" i="5"/>
  <c r="Z35" i="5"/>
  <c r="N36" i="5"/>
  <c r="AL36" i="5"/>
  <c r="Z37" i="5"/>
  <c r="N38" i="5"/>
  <c r="AL38" i="5"/>
  <c r="Z39" i="5"/>
  <c r="N40" i="5"/>
  <c r="AL40" i="5"/>
  <c r="Z41" i="5"/>
  <c r="N42" i="5"/>
  <c r="AL42" i="5"/>
  <c r="Z43" i="5"/>
  <c r="N44" i="5"/>
  <c r="AL44" i="5"/>
  <c r="Z45" i="5"/>
  <c r="N46" i="5"/>
  <c r="AL46" i="5"/>
  <c r="Z47" i="5"/>
  <c r="N48" i="5"/>
  <c r="AL48" i="5"/>
  <c r="Z49" i="5"/>
  <c r="N50" i="5"/>
  <c r="AL50" i="5"/>
  <c r="AF30" i="5"/>
  <c r="F31" i="5"/>
  <c r="H31" i="5" s="1"/>
  <c r="T31" i="5"/>
  <c r="H32" i="5"/>
  <c r="AF32" i="5"/>
  <c r="F33" i="5"/>
  <c r="H33" i="5" s="1"/>
  <c r="T33" i="5"/>
  <c r="H34" i="5"/>
  <c r="AF34" i="5"/>
  <c r="T35" i="5"/>
  <c r="H36" i="5"/>
  <c r="AF36" i="5"/>
  <c r="T37" i="5"/>
  <c r="H38" i="5"/>
  <c r="AF38" i="5"/>
  <c r="T39" i="5"/>
  <c r="H40" i="5"/>
  <c r="AF40" i="5"/>
  <c r="T41" i="5"/>
  <c r="H42" i="5"/>
  <c r="AF42" i="5"/>
  <c r="T43" i="5"/>
  <c r="H44" i="5"/>
  <c r="AF44" i="5"/>
  <c r="T45" i="5"/>
  <c r="H46" i="5"/>
  <c r="AF46" i="5"/>
  <c r="T47" i="5"/>
  <c r="H48" i="5"/>
  <c r="AF48" i="5"/>
  <c r="T49" i="5"/>
  <c r="H50" i="5"/>
  <c r="AF50" i="5"/>
  <c r="AN52" i="5"/>
  <c r="AO52" i="5" s="1"/>
  <c r="AL29" i="5"/>
  <c r="Z30" i="5"/>
  <c r="N31" i="5"/>
  <c r="AL31" i="5"/>
  <c r="Z32" i="5"/>
  <c r="N33" i="5"/>
  <c r="AL33" i="5"/>
  <c r="Z34" i="5"/>
  <c r="N35" i="5"/>
  <c r="AL35" i="5"/>
  <c r="Z36" i="5"/>
  <c r="N37" i="5"/>
  <c r="AL37" i="5"/>
  <c r="Z38" i="5"/>
  <c r="N39" i="5"/>
  <c r="AL39" i="5"/>
  <c r="Z40" i="5"/>
  <c r="N41" i="5"/>
  <c r="AL41" i="5"/>
  <c r="Z42" i="5"/>
  <c r="N43" i="5"/>
  <c r="AL43" i="5"/>
  <c r="Z44" i="5"/>
  <c r="N45" i="5"/>
  <c r="AL45" i="5"/>
  <c r="Z46" i="5"/>
  <c r="N47" i="5"/>
  <c r="AL47" i="5"/>
  <c r="Z48" i="5"/>
  <c r="N49" i="5"/>
  <c r="AL49" i="5"/>
  <c r="Z50" i="5"/>
  <c r="N51" i="5"/>
  <c r="N53" i="5"/>
  <c r="X53" i="5"/>
  <c r="Z53" i="5" s="1"/>
  <c r="F54" i="5"/>
  <c r="H54" i="5" s="1"/>
  <c r="AD54" i="5"/>
  <c r="AF54" i="5" s="1"/>
  <c r="L55" i="5"/>
  <c r="N55" i="5" s="1"/>
  <c r="AJ55" i="5"/>
  <c r="AL55" i="5" s="1"/>
  <c r="R56" i="5"/>
  <c r="T56" i="5" s="1"/>
  <c r="X57" i="5"/>
  <c r="Z57" i="5" s="1"/>
  <c r="F58" i="5"/>
  <c r="H58" i="5" s="1"/>
  <c r="F59" i="5"/>
  <c r="H59" i="5" s="1"/>
  <c r="AL59" i="5"/>
  <c r="T60" i="5"/>
  <c r="AL60" i="5"/>
  <c r="N61" i="5"/>
  <c r="AF61" i="5"/>
  <c r="N59" i="5"/>
  <c r="AJ53" i="5"/>
  <c r="AL53" i="5" s="1"/>
  <c r="R54" i="5"/>
  <c r="T54" i="5" s="1"/>
  <c r="X55" i="5"/>
  <c r="Z55" i="5" s="1"/>
  <c r="F56" i="5"/>
  <c r="H56" i="5" s="1"/>
  <c r="AD56" i="5"/>
  <c r="AF56" i="5" s="1"/>
  <c r="L57" i="5"/>
  <c r="N57" i="5" s="1"/>
  <c r="AJ57" i="5"/>
  <c r="AL57" i="5" s="1"/>
  <c r="R58" i="5"/>
  <c r="T58" i="5" s="1"/>
  <c r="Z60" i="5"/>
  <c r="X61" i="5"/>
  <c r="Z61" i="5" s="1"/>
  <c r="F53" i="5"/>
  <c r="H53" i="5" s="1"/>
  <c r="AD53" i="5"/>
  <c r="AF53" i="5" s="1"/>
  <c r="L54" i="5"/>
  <c r="N54" i="5" s="1"/>
  <c r="AJ54" i="5"/>
  <c r="AL54" i="5" s="1"/>
  <c r="R55" i="5"/>
  <c r="T55" i="5" s="1"/>
  <c r="X56" i="5"/>
  <c r="Z56" i="5" s="1"/>
  <c r="F57" i="5"/>
  <c r="H57" i="5" s="1"/>
  <c r="AD57" i="5"/>
  <c r="AF57" i="5" s="1"/>
  <c r="L58" i="5"/>
  <c r="N58" i="5" s="1"/>
  <c r="Z58" i="5"/>
  <c r="AJ58" i="5"/>
  <c r="AL58" i="5" s="1"/>
  <c r="Z59" i="5"/>
  <c r="AD59" i="5"/>
  <c r="AF59" i="5" s="1"/>
  <c r="L60" i="5"/>
  <c r="N60" i="5" s="1"/>
  <c r="F61" i="5"/>
  <c r="H61" i="5" s="1"/>
  <c r="AF58" i="5"/>
  <c r="T59" i="5"/>
  <c r="H60" i="5"/>
  <c r="AF60" i="5"/>
  <c r="T61" i="5"/>
  <c r="H62" i="5"/>
  <c r="AF62" i="5"/>
  <c r="T63" i="5"/>
  <c r="H64" i="5"/>
  <c r="AF64" i="5"/>
  <c r="T65" i="5"/>
  <c r="X66" i="5"/>
  <c r="Z66" i="5" s="1"/>
  <c r="F67" i="5"/>
  <c r="H67" i="5" s="1"/>
  <c r="Z67" i="5"/>
  <c r="F68" i="5"/>
  <c r="H68" i="5" s="1"/>
  <c r="N69" i="5"/>
  <c r="X70" i="5"/>
  <c r="Z70" i="5" s="1"/>
  <c r="AL61" i="5"/>
  <c r="L62" i="5"/>
  <c r="N62" i="5" s="1"/>
  <c r="Z62" i="5"/>
  <c r="N63" i="5"/>
  <c r="AL63" i="5"/>
  <c r="Z64" i="5"/>
  <c r="N65" i="5"/>
  <c r="AL65" i="5"/>
  <c r="T66" i="5"/>
  <c r="T62" i="5"/>
  <c r="H63" i="5"/>
  <c r="AF63" i="5"/>
  <c r="T64" i="5"/>
  <c r="H65" i="5"/>
  <c r="AF65" i="5"/>
  <c r="L68" i="5"/>
  <c r="N68" i="5" s="1"/>
  <c r="AF68" i="5"/>
  <c r="T69" i="5"/>
  <c r="H71" i="5"/>
  <c r="AL62" i="5"/>
  <c r="Z63" i="5"/>
  <c r="N64" i="5"/>
  <c r="AL64" i="5"/>
  <c r="Z65" i="5"/>
  <c r="AD67" i="5"/>
  <c r="AF67" i="5" s="1"/>
  <c r="AD71" i="5"/>
  <c r="AF71" i="5" s="1"/>
  <c r="L72" i="5"/>
  <c r="N72" i="5" s="1"/>
  <c r="AJ72" i="5"/>
  <c r="AL72" i="5" s="1"/>
  <c r="R73" i="5"/>
  <c r="T73" i="5" s="1"/>
  <c r="X74" i="5"/>
  <c r="Z74" i="5" s="1"/>
  <c r="F75" i="5"/>
  <c r="H75" i="5" s="1"/>
  <c r="AD75" i="5"/>
  <c r="AF75" i="5" s="1"/>
  <c r="L76" i="5"/>
  <c r="N76" i="5" s="1"/>
  <c r="AJ76" i="5"/>
  <c r="AL76" i="5" s="1"/>
  <c r="R77" i="5"/>
  <c r="T77" i="5" s="1"/>
  <c r="AJ69" i="5"/>
  <c r="AL69" i="5" s="1"/>
  <c r="R70" i="5"/>
  <c r="T70" i="5" s="1"/>
  <c r="X71" i="5"/>
  <c r="Z71" i="5" s="1"/>
  <c r="F72" i="5"/>
  <c r="H72" i="5" s="1"/>
  <c r="AD72" i="5"/>
  <c r="AF72" i="5" s="1"/>
  <c r="L73" i="5"/>
  <c r="N73" i="5" s="1"/>
  <c r="AJ73" i="5"/>
  <c r="AL73" i="5" s="1"/>
  <c r="R74" i="5"/>
  <c r="T74" i="5" s="1"/>
  <c r="X75" i="5"/>
  <c r="Z75" i="5" s="1"/>
  <c r="F76" i="5"/>
  <c r="H76" i="5" s="1"/>
  <c r="AD76" i="5"/>
  <c r="AF76" i="5" s="1"/>
  <c r="L77" i="5"/>
  <c r="N77" i="5" s="1"/>
  <c r="L66" i="5"/>
  <c r="N66" i="5" s="1"/>
  <c r="AJ66" i="5"/>
  <c r="AL66" i="5" s="1"/>
  <c r="R67" i="5"/>
  <c r="T67" i="5" s="1"/>
  <c r="X68" i="5"/>
  <c r="Z68" i="5" s="1"/>
  <c r="F69" i="5"/>
  <c r="H69" i="5" s="1"/>
  <c r="AD69" i="5"/>
  <c r="AF69" i="5" s="1"/>
  <c r="L70" i="5"/>
  <c r="N70" i="5" s="1"/>
  <c r="AJ70" i="5"/>
  <c r="AL70" i="5" s="1"/>
  <c r="R71" i="5"/>
  <c r="T71" i="5" s="1"/>
  <c r="X72" i="5"/>
  <c r="Z72" i="5" s="1"/>
  <c r="F73" i="5"/>
  <c r="H73" i="5" s="1"/>
  <c r="AD73" i="5"/>
  <c r="AF73" i="5" s="1"/>
  <c r="L74" i="5"/>
  <c r="N74" i="5" s="1"/>
  <c r="AJ74" i="5"/>
  <c r="AL74" i="5" s="1"/>
  <c r="R75" i="5"/>
  <c r="T75" i="5" s="1"/>
  <c r="X76" i="5"/>
  <c r="Z76" i="5" s="1"/>
  <c r="F77" i="5"/>
  <c r="H77" i="5" s="1"/>
  <c r="AD77" i="5"/>
  <c r="AF77" i="5" s="1"/>
  <c r="AN58" i="5" l="1"/>
  <c r="AO58" i="5" s="1"/>
  <c r="AN29" i="5"/>
  <c r="AO29" i="5" s="1"/>
  <c r="AN47" i="5"/>
  <c r="AO47" i="5" s="1"/>
  <c r="AN39" i="5"/>
  <c r="AO39" i="5" s="1"/>
  <c r="AN11" i="5"/>
  <c r="AO11" i="5" s="1"/>
  <c r="AN71" i="5"/>
  <c r="AO71" i="5" s="1"/>
  <c r="AN43" i="5"/>
  <c r="AO43" i="5" s="1"/>
  <c r="AN35" i="5"/>
  <c r="AO35" i="5" s="1"/>
  <c r="AN17" i="5"/>
  <c r="AO17" i="5" s="1"/>
  <c r="AN77" i="5"/>
  <c r="AO77" i="5" s="1"/>
  <c r="AN68" i="5"/>
  <c r="AO68" i="5" s="1"/>
  <c r="AN25" i="5"/>
  <c r="AO25" i="5" s="1"/>
  <c r="AN13" i="5"/>
  <c r="AO13" i="5" s="1"/>
  <c r="AN51" i="5"/>
  <c r="AO51" i="5" s="1"/>
  <c r="AN26" i="5"/>
  <c r="AO26" i="5" s="1"/>
  <c r="AN38" i="4"/>
  <c r="AO38" i="4" s="1"/>
  <c r="AN25" i="4"/>
  <c r="AO25" i="4" s="1"/>
  <c r="AN23" i="4"/>
  <c r="AO23" i="4" s="1"/>
  <c r="J35" i="3"/>
  <c r="AN10" i="5"/>
  <c r="AO10" i="5" s="1"/>
  <c r="AN67" i="5"/>
  <c r="AO67" i="5" s="1"/>
  <c r="AN54" i="5"/>
  <c r="AO54" i="5" s="1"/>
  <c r="AN56" i="5"/>
  <c r="AO56" i="5" s="1"/>
  <c r="AN53" i="5"/>
  <c r="AO53" i="5" s="1"/>
  <c r="AN21" i="5"/>
  <c r="AO21" i="5" s="1"/>
  <c r="AN22" i="5"/>
  <c r="AO22" i="5" s="1"/>
  <c r="AN18" i="5"/>
  <c r="AO18" i="5" s="1"/>
  <c r="AN9" i="5"/>
  <c r="AO9" i="5" s="1"/>
  <c r="AN27" i="5"/>
  <c r="AO27" i="5" s="1"/>
  <c r="AN75" i="5"/>
  <c r="AO75" i="5" s="1"/>
  <c r="AN57" i="5"/>
  <c r="AO57" i="5" s="1"/>
  <c r="E28" i="1"/>
  <c r="F28" i="1" s="1"/>
  <c r="E24" i="1"/>
  <c r="F24" i="1" s="1"/>
  <c r="E20" i="1"/>
  <c r="F20" i="1" s="1"/>
  <c r="E16" i="1"/>
  <c r="F16" i="1" s="1"/>
  <c r="E39" i="1"/>
  <c r="F39" i="1" s="1"/>
  <c r="E38" i="1"/>
  <c r="F38" i="1" s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5" i="1"/>
  <c r="F25" i="1" s="1"/>
  <c r="E21" i="1"/>
  <c r="F21" i="1" s="1"/>
  <c r="F17" i="1"/>
  <c r="E26" i="1"/>
  <c r="F26" i="1" s="1"/>
  <c r="E22" i="1"/>
  <c r="F22" i="1" s="1"/>
  <c r="E18" i="1"/>
  <c r="F18" i="1" s="1"/>
  <c r="E23" i="1"/>
  <c r="F23" i="1" s="1"/>
  <c r="E27" i="1"/>
  <c r="F27" i="1" s="1"/>
  <c r="E19" i="1"/>
  <c r="F19" i="1" s="1"/>
  <c r="AN70" i="5"/>
  <c r="AO70" i="5" s="1"/>
  <c r="AN76" i="5"/>
  <c r="AO76" i="5" s="1"/>
  <c r="AN62" i="5"/>
  <c r="AO62" i="5" s="1"/>
  <c r="AN73" i="5"/>
  <c r="AO73" i="5" s="1"/>
  <c r="AN55" i="5"/>
  <c r="AO55" i="5" s="1"/>
  <c r="AN31" i="5"/>
  <c r="AO31" i="5" s="1"/>
  <c r="AN44" i="5"/>
  <c r="AO44" i="5" s="1"/>
  <c r="AN36" i="5"/>
  <c r="AO36" i="5" s="1"/>
  <c r="AN24" i="5"/>
  <c r="AO24" i="5" s="1"/>
  <c r="AN14" i="5"/>
  <c r="AO14" i="5" s="1"/>
  <c r="AN30" i="4"/>
  <c r="AO30" i="4" s="1"/>
  <c r="AN35" i="4"/>
  <c r="AO35" i="4" s="1"/>
  <c r="AN27" i="4"/>
  <c r="AO27" i="4" s="1"/>
  <c r="AN21" i="4"/>
  <c r="AO21" i="4" s="1"/>
  <c r="AN12" i="4"/>
  <c r="AO12" i="4" s="1"/>
  <c r="AN11" i="4"/>
  <c r="AO11" i="4" s="1"/>
  <c r="AN64" i="5"/>
  <c r="AO64" i="5" s="1"/>
  <c r="AN69" i="5"/>
  <c r="AO69" i="5" s="1"/>
  <c r="AN60" i="5"/>
  <c r="AO60" i="5" s="1"/>
  <c r="AN49" i="5"/>
  <c r="AO49" i="5" s="1"/>
  <c r="AN41" i="5"/>
  <c r="AO41" i="5" s="1"/>
  <c r="AN33" i="5"/>
  <c r="AO33" i="5" s="1"/>
  <c r="AN46" i="5"/>
  <c r="AO46" i="5" s="1"/>
  <c r="AN38" i="5"/>
  <c r="AO38" i="5" s="1"/>
  <c r="AN30" i="5"/>
  <c r="AO30" i="5" s="1"/>
  <c r="AN20" i="5"/>
  <c r="AO20" i="5" s="1"/>
  <c r="AN23" i="5"/>
  <c r="AO23" i="5" s="1"/>
  <c r="AN32" i="4"/>
  <c r="AO32" i="4" s="1"/>
  <c r="AN37" i="4"/>
  <c r="AO37" i="4" s="1"/>
  <c r="AN29" i="4"/>
  <c r="AO29" i="4" s="1"/>
  <c r="AN19" i="4"/>
  <c r="AO19" i="4" s="1"/>
  <c r="AN14" i="4"/>
  <c r="AO14" i="4" s="1"/>
  <c r="AN13" i="4"/>
  <c r="AO13" i="4" s="1"/>
  <c r="H66" i="2"/>
  <c r="I66" i="2" s="1"/>
  <c r="H65" i="2"/>
  <c r="I65" i="2" s="1"/>
  <c r="H64" i="2"/>
  <c r="I64" i="2" s="1"/>
  <c r="H63" i="2"/>
  <c r="I63" i="2" s="1"/>
  <c r="H62" i="2"/>
  <c r="I62" i="2" s="1"/>
  <c r="H61" i="2"/>
  <c r="I61" i="2" s="1"/>
  <c r="H60" i="2"/>
  <c r="I60" i="2" s="1"/>
  <c r="H59" i="2"/>
  <c r="I59" i="2" s="1"/>
  <c r="H57" i="2"/>
  <c r="I57" i="2" s="1"/>
  <c r="H55" i="2"/>
  <c r="I55" i="2" s="1"/>
  <c r="H53" i="2"/>
  <c r="I53" i="2" s="1"/>
  <c r="H51" i="2"/>
  <c r="I51" i="2" s="1"/>
  <c r="H49" i="2"/>
  <c r="I49" i="2" s="1"/>
  <c r="H47" i="2"/>
  <c r="I47" i="2" s="1"/>
  <c r="H45" i="2"/>
  <c r="I45" i="2" s="1"/>
  <c r="H43" i="2"/>
  <c r="I43" i="2" s="1"/>
  <c r="H41" i="2"/>
  <c r="I41" i="2" s="1"/>
  <c r="H39" i="2"/>
  <c r="I39" i="2" s="1"/>
  <c r="H37" i="2"/>
  <c r="I37" i="2" s="1"/>
  <c r="H35" i="2"/>
  <c r="I35" i="2" s="1"/>
  <c r="H33" i="2"/>
  <c r="I33" i="2" s="1"/>
  <c r="H31" i="2"/>
  <c r="I31" i="2" s="1"/>
  <c r="H29" i="2"/>
  <c r="I29" i="2" s="1"/>
  <c r="H27" i="2"/>
  <c r="I27" i="2" s="1"/>
  <c r="H25" i="2"/>
  <c r="I25" i="2" s="1"/>
  <c r="H23" i="2"/>
  <c r="I23" i="2" s="1"/>
  <c r="H21" i="2"/>
  <c r="I21" i="2" s="1"/>
  <c r="H19" i="2"/>
  <c r="I19" i="2" s="1"/>
  <c r="H17" i="2"/>
  <c r="I17" i="2" s="1"/>
  <c r="H16" i="2"/>
  <c r="I16" i="2" s="1"/>
  <c r="H58" i="2"/>
  <c r="I58" i="2" s="1"/>
  <c r="H56" i="2"/>
  <c r="I56" i="2" s="1"/>
  <c r="H54" i="2"/>
  <c r="I54" i="2" s="1"/>
  <c r="H52" i="2"/>
  <c r="I52" i="2" s="1"/>
  <c r="H50" i="2"/>
  <c r="I50" i="2" s="1"/>
  <c r="H48" i="2"/>
  <c r="I48" i="2" s="1"/>
  <c r="H46" i="2"/>
  <c r="I46" i="2" s="1"/>
  <c r="H44" i="2"/>
  <c r="I44" i="2" s="1"/>
  <c r="H42" i="2"/>
  <c r="I42" i="2" s="1"/>
  <c r="H40" i="2"/>
  <c r="I40" i="2" s="1"/>
  <c r="H38" i="2"/>
  <c r="I38" i="2" s="1"/>
  <c r="H36" i="2"/>
  <c r="I36" i="2" s="1"/>
  <c r="H34" i="2"/>
  <c r="I34" i="2" s="1"/>
  <c r="H32" i="2"/>
  <c r="I32" i="2" s="1"/>
  <c r="H30" i="2"/>
  <c r="I30" i="2" s="1"/>
  <c r="H28" i="2"/>
  <c r="I28" i="2" s="1"/>
  <c r="H26" i="2"/>
  <c r="I26" i="2" s="1"/>
  <c r="H24" i="2"/>
  <c r="I24" i="2" s="1"/>
  <c r="H22" i="2"/>
  <c r="I22" i="2" s="1"/>
  <c r="H20" i="2"/>
  <c r="I20" i="2" s="1"/>
  <c r="H18" i="2"/>
  <c r="I18" i="2" s="1"/>
  <c r="AN74" i="5"/>
  <c r="AO74" i="5" s="1"/>
  <c r="AN66" i="5"/>
  <c r="AO66" i="5" s="1"/>
  <c r="AN72" i="5"/>
  <c r="AO72" i="5" s="1"/>
  <c r="AN63" i="5"/>
  <c r="AO63" i="5" s="1"/>
  <c r="AN61" i="5"/>
  <c r="AO61" i="5" s="1"/>
  <c r="AN48" i="5"/>
  <c r="AO48" i="5" s="1"/>
  <c r="AN40" i="5"/>
  <c r="AO40" i="5" s="1"/>
  <c r="AN32" i="5"/>
  <c r="AO32" i="5" s="1"/>
  <c r="AN16" i="5"/>
  <c r="AO16" i="5" s="1"/>
  <c r="AN19" i="5"/>
  <c r="AO19" i="5" s="1"/>
  <c r="AN34" i="4"/>
  <c r="AO34" i="4" s="1"/>
  <c r="AN26" i="4"/>
  <c r="AO26" i="4" s="1"/>
  <c r="AN24" i="4"/>
  <c r="AO24" i="4" s="1"/>
  <c r="AN22" i="4"/>
  <c r="AO22" i="4" s="1"/>
  <c r="AN31" i="4"/>
  <c r="AO31" i="4" s="1"/>
  <c r="AN20" i="4"/>
  <c r="AO20" i="4" s="1"/>
  <c r="AN16" i="4"/>
  <c r="AO16" i="4" s="1"/>
  <c r="AN15" i="4"/>
  <c r="AO15" i="4" s="1"/>
  <c r="H27" i="1"/>
  <c r="I27" i="1" s="1"/>
  <c r="J27" i="1" s="1"/>
  <c r="H23" i="1"/>
  <c r="I23" i="1" s="1"/>
  <c r="J23" i="1" s="1"/>
  <c r="H19" i="1"/>
  <c r="I19" i="1" s="1"/>
  <c r="H28" i="1"/>
  <c r="I28" i="1" s="1"/>
  <c r="H24" i="1"/>
  <c r="I24" i="1" s="1"/>
  <c r="J24" i="1" s="1"/>
  <c r="H20" i="1"/>
  <c r="I20" i="1" s="1"/>
  <c r="J20" i="1" s="1"/>
  <c r="H16" i="1"/>
  <c r="I16" i="1" s="1"/>
  <c r="H39" i="1"/>
  <c r="I39" i="1" s="1"/>
  <c r="H38" i="1"/>
  <c r="I38" i="1" s="1"/>
  <c r="J38" i="1" s="1"/>
  <c r="H37" i="1"/>
  <c r="I37" i="1" s="1"/>
  <c r="J37" i="1" s="1"/>
  <c r="H36" i="1"/>
  <c r="I36" i="1" s="1"/>
  <c r="H35" i="1"/>
  <c r="I35" i="1" s="1"/>
  <c r="H34" i="1"/>
  <c r="I34" i="1" s="1"/>
  <c r="J34" i="1" s="1"/>
  <c r="H33" i="1"/>
  <c r="I33" i="1" s="1"/>
  <c r="J33" i="1" s="1"/>
  <c r="H32" i="1"/>
  <c r="I32" i="1" s="1"/>
  <c r="H31" i="1"/>
  <c r="I31" i="1" s="1"/>
  <c r="H30" i="1"/>
  <c r="I30" i="1" s="1"/>
  <c r="J30" i="1" s="1"/>
  <c r="H29" i="1"/>
  <c r="I29" i="1" s="1"/>
  <c r="J29" i="1" s="1"/>
  <c r="H25" i="1"/>
  <c r="I25" i="1" s="1"/>
  <c r="H21" i="1"/>
  <c r="I21" i="1" s="1"/>
  <c r="H17" i="1"/>
  <c r="I17" i="1" s="1"/>
  <c r="H22" i="1"/>
  <c r="I22" i="1" s="1"/>
  <c r="J22" i="1" s="1"/>
  <c r="H26" i="1"/>
  <c r="I26" i="1" s="1"/>
  <c r="H18" i="1"/>
  <c r="I18" i="1" s="1"/>
  <c r="E66" i="2"/>
  <c r="F66" i="2" s="1"/>
  <c r="E65" i="2"/>
  <c r="F65" i="2" s="1"/>
  <c r="E64" i="2"/>
  <c r="F64" i="2" s="1"/>
  <c r="E63" i="2"/>
  <c r="F63" i="2" s="1"/>
  <c r="E62" i="2"/>
  <c r="F62" i="2" s="1"/>
  <c r="E61" i="2"/>
  <c r="F61" i="2" s="1"/>
  <c r="E60" i="2"/>
  <c r="F60" i="2" s="1"/>
  <c r="E58" i="2"/>
  <c r="F58" i="2" s="1"/>
  <c r="E56" i="2"/>
  <c r="F56" i="2" s="1"/>
  <c r="E54" i="2"/>
  <c r="F54" i="2" s="1"/>
  <c r="E52" i="2"/>
  <c r="F52" i="2" s="1"/>
  <c r="E50" i="2"/>
  <c r="F50" i="2" s="1"/>
  <c r="E48" i="2"/>
  <c r="F48" i="2" s="1"/>
  <c r="E46" i="2"/>
  <c r="F46" i="2" s="1"/>
  <c r="E44" i="2"/>
  <c r="F44" i="2" s="1"/>
  <c r="E42" i="2"/>
  <c r="F42" i="2" s="1"/>
  <c r="E40" i="2"/>
  <c r="F40" i="2" s="1"/>
  <c r="E38" i="2"/>
  <c r="F38" i="2" s="1"/>
  <c r="E36" i="2"/>
  <c r="F36" i="2" s="1"/>
  <c r="E34" i="2"/>
  <c r="F34" i="2" s="1"/>
  <c r="E32" i="2"/>
  <c r="F32" i="2" s="1"/>
  <c r="E30" i="2"/>
  <c r="F30" i="2" s="1"/>
  <c r="E28" i="2"/>
  <c r="F28" i="2" s="1"/>
  <c r="E26" i="2"/>
  <c r="F26" i="2" s="1"/>
  <c r="E24" i="2"/>
  <c r="F24" i="2" s="1"/>
  <c r="E22" i="2"/>
  <c r="F22" i="2" s="1"/>
  <c r="E20" i="2"/>
  <c r="F20" i="2" s="1"/>
  <c r="E18" i="2"/>
  <c r="F18" i="2" s="1"/>
  <c r="E17" i="2"/>
  <c r="F17" i="2" s="1"/>
  <c r="E16" i="2"/>
  <c r="F16" i="2" s="1"/>
  <c r="E59" i="2"/>
  <c r="F59" i="2" s="1"/>
  <c r="E57" i="2"/>
  <c r="F57" i="2" s="1"/>
  <c r="E55" i="2"/>
  <c r="F55" i="2" s="1"/>
  <c r="E53" i="2"/>
  <c r="F53" i="2" s="1"/>
  <c r="E51" i="2"/>
  <c r="F51" i="2" s="1"/>
  <c r="E49" i="2"/>
  <c r="F49" i="2" s="1"/>
  <c r="E47" i="2"/>
  <c r="F47" i="2" s="1"/>
  <c r="E45" i="2"/>
  <c r="F45" i="2" s="1"/>
  <c r="E43" i="2"/>
  <c r="F43" i="2" s="1"/>
  <c r="E41" i="2"/>
  <c r="F41" i="2" s="1"/>
  <c r="E39" i="2"/>
  <c r="F39" i="2" s="1"/>
  <c r="E37" i="2"/>
  <c r="F37" i="2" s="1"/>
  <c r="E35" i="2"/>
  <c r="F35" i="2" s="1"/>
  <c r="E33" i="2"/>
  <c r="F33" i="2" s="1"/>
  <c r="E31" i="2"/>
  <c r="F31" i="2" s="1"/>
  <c r="E29" i="2"/>
  <c r="F29" i="2" s="1"/>
  <c r="E27" i="2"/>
  <c r="F27" i="2" s="1"/>
  <c r="E25" i="2"/>
  <c r="F25" i="2" s="1"/>
  <c r="E23" i="2"/>
  <c r="F23" i="2" s="1"/>
  <c r="E21" i="2"/>
  <c r="F21" i="2" s="1"/>
  <c r="E19" i="2"/>
  <c r="F19" i="2" s="1"/>
  <c r="AN65" i="5"/>
  <c r="AO65" i="5" s="1"/>
  <c r="AN59" i="5"/>
  <c r="AO59" i="5" s="1"/>
  <c r="AN45" i="5"/>
  <c r="AO45" i="5" s="1"/>
  <c r="AN37" i="5"/>
  <c r="AO37" i="5" s="1"/>
  <c r="AN50" i="5"/>
  <c r="AO50" i="5" s="1"/>
  <c r="AN42" i="5"/>
  <c r="AO42" i="5" s="1"/>
  <c r="AN34" i="5"/>
  <c r="AO34" i="5" s="1"/>
  <c r="AN28" i="5"/>
  <c r="AO28" i="5" s="1"/>
  <c r="AN15" i="5"/>
  <c r="AO15" i="5" s="1"/>
  <c r="AN36" i="4"/>
  <c r="AO36" i="4" s="1"/>
  <c r="AN28" i="4"/>
  <c r="AO28" i="4" s="1"/>
  <c r="AN33" i="4"/>
  <c r="AO33" i="4" s="1"/>
  <c r="AN18" i="4"/>
  <c r="AO18" i="4" s="1"/>
  <c r="AN10" i="4"/>
  <c r="AO10" i="4" s="1"/>
  <c r="J29" i="3"/>
  <c r="J18" i="3"/>
  <c r="AN17" i="4"/>
  <c r="AO17" i="4" s="1"/>
  <c r="AN9" i="4"/>
  <c r="AO9" i="4" s="1"/>
  <c r="J17" i="1" l="1"/>
  <c r="K17" i="1" s="1"/>
  <c r="K15" i="1" s="1"/>
  <c r="J18" i="1"/>
  <c r="J21" i="1"/>
  <c r="J31" i="1"/>
  <c r="J35" i="1"/>
  <c r="J39" i="1"/>
  <c r="J28" i="1"/>
  <c r="J26" i="1"/>
  <c r="J25" i="1"/>
  <c r="J32" i="1"/>
  <c r="J36" i="1"/>
  <c r="J19" i="1"/>
  <c r="J18" i="2"/>
  <c r="J26" i="2"/>
  <c r="J34" i="2"/>
  <c r="J42" i="2"/>
  <c r="J50" i="2"/>
  <c r="J58" i="2"/>
  <c r="J21" i="2"/>
  <c r="J29" i="2"/>
  <c r="J37" i="2"/>
  <c r="J45" i="2"/>
  <c r="J53" i="2"/>
  <c r="J60" i="2"/>
  <c r="J64" i="2"/>
  <c r="F15" i="1"/>
  <c r="F15" i="2"/>
  <c r="J20" i="2"/>
  <c r="J28" i="2"/>
  <c r="J36" i="2"/>
  <c r="J44" i="2"/>
  <c r="J52" i="2"/>
  <c r="I15" i="2"/>
  <c r="J16" i="2"/>
  <c r="J23" i="2"/>
  <c r="J31" i="2"/>
  <c r="J39" i="2"/>
  <c r="J47" i="2"/>
  <c r="J55" i="2"/>
  <c r="J61" i="2"/>
  <c r="J65" i="2"/>
  <c r="J22" i="2"/>
  <c r="J30" i="2"/>
  <c r="J38" i="2"/>
  <c r="J46" i="2"/>
  <c r="J54" i="2"/>
  <c r="J17" i="2"/>
  <c r="J25" i="2"/>
  <c r="J33" i="2"/>
  <c r="J41" i="2"/>
  <c r="J49" i="2"/>
  <c r="J57" i="2"/>
  <c r="J62" i="2"/>
  <c r="J66" i="2"/>
  <c r="I15" i="1"/>
  <c r="J16" i="1"/>
  <c r="J24" i="2"/>
  <c r="J32" i="2"/>
  <c r="J40" i="2"/>
  <c r="J48" i="2"/>
  <c r="J56" i="2"/>
  <c r="J19" i="2"/>
  <c r="J27" i="2"/>
  <c r="J35" i="2"/>
  <c r="J43" i="2"/>
  <c r="J51" i="2"/>
  <c r="J59" i="2"/>
  <c r="J63" i="2"/>
  <c r="J15" i="1" l="1"/>
  <c r="J15" i="2"/>
</calcChain>
</file>

<file path=xl/sharedStrings.xml><?xml version="1.0" encoding="utf-8"?>
<sst xmlns="http://schemas.openxmlformats.org/spreadsheetml/2006/main" count="536" uniqueCount="245">
  <si>
    <t>Annual IP Pool Amount</t>
  </si>
  <si>
    <t>Annual OP Pool Amount</t>
  </si>
  <si>
    <t>Quarterly IP Pool Amount</t>
  </si>
  <si>
    <t>Quarterly OP Pool Amount</t>
  </si>
  <si>
    <t>Determination Period:  July 1, 2020 - September 30, 2020</t>
  </si>
  <si>
    <t>Data Period:  January 1, 2020 - March 31, 2020</t>
  </si>
  <si>
    <t>Hospital Old ID</t>
  </si>
  <si>
    <t>Hospital Name</t>
  </si>
  <si>
    <t>HFS  Class</t>
  </si>
  <si>
    <t>MCO Days</t>
  </si>
  <si>
    <t>IP Per Day Fixed Pool Value</t>
  </si>
  <si>
    <t>Inpatient Fixed Pool Payment</t>
  </si>
  <si>
    <t>MCO OP Claims</t>
  </si>
  <si>
    <t>OP Per Claim Fixed Pool Value</t>
  </si>
  <si>
    <t>Outpatient Per Claim Fixed Pool Payment</t>
  </si>
  <si>
    <t>Total Directed Payment Qtr Amt</t>
  </si>
  <si>
    <t>La Rabida Children's Hospital</t>
  </si>
  <si>
    <t>Safety Net</t>
  </si>
  <si>
    <t>Mercyhealth Hosp-Rockton Ave</t>
  </si>
  <si>
    <t>OSF Saint Elizabeth Med Center</t>
  </si>
  <si>
    <t>Norwegian American Hospital</t>
  </si>
  <si>
    <t>Touchette Regional Hospital</t>
  </si>
  <si>
    <t>Loretto Hospital</t>
  </si>
  <si>
    <t>Saint Anthony Hospital</t>
  </si>
  <si>
    <t>Thorek Memorial Hospital</t>
  </si>
  <si>
    <t>St Bernard Hosp &amp; Hlth Care Ctr</t>
  </si>
  <si>
    <t>Jackson Park Hospital &amp; Med Ctr</t>
  </si>
  <si>
    <t>South Shore Hospital</t>
  </si>
  <si>
    <t>Methodist Hospital of Chicago</t>
  </si>
  <si>
    <t>Harrisburg Medical Center</t>
  </si>
  <si>
    <t>Swedish Covenant Hospital</t>
  </si>
  <si>
    <t>Roseland Community Hospital</t>
  </si>
  <si>
    <t>AMITA Adventist MC-GlenOaks</t>
  </si>
  <si>
    <t>Presence Saint Mary Hospital</t>
  </si>
  <si>
    <t>Presence Mercy Medical Center</t>
  </si>
  <si>
    <t>Gateway Regional Medical Center</t>
  </si>
  <si>
    <t>Mount Sinai Hospital</t>
  </si>
  <si>
    <t>Holy Cross Hospital</t>
  </si>
  <si>
    <t>St Mary's Hospital</t>
  </si>
  <si>
    <t>West Suburban Med Ctr</t>
  </si>
  <si>
    <t>Mercy Hospital &amp; Medical Center</t>
  </si>
  <si>
    <t>Fayette County Hospital &amp; LTC</t>
  </si>
  <si>
    <t>Critical Access</t>
  </si>
  <si>
    <t>Hardin County General Hospital</t>
  </si>
  <si>
    <t>Franklin Hospital District</t>
  </si>
  <si>
    <t>Ferrell Hospital</t>
  </si>
  <si>
    <t>Memorial Hospital</t>
  </si>
  <si>
    <t>Paris Community Hospital</t>
  </si>
  <si>
    <t>Mason District Hospital</t>
  </si>
  <si>
    <t>Lawrence County Memorial Hosp</t>
  </si>
  <si>
    <t>Hamilton Memorial Hosp District</t>
  </si>
  <si>
    <t>Crawford Memorial Hospital</t>
  </si>
  <si>
    <t>Gibson Area Hosp &amp; Hlth Servcs</t>
  </si>
  <si>
    <t>Thomas H Boyd Memorial Hospital</t>
  </si>
  <si>
    <t>Salem Township Hospital</t>
  </si>
  <si>
    <t>Hammond-Henry Hospital</t>
  </si>
  <si>
    <t>Fairfield Memorial Hospital</t>
  </si>
  <si>
    <t>Carlinville Area Hospital</t>
  </si>
  <si>
    <t>Rochelle Community Hospital</t>
  </si>
  <si>
    <t>Pana Community Hospital</t>
  </si>
  <si>
    <t>Hillsboro Area Hospital</t>
  </si>
  <si>
    <t>Marshall Browning Hospital</t>
  </si>
  <si>
    <t>Clay County Hospital</t>
  </si>
  <si>
    <t>Massac Memorial Hospital</t>
  </si>
  <si>
    <t>Sparta Community Hospital</t>
  </si>
  <si>
    <t>Pinckneyville Community Hosp</t>
  </si>
  <si>
    <t>Warner Hospital &amp; Health Srvcs</t>
  </si>
  <si>
    <t>Wabash General Hospital</t>
  </si>
  <si>
    <t>Kirby Medical Center</t>
  </si>
  <si>
    <t>Perry Memorial Hospital</t>
  </si>
  <si>
    <t>Sarah D Culbertson Mem Hosp</t>
  </si>
  <si>
    <t>Morrison Community Hospital</t>
  </si>
  <si>
    <t>Washington County Hospital</t>
  </si>
  <si>
    <t>Hopedale Medical Complex</t>
  </si>
  <si>
    <t>Midwest Medical Center</t>
  </si>
  <si>
    <t>Advocate Eureka Hospital</t>
  </si>
  <si>
    <t>Community Hospital of Staunton</t>
  </si>
  <si>
    <t>Illini Community Hospital</t>
  </si>
  <si>
    <t>Genesis Medical Center</t>
  </si>
  <si>
    <t>HSHS St Francis Hospital</t>
  </si>
  <si>
    <t>HSHS St Joseph's Hospital</t>
  </si>
  <si>
    <t>Abraham Lincoln Memorial Hosp</t>
  </si>
  <si>
    <t>Taylorville Memorial Hospital</t>
  </si>
  <si>
    <t>Mercyhealth Hosp-Harvard Campus</t>
  </si>
  <si>
    <t>NW Med Valley West Hospital</t>
  </si>
  <si>
    <t>OSF Saint Luke Medical Center</t>
  </si>
  <si>
    <t>OSF Holy Family Medical Center</t>
  </si>
  <si>
    <t>OSF Saint Paul Medical Center</t>
  </si>
  <si>
    <t>Union County Hospital</t>
  </si>
  <si>
    <t>Red Bud Regional Hospital</t>
  </si>
  <si>
    <t>St Joseph Memorial Hospital</t>
  </si>
  <si>
    <t>Carle Hoopeston Region Hlth Ctr</t>
  </si>
  <si>
    <t>IP Days</t>
  </si>
  <si>
    <t>IP Rate</t>
  </si>
  <si>
    <t>IP Directed Payment</t>
  </si>
  <si>
    <t>OP Claims</t>
  </si>
  <si>
    <t>OP Rate</t>
  </si>
  <si>
    <t>OP Directed Payment</t>
  </si>
  <si>
    <t>Rate</t>
  </si>
  <si>
    <t>Directed Payment</t>
  </si>
  <si>
    <t>RML Specialty Hospital</t>
  </si>
  <si>
    <t>LTAC</t>
  </si>
  <si>
    <t>Kindred Hosp Chicago Northlake</t>
  </si>
  <si>
    <t>Kindred Chicago Central Hosp</t>
  </si>
  <si>
    <t>Kindred Hospital Sycamore</t>
  </si>
  <si>
    <t>Kindred Hospital Peoria</t>
  </si>
  <si>
    <t>Presence Holy Family Med Center</t>
  </si>
  <si>
    <t>LTAC Totals</t>
  </si>
  <si>
    <t>AMITA Hlth Alexian Bros BH Hosp</t>
  </si>
  <si>
    <t>Psych FS</t>
  </si>
  <si>
    <t>Linden Oaks Behavioral Health</t>
  </si>
  <si>
    <t>Lake Behavioral Health</t>
  </si>
  <si>
    <t>Garfield Park Behavioral Hosp</t>
  </si>
  <si>
    <t>Hartgrove Behavioral Health Sys</t>
  </si>
  <si>
    <t>Streamwood Behavioral Hcare Sys</t>
  </si>
  <si>
    <t>Riveredge Hospital</t>
  </si>
  <si>
    <t>Lincoln Prairie Beh Health Ctr</t>
  </si>
  <si>
    <t>The Pavilion</t>
  </si>
  <si>
    <t>Chicago Behavioral Hospital</t>
  </si>
  <si>
    <t>Freestanding Psych Totals</t>
  </si>
  <si>
    <t>Rehab Institute of Chicago</t>
  </si>
  <si>
    <t>Rehab FS</t>
  </si>
  <si>
    <t>Van Matre HealthSouth Rehb Hsp</t>
  </si>
  <si>
    <t>NW Med Marianjoy Rehab Hospital</t>
  </si>
  <si>
    <t>Schwab Rehabilitation Hospital</t>
  </si>
  <si>
    <t>Freestanding Rehab Totals</t>
  </si>
  <si>
    <t>COS 020</t>
  </si>
  <si>
    <t>COS 021</t>
  </si>
  <si>
    <t>COS 022</t>
  </si>
  <si>
    <t>COS 024</t>
  </si>
  <si>
    <t>COS 027/028</t>
  </si>
  <si>
    <t>COS 029</t>
  </si>
  <si>
    <t>HFS Conf. Class</t>
  </si>
  <si>
    <t>Admits</t>
  </si>
  <si>
    <t>Relative Weight</t>
  </si>
  <si>
    <t>Case Mix</t>
  </si>
  <si>
    <t>EAGPs</t>
  </si>
  <si>
    <t>Total Qtr Directed Payments</t>
  </si>
  <si>
    <t>Advocate Christ Medical Center</t>
  </si>
  <si>
    <t>Advocate Trinity Hospital</t>
  </si>
  <si>
    <t>Ann &amp; Robert H Lurie Child Hosp</t>
  </si>
  <si>
    <t>Carle Foundation Hospital</t>
  </si>
  <si>
    <t>Community First Medical Center</t>
  </si>
  <si>
    <t>Heartland Regional Medical Ctr</t>
  </si>
  <si>
    <t>HSHS Good Shepherd Hospital</t>
  </si>
  <si>
    <t>HSHS St John's Hospital</t>
  </si>
  <si>
    <t>HSHS St Mary's Hospital</t>
  </si>
  <si>
    <t>Iroquois Mem Hosp &amp; Res Home</t>
  </si>
  <si>
    <t>MacNeal Hospital</t>
  </si>
  <si>
    <t>Memorial Hosp of Carbondale</t>
  </si>
  <si>
    <t>Northwestern Memorial Hospital</t>
  </si>
  <si>
    <t>OSF Saint Francis Medical Ctr</t>
  </si>
  <si>
    <t>OSF Saint James-J W Albrecht MC</t>
  </si>
  <si>
    <t>OSF St Anthony's Health Center</t>
  </si>
  <si>
    <t>Passavant Area Hospital</t>
  </si>
  <si>
    <t>Presence Saint Francis Hospital</t>
  </si>
  <si>
    <t>Presence St Mary's Hospital</t>
  </si>
  <si>
    <t>Richland Memorial Hospital</t>
  </si>
  <si>
    <t>Riverside Medical Center</t>
  </si>
  <si>
    <t>Rush University Medical Center</t>
  </si>
  <si>
    <t>Sarah Bush Lincoln Health Ctr</t>
  </si>
  <si>
    <t>SwedishAmerican Hospital</t>
  </si>
  <si>
    <t>UnityPoint Health - Methodist</t>
  </si>
  <si>
    <t>UnityPoint Health - Pekin</t>
  </si>
  <si>
    <t>University of Chicago Medicine</t>
  </si>
  <si>
    <t>Vista Medical Center East</t>
  </si>
  <si>
    <t>Weiss Memorial Hosp</t>
  </si>
  <si>
    <t>Advocate BroMenn Medical Center</t>
  </si>
  <si>
    <t>Advocate Condell Medical Center</t>
  </si>
  <si>
    <t>Advocate Good Samaritan Hosp</t>
  </si>
  <si>
    <t>Advocate Good Shepherd Hospital</t>
  </si>
  <si>
    <t>Advocate Illinois Masonic MC</t>
  </si>
  <si>
    <t>Advocate Lutheran General Hosp</t>
  </si>
  <si>
    <t>Advocate Sherman Hospital</t>
  </si>
  <si>
    <t>Advocate South Suburban Hosp</t>
  </si>
  <si>
    <t>Alton Memorial Hospital</t>
  </si>
  <si>
    <t>AMITA Adventist MC-Bolingbrook</t>
  </si>
  <si>
    <t>AMITA Adventist MC-Hinsdale</t>
  </si>
  <si>
    <t>AMITA Adventist MC-La Grange</t>
  </si>
  <si>
    <t>AMITA Hlth Alexian Bros Med Ctr</t>
  </si>
  <si>
    <t>AMITA Hlth St Alexius Med Ctr</t>
  </si>
  <si>
    <t>Anderson Hospital</t>
  </si>
  <si>
    <t>Blessing Hospital</t>
  </si>
  <si>
    <t>Centegra Hospital-McHenry</t>
  </si>
  <si>
    <t>Centegra Hospital-Woodstock</t>
  </si>
  <si>
    <t>CGH Medical Center</t>
  </si>
  <si>
    <t>Crossroads Community Hospital</t>
  </si>
  <si>
    <t>Decatur Memorial Hospital</t>
  </si>
  <si>
    <t>Edward Hospital</t>
  </si>
  <si>
    <t>Elmhurst Hospital</t>
  </si>
  <si>
    <t>FHN Memorial Hospital</t>
  </si>
  <si>
    <t>Franciscan Health Oly Fl/Chg</t>
  </si>
  <si>
    <t>Galesburg Cottage Hospital</t>
  </si>
  <si>
    <t>Genesis Medical Center, Silvis</t>
  </si>
  <si>
    <t>Good Samaritan Region Hlth Ctr</t>
  </si>
  <si>
    <t>Gottlieb Memorial Hosp</t>
  </si>
  <si>
    <t>Graham Hospital</t>
  </si>
  <si>
    <t>Herrin Hospital</t>
  </si>
  <si>
    <t>HSHS Holy Family Hospital</t>
  </si>
  <si>
    <t>HSHS St Anthony's Memorial Hosp</t>
  </si>
  <si>
    <t>HSHS St Elizabeth's Hospital</t>
  </si>
  <si>
    <t>Illinois Valley Community Hosp</t>
  </si>
  <si>
    <t>Ingalls Memorial Hospital</t>
  </si>
  <si>
    <t>Jersey Community Hospital</t>
  </si>
  <si>
    <t>Katherine Shaw Bethea Hospital</t>
  </si>
  <si>
    <t>Little Co of Mary Hosp &amp; HCC</t>
  </si>
  <si>
    <t>Loyola University Med Center</t>
  </si>
  <si>
    <t>McDonough District Hospital</t>
  </si>
  <si>
    <t>Memorial Hospital East</t>
  </si>
  <si>
    <t>Memorial Medical Center</t>
  </si>
  <si>
    <t>Midwestern Regional Med Ctr</t>
  </si>
  <si>
    <t>Morris Hospital &amp; Hlthcare Ctrs</t>
  </si>
  <si>
    <t>NorthShore Univ HealthSystem</t>
  </si>
  <si>
    <t>Northwest Community Hospital</t>
  </si>
  <si>
    <t>NW Med Central DuPage Hospital</t>
  </si>
  <si>
    <t>NW Med Delnor Hospital</t>
  </si>
  <si>
    <t>NW Med Kishwaukee Hospital</t>
  </si>
  <si>
    <t>NW Med Lake Forest Hospital</t>
  </si>
  <si>
    <t>OSF Heart of Mary(Prev. Presence Covenant Med Center)</t>
  </si>
  <si>
    <t>OSF Saint Anthony Medical Ctr</t>
  </si>
  <si>
    <t>OSF St Joseph Medical Center</t>
  </si>
  <si>
    <t>OSF St Mary Medical Center</t>
  </si>
  <si>
    <t>Palos Community Hospital</t>
  </si>
  <si>
    <t>Presence Resurrection Med Ctr</t>
  </si>
  <si>
    <t>Presence Saint Joseph Hospital</t>
  </si>
  <si>
    <t>Presence Saint Joseph Med Ctr</t>
  </si>
  <si>
    <t>Rush Oak Park Hospital</t>
  </si>
  <si>
    <t>Rush-Copley Medical Center</t>
  </si>
  <si>
    <t>Shriners Hosps for Chld-Chicago</t>
  </si>
  <si>
    <t>Silver Cross Hospital</t>
  </si>
  <si>
    <t>St Margaret's Health</t>
  </si>
  <si>
    <t>UnityPoint Health - Proctor</t>
  </si>
  <si>
    <t>UnityPoint Health - Trinity</t>
  </si>
  <si>
    <t>Monthly Payment</t>
  </si>
  <si>
    <t>Silver Oaks</t>
  </si>
  <si>
    <t>Total Quarter Directed Payment</t>
  </si>
  <si>
    <t>High Medicaid</t>
  </si>
  <si>
    <t>Other Acute</t>
  </si>
  <si>
    <t>OSF Sacred Heart</t>
  </si>
  <si>
    <t>Illinois Department of Healthcare and Family Services</t>
  </si>
  <si>
    <t>Directed Payment Calcuation:  Safety Net Hospitals</t>
  </si>
  <si>
    <t>Directed Payment Calcuation:  Other Acute Hospitals</t>
  </si>
  <si>
    <t>Directed Payment Calcuation:  High Medicaid Hospitals</t>
  </si>
  <si>
    <t>Directed Payment Calcuation:  LTAC, Psych, Rehab Hospitals Hospitals</t>
  </si>
  <si>
    <t>Directed Payment Calcuation:  Critical Access Hospitals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</si>
</sst>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7" fillId="0" borderId="0"/>
  </cellStyleXfs>
  <cellXfs count="56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0" fillId="0" borderId="3" xfId="0" applyBorder="1"/>
    <xf numFmtId="164" fontId="2" fillId="0" borderId="4" xfId="1" applyNumberFormat="1" applyFont="1" applyBorder="1" applyAlignment="1">
      <alignment horizontal="center"/>
    </xf>
    <xf numFmtId="0" fontId="2" fillId="0" borderId="0" xfId="0" applyFont="1"/>
    <xf numFmtId="164" fontId="2" fillId="0" borderId="0" xfId="1" applyNumberFormat="1" applyFont="1"/>
    <xf numFmtId="0" fontId="0" fillId="0" borderId="5" xfId="0" applyBorder="1"/>
    <xf numFmtId="0" fontId="2" fillId="0" borderId="4" xfId="0" applyFont="1" applyBorder="1"/>
    <xf numFmtId="164" fontId="2" fillId="0" borderId="6" xfId="0" applyNumberFormat="1" applyFont="1" applyBorder="1" applyAlignment="1">
      <alignment horizontal="center"/>
    </xf>
    <xf numFmtId="0" fontId="2" fillId="0" borderId="7" xfId="0" applyFont="1" applyBorder="1"/>
    <xf numFmtId="164" fontId="2" fillId="0" borderId="7" xfId="0" applyNumberFormat="1" applyFont="1" applyBorder="1"/>
    <xf numFmtId="0" fontId="0" fillId="0" borderId="8" xfId="0" applyBorder="1"/>
    <xf numFmtId="164" fontId="0" fillId="0" borderId="0" xfId="0" applyNumberFormat="1"/>
    <xf numFmtId="43" fontId="0" fillId="0" borderId="0" xfId="0" applyNumberFormat="1"/>
    <xf numFmtId="44" fontId="0" fillId="0" borderId="0" xfId="0" applyNumberFormat="1"/>
    <xf numFmtId="0" fontId="0" fillId="0" borderId="0" xfId="0" applyAlignment="1">
      <alignment wrapText="1"/>
    </xf>
    <xf numFmtId="0" fontId="4" fillId="2" borderId="9" xfId="3" applyFont="1" applyFill="1" applyBorder="1" applyAlignment="1">
      <alignment horizontal="center" wrapText="1"/>
    </xf>
    <xf numFmtId="164" fontId="4" fillId="2" borderId="9" xfId="1" applyNumberFormat="1" applyFont="1" applyFill="1" applyBorder="1" applyAlignment="1">
      <alignment horizontal="center" wrapText="1"/>
    </xf>
    <xf numFmtId="0" fontId="4" fillId="2" borderId="0" xfId="3" applyFont="1" applyFill="1" applyAlignment="1">
      <alignment horizontal="center" wrapText="1"/>
    </xf>
    <xf numFmtId="164" fontId="4" fillId="2" borderId="0" xfId="1" applyNumberFormat="1" applyFont="1" applyFill="1" applyAlignment="1">
      <alignment horizontal="center" wrapText="1"/>
    </xf>
    <xf numFmtId="44" fontId="4" fillId="2" borderId="0" xfId="2" applyFont="1" applyFill="1" applyAlignment="1">
      <alignment horizontal="center" wrapText="1"/>
    </xf>
    <xf numFmtId="165" fontId="4" fillId="2" borderId="0" xfId="2" applyNumberFormat="1" applyFont="1" applyFill="1" applyAlignment="1">
      <alignment horizontal="center" wrapText="1"/>
    </xf>
    <xf numFmtId="0" fontId="5" fillId="0" borderId="0" xfId="3" applyFont="1" applyAlignment="1">
      <alignment horizontal="center"/>
    </xf>
    <xf numFmtId="0" fontId="5" fillId="0" borderId="0" xfId="3" applyFont="1"/>
    <xf numFmtId="164" fontId="0" fillId="0" borderId="0" xfId="1" applyNumberFormat="1" applyFont="1"/>
    <xf numFmtId="44" fontId="0" fillId="0" borderId="0" xfId="2" applyFont="1"/>
    <xf numFmtId="165" fontId="0" fillId="0" borderId="0" xfId="2" applyNumberFormat="1" applyFont="1"/>
    <xf numFmtId="165" fontId="0" fillId="0" borderId="0" xfId="0" applyNumberFormat="1"/>
    <xf numFmtId="0" fontId="6" fillId="0" borderId="0" xfId="3" applyFont="1"/>
    <xf numFmtId="165" fontId="2" fillId="0" borderId="0" xfId="1" applyNumberFormat="1" applyFont="1"/>
    <xf numFmtId="165" fontId="2" fillId="0" borderId="4" xfId="2" applyNumberFormat="1" applyFont="1" applyBorder="1"/>
    <xf numFmtId="165" fontId="2" fillId="0" borderId="0" xfId="2" applyNumberFormat="1" applyFont="1"/>
    <xf numFmtId="165" fontId="2" fillId="0" borderId="6" xfId="2" applyNumberFormat="1" applyFont="1" applyBorder="1"/>
    <xf numFmtId="165" fontId="2" fillId="0" borderId="7" xfId="2" applyNumberFormat="1" applyFont="1" applyBorder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164" fontId="2" fillId="0" borderId="10" xfId="1" applyNumberFormat="1" applyFont="1" applyBorder="1"/>
    <xf numFmtId="165" fontId="2" fillId="0" borderId="10" xfId="2" applyNumberFormat="1" applyFont="1" applyBorder="1"/>
    <xf numFmtId="164" fontId="2" fillId="0" borderId="10" xfId="0" applyNumberFormat="1" applyFont="1" applyBorder="1"/>
    <xf numFmtId="165" fontId="2" fillId="0" borderId="10" xfId="0" applyNumberFormat="1" applyFont="1" applyBorder="1"/>
    <xf numFmtId="165" fontId="2" fillId="0" borderId="0" xfId="0" applyNumberFormat="1" applyFont="1"/>
    <xf numFmtId="0" fontId="4" fillId="0" borderId="9" xfId="3" applyFont="1" applyBorder="1" applyAlignment="1">
      <alignment horizontal="center" wrapText="1"/>
    </xf>
    <xf numFmtId="166" fontId="0" fillId="0" borderId="0" xfId="0" applyNumberFormat="1"/>
    <xf numFmtId="165" fontId="4" fillId="2" borderId="9" xfId="2" applyNumberFormat="1" applyFont="1" applyFill="1" applyBorder="1" applyAlignment="1">
      <alignment horizontal="center" wrapText="1"/>
    </xf>
    <xf numFmtId="0" fontId="4" fillId="2" borderId="12" xfId="3" applyFont="1" applyFill="1" applyBorder="1" applyAlignment="1">
      <alignment horizontal="center" wrapText="1"/>
    </xf>
    <xf numFmtId="0" fontId="4" fillId="0" borderId="13" xfId="3" applyFont="1" applyBorder="1" applyAlignment="1">
      <alignment horizontal="center" wrapText="1"/>
    </xf>
    <xf numFmtId="44" fontId="4" fillId="2" borderId="0" xfId="2" applyNumberFormat="1" applyFont="1" applyFill="1" applyAlignment="1">
      <alignment horizontal="center" wrapText="1"/>
    </xf>
    <xf numFmtId="44" fontId="2" fillId="0" borderId="10" xfId="0" applyNumberFormat="1" applyFont="1" applyBorder="1"/>
    <xf numFmtId="0" fontId="0" fillId="0" borderId="0" xfId="0" applyFill="1"/>
    <xf numFmtId="166" fontId="0" fillId="0" borderId="0" xfId="0" applyNumberFormat="1" applyFill="1"/>
    <xf numFmtId="165" fontId="0" fillId="0" borderId="0" xfId="2" applyNumberFormat="1" applyFont="1" applyFill="1"/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 xr:uid="{57153774-FAE8-45AC-B5D4-E1D5C9B6D0E3}"/>
    <cellStyle name="Normal_Sheet1 2 2" xfId="3" xr:uid="{660BEE43-E8B2-4212-8F05-B1227E4AF4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44FE7-55F1-46D0-A284-2EFEA62E3080}">
  <sheetPr>
    <pageSetUpPr fitToPage="1"/>
  </sheetPr>
  <dimension ref="A1:K40"/>
  <sheetViews>
    <sheetView tabSelected="1" workbookViewId="0">
      <pane xSplit="1" ySplit="14" topLeftCell="B15" activePane="bottomRight" state="frozen"/>
      <selection activeCell="L7" sqref="L7"/>
      <selection pane="topRight" activeCell="L7" sqref="L7"/>
      <selection pane="bottomLeft" activeCell="L7" sqref="L7"/>
      <selection pane="bottomRight" activeCell="C18" sqref="C18"/>
    </sheetView>
  </sheetViews>
  <sheetFormatPr defaultRowHeight="15" x14ac:dyDescent="0.25"/>
  <cols>
    <col min="1" max="1" width="8.140625" customWidth="1"/>
    <col min="2" max="2" width="31.42578125" bestFit="1" customWidth="1"/>
    <col min="3" max="3" width="14.42578125" bestFit="1" customWidth="1"/>
    <col min="5" max="5" width="12.28515625" customWidth="1"/>
    <col min="6" max="6" width="17.7109375" customWidth="1"/>
    <col min="7" max="7" width="12.28515625" customWidth="1"/>
    <col min="8" max="8" width="11.7109375" customWidth="1"/>
    <col min="9" max="9" width="17.7109375" customWidth="1"/>
    <col min="10" max="10" width="14.140625" customWidth="1"/>
    <col min="11" max="11" width="14.7109375" bestFit="1" customWidth="1"/>
  </cols>
  <sheetData>
    <row r="1" spans="1:11" x14ac:dyDescent="0.25">
      <c r="A1" s="5" t="s">
        <v>239</v>
      </c>
    </row>
    <row r="2" spans="1:11" x14ac:dyDescent="0.25">
      <c r="A2" s="5" t="s">
        <v>240</v>
      </c>
    </row>
    <row r="3" spans="1:11" ht="15.75" thickBot="1" x14ac:dyDescent="0.3"/>
    <row r="4" spans="1:11" x14ac:dyDescent="0.25">
      <c r="B4" s="1" t="s">
        <v>0</v>
      </c>
      <c r="C4" s="2"/>
      <c r="D4" s="2"/>
      <c r="E4" s="2"/>
      <c r="F4" s="2" t="s">
        <v>1</v>
      </c>
      <c r="G4" s="3"/>
    </row>
    <row r="5" spans="1:11" x14ac:dyDescent="0.25">
      <c r="B5" s="4">
        <v>116437320</v>
      </c>
      <c r="C5" s="5"/>
      <c r="D5" s="5"/>
      <c r="E5" s="5"/>
      <c r="F5" s="6">
        <v>140164872</v>
      </c>
      <c r="G5" s="7"/>
    </row>
    <row r="6" spans="1:11" x14ac:dyDescent="0.25">
      <c r="B6" s="8" t="s">
        <v>2</v>
      </c>
      <c r="C6" s="5"/>
      <c r="D6" s="5"/>
      <c r="E6" s="5"/>
      <c r="F6" s="5" t="s">
        <v>3</v>
      </c>
      <c r="G6" s="7"/>
    </row>
    <row r="7" spans="1:11" ht="15.75" thickBot="1" x14ac:dyDescent="0.3">
      <c r="B7" s="9">
        <f>B5/4</f>
        <v>29109330</v>
      </c>
      <c r="C7" s="10"/>
      <c r="D7" s="10"/>
      <c r="E7" s="10"/>
      <c r="F7" s="11">
        <v>35041218</v>
      </c>
      <c r="G7" s="12"/>
    </row>
    <row r="9" spans="1:11" x14ac:dyDescent="0.25">
      <c r="A9" s="5" t="s">
        <v>4</v>
      </c>
      <c r="F9" s="13"/>
    </row>
    <row r="10" spans="1:11" x14ac:dyDescent="0.25">
      <c r="A10" s="5"/>
    </row>
    <row r="11" spans="1:11" x14ac:dyDescent="0.25">
      <c r="A11" s="5" t="s">
        <v>5</v>
      </c>
      <c r="J11" s="15"/>
    </row>
    <row r="14" spans="1:11" s="16" customFormat="1" ht="45" x14ac:dyDescent="0.25">
      <c r="A14" s="17" t="s">
        <v>6</v>
      </c>
      <c r="B14" s="17" t="s">
        <v>7</v>
      </c>
      <c r="C14" s="17" t="s">
        <v>8</v>
      </c>
      <c r="D14" s="18" t="s">
        <v>9</v>
      </c>
      <c r="E14" s="17" t="s">
        <v>10</v>
      </c>
      <c r="F14" s="17" t="s">
        <v>11</v>
      </c>
      <c r="G14" s="18" t="s">
        <v>12</v>
      </c>
      <c r="H14" s="17" t="s">
        <v>13</v>
      </c>
      <c r="I14" s="17" t="s">
        <v>14</v>
      </c>
      <c r="J14" s="17" t="s">
        <v>15</v>
      </c>
      <c r="K14" s="17" t="s">
        <v>233</v>
      </c>
    </row>
    <row r="15" spans="1:11" s="16" customFormat="1" x14ac:dyDescent="0.25">
      <c r="A15" s="19"/>
      <c r="B15" s="19"/>
      <c r="C15" s="19"/>
      <c r="D15" s="20">
        <f>SUM(D16:D39)</f>
        <v>63148</v>
      </c>
      <c r="E15" s="21">
        <f>B7/D15</f>
        <v>460.96994362450118</v>
      </c>
      <c r="F15" s="22">
        <f>SUM(F16:F39)</f>
        <v>29109330.000000004</v>
      </c>
      <c r="G15" s="20">
        <f>SUM(G16:G39)</f>
        <v>104518</v>
      </c>
      <c r="H15" s="21">
        <f>F7/G15</f>
        <v>335.26491130714328</v>
      </c>
      <c r="I15" s="22">
        <f>SUM(I16:I39)</f>
        <v>35041218</v>
      </c>
      <c r="J15" s="22">
        <f>SUM(J16:J39)</f>
        <v>64150548.000000007</v>
      </c>
      <c r="K15" s="49">
        <f>SUM(K16:K39)</f>
        <v>21383515.999999996</v>
      </c>
    </row>
    <row r="16" spans="1:11" x14ac:dyDescent="0.25">
      <c r="A16" s="23">
        <v>3036</v>
      </c>
      <c r="B16" s="24" t="s">
        <v>16</v>
      </c>
      <c r="C16" t="s">
        <v>17</v>
      </c>
      <c r="D16" s="25">
        <v>622</v>
      </c>
      <c r="E16" s="26">
        <f>$E$15</f>
        <v>460.96994362450118</v>
      </c>
      <c r="F16" s="27">
        <f>D16*E16</f>
        <v>286723.30493443971</v>
      </c>
      <c r="G16" s="25">
        <v>1341</v>
      </c>
      <c r="H16" s="26">
        <f>$H$15</f>
        <v>335.26491130714328</v>
      </c>
      <c r="I16" s="27">
        <f>G16*H16</f>
        <v>449590.24606287916</v>
      </c>
      <c r="J16" s="27">
        <f>I16+F16</f>
        <v>736313.55099731893</v>
      </c>
      <c r="K16" s="15">
        <f>J16/3</f>
        <v>245437.85033243964</v>
      </c>
    </row>
    <row r="17" spans="1:11" x14ac:dyDescent="0.25">
      <c r="A17" s="23">
        <v>18005</v>
      </c>
      <c r="B17" s="24" t="s">
        <v>18</v>
      </c>
      <c r="C17" t="s">
        <v>17</v>
      </c>
      <c r="D17" s="25">
        <v>7318</v>
      </c>
      <c r="E17" s="26">
        <f t="shared" ref="E17:E39" si="0">$E$15</f>
        <v>460.96994362450118</v>
      </c>
      <c r="F17" s="27">
        <f t="shared" ref="F17:F39" si="1">D17*E17</f>
        <v>3373378.0474440996</v>
      </c>
      <c r="G17" s="25">
        <v>9735</v>
      </c>
      <c r="H17" s="26">
        <f t="shared" ref="H17:H39" si="2">$H$15</f>
        <v>335.26491130714328</v>
      </c>
      <c r="I17" s="27">
        <f t="shared" ref="I17:I39" si="3">G17*H17</f>
        <v>3263803.9115750398</v>
      </c>
      <c r="J17" s="27">
        <f t="shared" ref="J17:J39" si="4">I17+F17</f>
        <v>6637181.9590191394</v>
      </c>
      <c r="K17" s="15">
        <f t="shared" ref="K17:K39" si="5">J17/3</f>
        <v>2212393.986339713</v>
      </c>
    </row>
    <row r="18" spans="1:11" x14ac:dyDescent="0.25">
      <c r="A18" s="23">
        <v>15010</v>
      </c>
      <c r="B18" s="24" t="s">
        <v>19</v>
      </c>
      <c r="C18" t="s">
        <v>17</v>
      </c>
      <c r="D18" s="25">
        <v>740</v>
      </c>
      <c r="E18" s="26">
        <f t="shared" si="0"/>
        <v>460.96994362450118</v>
      </c>
      <c r="F18" s="27">
        <f t="shared" si="1"/>
        <v>341117.75828213088</v>
      </c>
      <c r="G18" s="25">
        <v>3911</v>
      </c>
      <c r="H18" s="26">
        <f t="shared" si="2"/>
        <v>335.26491130714328</v>
      </c>
      <c r="I18" s="27">
        <f t="shared" si="3"/>
        <v>1311221.0681222375</v>
      </c>
      <c r="J18" s="27">
        <f t="shared" si="4"/>
        <v>1652338.8264043683</v>
      </c>
      <c r="K18" s="15">
        <f t="shared" si="5"/>
        <v>550779.60880145605</v>
      </c>
    </row>
    <row r="19" spans="1:11" x14ac:dyDescent="0.25">
      <c r="A19" s="23">
        <v>3046</v>
      </c>
      <c r="B19" s="24" t="s">
        <v>20</v>
      </c>
      <c r="C19" t="s">
        <v>17</v>
      </c>
      <c r="D19" s="25">
        <v>4194</v>
      </c>
      <c r="E19" s="26">
        <f t="shared" si="0"/>
        <v>460.96994362450118</v>
      </c>
      <c r="F19" s="27">
        <f t="shared" si="1"/>
        <v>1933307.9435611579</v>
      </c>
      <c r="G19" s="25">
        <v>5218</v>
      </c>
      <c r="H19" s="26">
        <f t="shared" si="2"/>
        <v>335.26491130714328</v>
      </c>
      <c r="I19" s="27">
        <f t="shared" si="3"/>
        <v>1749412.3072006737</v>
      </c>
      <c r="J19" s="27">
        <f t="shared" si="4"/>
        <v>3682720.2507618316</v>
      </c>
      <c r="K19" s="15">
        <f t="shared" si="5"/>
        <v>1227573.4169206105</v>
      </c>
    </row>
    <row r="20" spans="1:11" x14ac:dyDescent="0.25">
      <c r="A20" s="23">
        <v>5013</v>
      </c>
      <c r="B20" s="24" t="s">
        <v>21</v>
      </c>
      <c r="C20" t="s">
        <v>17</v>
      </c>
      <c r="D20" s="25">
        <v>560</v>
      </c>
      <c r="E20" s="26">
        <f t="shared" si="0"/>
        <v>460.96994362450118</v>
      </c>
      <c r="F20" s="27">
        <f t="shared" si="1"/>
        <v>258143.16842972065</v>
      </c>
      <c r="G20" s="25">
        <v>2382</v>
      </c>
      <c r="H20" s="26">
        <f t="shared" si="2"/>
        <v>335.26491130714328</v>
      </c>
      <c r="I20" s="27">
        <f t="shared" si="3"/>
        <v>798601.01873361529</v>
      </c>
      <c r="J20" s="27">
        <f t="shared" si="4"/>
        <v>1056744.187163336</v>
      </c>
      <c r="K20" s="15">
        <f t="shared" si="5"/>
        <v>352248.06238777866</v>
      </c>
    </row>
    <row r="21" spans="1:11" x14ac:dyDescent="0.25">
      <c r="A21" s="23">
        <v>3038</v>
      </c>
      <c r="B21" s="24" t="s">
        <v>22</v>
      </c>
      <c r="C21" t="s">
        <v>17</v>
      </c>
      <c r="D21" s="25">
        <v>2177</v>
      </c>
      <c r="E21" s="26">
        <f t="shared" si="0"/>
        <v>460.96994362450118</v>
      </c>
      <c r="F21" s="27">
        <f t="shared" si="1"/>
        <v>1003531.5672705391</v>
      </c>
      <c r="G21" s="25">
        <v>2314</v>
      </c>
      <c r="H21" s="26">
        <f t="shared" si="2"/>
        <v>335.26491130714328</v>
      </c>
      <c r="I21" s="27">
        <f t="shared" si="3"/>
        <v>775803.00476472953</v>
      </c>
      <c r="J21" s="27">
        <f t="shared" si="4"/>
        <v>1779334.5720352686</v>
      </c>
      <c r="K21" s="15">
        <f t="shared" si="5"/>
        <v>593111.52401175618</v>
      </c>
    </row>
    <row r="22" spans="1:11" x14ac:dyDescent="0.25">
      <c r="A22" s="23">
        <v>3075</v>
      </c>
      <c r="B22" s="24" t="s">
        <v>23</v>
      </c>
      <c r="C22" t="s">
        <v>17</v>
      </c>
      <c r="D22" s="25">
        <v>2821</v>
      </c>
      <c r="E22" s="26">
        <f t="shared" si="0"/>
        <v>460.96994362450118</v>
      </c>
      <c r="F22" s="27">
        <f t="shared" si="1"/>
        <v>1300396.2109647179</v>
      </c>
      <c r="G22" s="25">
        <v>6450</v>
      </c>
      <c r="H22" s="26">
        <f t="shared" si="2"/>
        <v>335.26491130714328</v>
      </c>
      <c r="I22" s="27">
        <f t="shared" si="3"/>
        <v>2162458.6779310741</v>
      </c>
      <c r="J22" s="27">
        <f t="shared" si="4"/>
        <v>3462854.888895792</v>
      </c>
      <c r="K22" s="15">
        <f t="shared" si="5"/>
        <v>1154284.962965264</v>
      </c>
    </row>
    <row r="23" spans="1:11" x14ac:dyDescent="0.25">
      <c r="A23" s="23">
        <v>3102</v>
      </c>
      <c r="B23" s="24" t="s">
        <v>24</v>
      </c>
      <c r="C23" t="s">
        <v>17</v>
      </c>
      <c r="D23" s="25">
        <v>3211</v>
      </c>
      <c r="E23" s="26">
        <f t="shared" si="0"/>
        <v>460.96994362450118</v>
      </c>
      <c r="F23" s="27">
        <f t="shared" si="1"/>
        <v>1480174.4889782732</v>
      </c>
      <c r="G23" s="25">
        <v>1801</v>
      </c>
      <c r="H23" s="26">
        <f t="shared" si="2"/>
        <v>335.26491130714328</v>
      </c>
      <c r="I23" s="27">
        <f t="shared" si="3"/>
        <v>603812.10526416509</v>
      </c>
      <c r="J23" s="27">
        <f t="shared" si="4"/>
        <v>2083986.5942424382</v>
      </c>
      <c r="K23" s="15">
        <f t="shared" si="5"/>
        <v>694662.1980808127</v>
      </c>
    </row>
    <row r="24" spans="1:11" x14ac:dyDescent="0.25">
      <c r="A24" s="23">
        <v>3050</v>
      </c>
      <c r="B24" s="24" t="s">
        <v>25</v>
      </c>
      <c r="C24" t="s">
        <v>17</v>
      </c>
      <c r="D24" s="25">
        <v>3813</v>
      </c>
      <c r="E24" s="26">
        <f t="shared" si="0"/>
        <v>460.96994362450118</v>
      </c>
      <c r="F24" s="27">
        <f t="shared" si="1"/>
        <v>1757678.3950402229</v>
      </c>
      <c r="G24" s="25">
        <v>4736</v>
      </c>
      <c r="H24" s="26">
        <f t="shared" si="2"/>
        <v>335.26491130714328</v>
      </c>
      <c r="I24" s="27">
        <f t="shared" si="3"/>
        <v>1587814.6199506305</v>
      </c>
      <c r="J24" s="27">
        <f t="shared" si="4"/>
        <v>3345493.0149908531</v>
      </c>
      <c r="K24" s="15">
        <f t="shared" si="5"/>
        <v>1115164.3383302845</v>
      </c>
    </row>
    <row r="25" spans="1:11" x14ac:dyDescent="0.25">
      <c r="A25" s="23">
        <v>3071</v>
      </c>
      <c r="B25" s="24" t="s">
        <v>26</v>
      </c>
      <c r="C25" t="s">
        <v>17</v>
      </c>
      <c r="D25" s="25">
        <v>3185</v>
      </c>
      <c r="E25" s="26">
        <f t="shared" si="0"/>
        <v>460.96994362450118</v>
      </c>
      <c r="F25" s="27">
        <f t="shared" si="1"/>
        <v>1468189.2704440362</v>
      </c>
      <c r="G25" s="25">
        <v>2914</v>
      </c>
      <c r="H25" s="26">
        <f t="shared" si="2"/>
        <v>335.26491130714328</v>
      </c>
      <c r="I25" s="27">
        <f t="shared" si="3"/>
        <v>976961.95154901547</v>
      </c>
      <c r="J25" s="27">
        <f t="shared" si="4"/>
        <v>2445151.2219930515</v>
      </c>
      <c r="K25" s="15">
        <f t="shared" si="5"/>
        <v>815050.4073310172</v>
      </c>
    </row>
    <row r="26" spans="1:11" x14ac:dyDescent="0.25">
      <c r="A26" s="23">
        <v>3068</v>
      </c>
      <c r="B26" s="24" t="s">
        <v>27</v>
      </c>
      <c r="C26" t="s">
        <v>17</v>
      </c>
      <c r="D26" s="25">
        <v>1034</v>
      </c>
      <c r="E26" s="26">
        <f t="shared" si="0"/>
        <v>460.96994362450118</v>
      </c>
      <c r="F26" s="27">
        <f t="shared" si="1"/>
        <v>476642.92170773423</v>
      </c>
      <c r="G26" s="25">
        <v>1682</v>
      </c>
      <c r="H26" s="26">
        <f t="shared" si="2"/>
        <v>335.26491130714328</v>
      </c>
      <c r="I26" s="27">
        <f t="shared" si="3"/>
        <v>563915.58081861504</v>
      </c>
      <c r="J26" s="27">
        <f t="shared" si="4"/>
        <v>1040558.5025263493</v>
      </c>
      <c r="K26" s="15">
        <f t="shared" si="5"/>
        <v>346852.83417544974</v>
      </c>
    </row>
    <row r="27" spans="1:11" x14ac:dyDescent="0.25">
      <c r="A27" s="23">
        <v>3020</v>
      </c>
      <c r="B27" s="24" t="s">
        <v>28</v>
      </c>
      <c r="C27" t="s">
        <v>17</v>
      </c>
      <c r="D27" s="25">
        <v>1713</v>
      </c>
      <c r="E27" s="26">
        <f t="shared" si="0"/>
        <v>460.96994362450118</v>
      </c>
      <c r="F27" s="27">
        <f t="shared" si="1"/>
        <v>789641.51342877047</v>
      </c>
      <c r="G27" s="25">
        <v>320</v>
      </c>
      <c r="H27" s="26">
        <f t="shared" si="2"/>
        <v>335.26491130714328</v>
      </c>
      <c r="I27" s="27">
        <f t="shared" si="3"/>
        <v>107284.77161828586</v>
      </c>
      <c r="J27" s="27">
        <f t="shared" si="4"/>
        <v>896926.28504705639</v>
      </c>
      <c r="K27" s="15">
        <f t="shared" si="5"/>
        <v>298975.4283490188</v>
      </c>
    </row>
    <row r="28" spans="1:11" x14ac:dyDescent="0.25">
      <c r="A28" s="23">
        <v>8019</v>
      </c>
      <c r="B28" s="24" t="s">
        <v>29</v>
      </c>
      <c r="C28" t="s">
        <v>17</v>
      </c>
      <c r="D28" s="25">
        <v>913</v>
      </c>
      <c r="E28" s="26">
        <f t="shared" si="0"/>
        <v>460.96994362450118</v>
      </c>
      <c r="F28" s="27">
        <f t="shared" si="1"/>
        <v>420865.55852916959</v>
      </c>
      <c r="G28" s="25">
        <v>1522</v>
      </c>
      <c r="H28" s="26">
        <f t="shared" si="2"/>
        <v>335.26491130714328</v>
      </c>
      <c r="I28" s="27">
        <f t="shared" si="3"/>
        <v>510273.19500947208</v>
      </c>
      <c r="J28" s="27">
        <f t="shared" si="4"/>
        <v>931138.75353864161</v>
      </c>
      <c r="K28" s="15">
        <f t="shared" si="5"/>
        <v>310379.58451288054</v>
      </c>
    </row>
    <row r="29" spans="1:11" x14ac:dyDescent="0.25">
      <c r="A29" s="23">
        <v>3056</v>
      </c>
      <c r="B29" s="24" t="s">
        <v>30</v>
      </c>
      <c r="C29" t="s">
        <v>17</v>
      </c>
      <c r="D29" s="25">
        <v>2865</v>
      </c>
      <c r="E29" s="26">
        <f t="shared" si="0"/>
        <v>460.96994362450118</v>
      </c>
      <c r="F29" s="27">
        <f t="shared" si="1"/>
        <v>1320678.8884841958</v>
      </c>
      <c r="G29" s="25">
        <v>6509</v>
      </c>
      <c r="H29" s="26">
        <f t="shared" si="2"/>
        <v>335.26491130714328</v>
      </c>
      <c r="I29" s="27">
        <f t="shared" si="3"/>
        <v>2182239.3076981958</v>
      </c>
      <c r="J29" s="27">
        <f t="shared" si="4"/>
        <v>3502918.1961823916</v>
      </c>
      <c r="K29" s="15">
        <f t="shared" si="5"/>
        <v>1167639.3987274638</v>
      </c>
    </row>
    <row r="30" spans="1:11" x14ac:dyDescent="0.25">
      <c r="A30" s="23">
        <v>3107</v>
      </c>
      <c r="B30" s="24" t="s">
        <v>31</v>
      </c>
      <c r="C30" t="s">
        <v>17</v>
      </c>
      <c r="D30" s="25">
        <v>800</v>
      </c>
      <c r="E30" s="26">
        <f t="shared" si="0"/>
        <v>460.96994362450118</v>
      </c>
      <c r="F30" s="27">
        <f t="shared" si="1"/>
        <v>368775.95489960094</v>
      </c>
      <c r="G30" s="25">
        <v>1548</v>
      </c>
      <c r="H30" s="26">
        <f t="shared" si="2"/>
        <v>335.26491130714328</v>
      </c>
      <c r="I30" s="27">
        <f t="shared" si="3"/>
        <v>518990.0827034578</v>
      </c>
      <c r="J30" s="27">
        <f t="shared" si="4"/>
        <v>887766.03760305874</v>
      </c>
      <c r="K30" s="15">
        <f t="shared" si="5"/>
        <v>295922.01253435289</v>
      </c>
    </row>
    <row r="31" spans="1:11" x14ac:dyDescent="0.25">
      <c r="A31" s="23">
        <v>7074</v>
      </c>
      <c r="B31" s="24" t="s">
        <v>32</v>
      </c>
      <c r="C31" t="s">
        <v>17</v>
      </c>
      <c r="D31" s="25">
        <v>1321</v>
      </c>
      <c r="E31" s="26">
        <f t="shared" si="0"/>
        <v>460.96994362450118</v>
      </c>
      <c r="F31" s="27">
        <f t="shared" si="1"/>
        <v>608941.29552796611</v>
      </c>
      <c r="G31" s="25">
        <v>2619</v>
      </c>
      <c r="H31" s="26">
        <f t="shared" si="2"/>
        <v>335.26491130714328</v>
      </c>
      <c r="I31" s="27">
        <f t="shared" si="3"/>
        <v>878058.80271340825</v>
      </c>
      <c r="J31" s="27">
        <f t="shared" si="4"/>
        <v>1487000.0982413744</v>
      </c>
      <c r="K31" s="15">
        <f t="shared" si="5"/>
        <v>495666.69941379147</v>
      </c>
    </row>
    <row r="32" spans="1:11" x14ac:dyDescent="0.25">
      <c r="A32" s="23">
        <v>3054</v>
      </c>
      <c r="B32" s="24" t="s">
        <v>33</v>
      </c>
      <c r="C32" t="s">
        <v>17</v>
      </c>
      <c r="D32" s="25">
        <v>6568</v>
      </c>
      <c r="E32" s="26">
        <f t="shared" si="0"/>
        <v>460.96994362450118</v>
      </c>
      <c r="F32" s="27">
        <f t="shared" si="1"/>
        <v>3027650.589725724</v>
      </c>
      <c r="G32" s="25">
        <v>10153</v>
      </c>
      <c r="H32" s="26">
        <f t="shared" si="2"/>
        <v>335.26491130714328</v>
      </c>
      <c r="I32" s="27">
        <f t="shared" si="3"/>
        <v>3403944.6445014258</v>
      </c>
      <c r="J32" s="27">
        <f t="shared" si="4"/>
        <v>6431595.2342271497</v>
      </c>
      <c r="K32" s="15">
        <f t="shared" si="5"/>
        <v>2143865.0780757167</v>
      </c>
    </row>
    <row r="33" spans="1:11" x14ac:dyDescent="0.25">
      <c r="A33" s="23">
        <v>1012</v>
      </c>
      <c r="B33" s="24" t="s">
        <v>34</v>
      </c>
      <c r="C33" t="s">
        <v>17</v>
      </c>
      <c r="D33" s="25">
        <v>1745</v>
      </c>
      <c r="E33" s="26">
        <f t="shared" si="0"/>
        <v>460.96994362450118</v>
      </c>
      <c r="F33" s="27">
        <f t="shared" si="1"/>
        <v>804392.55162475456</v>
      </c>
      <c r="G33" s="25">
        <v>4317</v>
      </c>
      <c r="H33" s="26">
        <f t="shared" si="2"/>
        <v>335.26491130714328</v>
      </c>
      <c r="I33" s="27">
        <f t="shared" si="3"/>
        <v>1447338.6221129375</v>
      </c>
      <c r="J33" s="27">
        <f t="shared" si="4"/>
        <v>2251731.1737376922</v>
      </c>
      <c r="K33" s="15">
        <f t="shared" si="5"/>
        <v>750577.05791256402</v>
      </c>
    </row>
    <row r="34" spans="1:11" x14ac:dyDescent="0.25">
      <c r="A34" s="23">
        <v>7007</v>
      </c>
      <c r="B34" s="24" t="s">
        <v>35</v>
      </c>
      <c r="C34" t="s">
        <v>17</v>
      </c>
      <c r="D34" s="25">
        <v>2177</v>
      </c>
      <c r="E34" s="26">
        <f t="shared" si="0"/>
        <v>460.96994362450118</v>
      </c>
      <c r="F34" s="27">
        <f t="shared" si="1"/>
        <v>1003531.5672705391</v>
      </c>
      <c r="G34" s="25">
        <v>3192</v>
      </c>
      <c r="H34" s="26">
        <f t="shared" si="2"/>
        <v>335.26491130714328</v>
      </c>
      <c r="I34" s="27">
        <f t="shared" si="3"/>
        <v>1070165.5968924013</v>
      </c>
      <c r="J34" s="27">
        <f t="shared" si="4"/>
        <v>2073697.1641629403</v>
      </c>
      <c r="K34" s="15">
        <f t="shared" si="5"/>
        <v>691232.38805431349</v>
      </c>
    </row>
    <row r="35" spans="1:11" x14ac:dyDescent="0.25">
      <c r="A35" s="23">
        <v>3045</v>
      </c>
      <c r="B35" s="24" t="s">
        <v>36</v>
      </c>
      <c r="C35" t="s">
        <v>17</v>
      </c>
      <c r="D35" s="25">
        <v>5295</v>
      </c>
      <c r="E35" s="26">
        <f t="shared" si="0"/>
        <v>460.96994362450118</v>
      </c>
      <c r="F35" s="27">
        <f t="shared" si="1"/>
        <v>2440835.8514917339</v>
      </c>
      <c r="G35" s="25">
        <v>8615</v>
      </c>
      <c r="H35" s="26">
        <f t="shared" si="2"/>
        <v>335.26491130714328</v>
      </c>
      <c r="I35" s="27">
        <f t="shared" si="3"/>
        <v>2888307.2109110393</v>
      </c>
      <c r="J35" s="27">
        <f t="shared" si="4"/>
        <v>5329143.0624027736</v>
      </c>
      <c r="K35" s="15">
        <f t="shared" si="5"/>
        <v>1776381.0208009246</v>
      </c>
    </row>
    <row r="36" spans="1:11" x14ac:dyDescent="0.25">
      <c r="A36" s="23">
        <v>3032</v>
      </c>
      <c r="B36" s="24" t="s">
        <v>37</v>
      </c>
      <c r="C36" t="s">
        <v>17</v>
      </c>
      <c r="D36" s="25">
        <v>2559</v>
      </c>
      <c r="E36" s="26">
        <f t="shared" si="0"/>
        <v>460.96994362450118</v>
      </c>
      <c r="F36" s="27">
        <f t="shared" si="1"/>
        <v>1179622.0857350985</v>
      </c>
      <c r="G36" s="25">
        <v>5365</v>
      </c>
      <c r="H36" s="26">
        <f t="shared" si="2"/>
        <v>335.26491130714328</v>
      </c>
      <c r="I36" s="27">
        <f t="shared" si="3"/>
        <v>1798696.2491628237</v>
      </c>
      <c r="J36" s="27">
        <f t="shared" si="4"/>
        <v>2978318.3348979224</v>
      </c>
      <c r="K36" s="15">
        <f t="shared" si="5"/>
        <v>992772.77829930745</v>
      </c>
    </row>
    <row r="37" spans="1:11" x14ac:dyDescent="0.25">
      <c r="A37" s="23">
        <v>3011</v>
      </c>
      <c r="B37" s="24" t="s">
        <v>38</v>
      </c>
      <c r="C37" t="s">
        <v>17</v>
      </c>
      <c r="D37" s="25">
        <v>1158</v>
      </c>
      <c r="E37" s="26">
        <f t="shared" si="0"/>
        <v>460.96994362450118</v>
      </c>
      <c r="F37" s="27">
        <f t="shared" si="1"/>
        <v>533803.19471717242</v>
      </c>
      <c r="G37" s="25">
        <v>2691</v>
      </c>
      <c r="H37" s="26">
        <f t="shared" si="2"/>
        <v>335.26491130714328</v>
      </c>
      <c r="I37" s="27">
        <f t="shared" si="3"/>
        <v>902197.87632752256</v>
      </c>
      <c r="J37" s="27">
        <f t="shared" si="4"/>
        <v>1436001.0710446951</v>
      </c>
      <c r="K37" s="15">
        <f t="shared" si="5"/>
        <v>478667.02368156501</v>
      </c>
    </row>
    <row r="38" spans="1:11" x14ac:dyDescent="0.25">
      <c r="A38" s="23">
        <v>15001</v>
      </c>
      <c r="B38" s="24" t="s">
        <v>39</v>
      </c>
      <c r="C38" t="s">
        <v>17</v>
      </c>
      <c r="D38" s="25">
        <v>2744</v>
      </c>
      <c r="E38" s="26">
        <f t="shared" si="0"/>
        <v>460.96994362450118</v>
      </c>
      <c r="F38" s="27">
        <f t="shared" si="1"/>
        <v>1264901.5253056313</v>
      </c>
      <c r="G38" s="25">
        <v>7072</v>
      </c>
      <c r="H38" s="26">
        <f t="shared" si="2"/>
        <v>335.26491130714328</v>
      </c>
      <c r="I38" s="27">
        <f t="shared" si="3"/>
        <v>2370993.4527641172</v>
      </c>
      <c r="J38" s="27">
        <f t="shared" si="4"/>
        <v>3635894.9780697487</v>
      </c>
      <c r="K38" s="15">
        <f t="shared" si="5"/>
        <v>1211964.9926899162</v>
      </c>
    </row>
    <row r="39" spans="1:11" x14ac:dyDescent="0.25">
      <c r="A39" s="23">
        <v>3042</v>
      </c>
      <c r="B39" s="24" t="s">
        <v>40</v>
      </c>
      <c r="C39" t="s">
        <v>17</v>
      </c>
      <c r="D39" s="25">
        <v>3615</v>
      </c>
      <c r="E39" s="26">
        <f t="shared" si="0"/>
        <v>460.96994362450118</v>
      </c>
      <c r="F39" s="27">
        <f t="shared" si="1"/>
        <v>1666406.3462025719</v>
      </c>
      <c r="G39" s="25">
        <v>8111</v>
      </c>
      <c r="H39" s="26">
        <f t="shared" si="2"/>
        <v>335.26491130714328</v>
      </c>
      <c r="I39" s="27">
        <f t="shared" si="3"/>
        <v>2719333.6956122392</v>
      </c>
      <c r="J39" s="27">
        <f t="shared" si="4"/>
        <v>4385740.0418148115</v>
      </c>
      <c r="K39" s="15">
        <f t="shared" si="5"/>
        <v>1461913.3472716038</v>
      </c>
    </row>
    <row r="40" spans="1:11" x14ac:dyDescent="0.25">
      <c r="B40" s="29"/>
      <c r="C40" s="5"/>
      <c r="D40" s="6"/>
      <c r="E40" s="30"/>
      <c r="F40" s="6"/>
      <c r="G40" s="6"/>
      <c r="H40" s="30"/>
      <c r="I40" s="6"/>
      <c r="J40" s="6"/>
    </row>
  </sheetData>
  <sheetProtection algorithmName="SHA-512" hashValue="OGMyGQ7/LcYvit5+k5Ijco3BstSO6PMrIfk7fxlEbKzjyeSJW3IGam2SGw+OAwxYGrGp5Sv/XcGX4ZIbGDG9CA==" saltValue="Qo4vrzsTI4F3fXfqsRJNuw==" spinCount="100000" sheet="1" objects="1" scenarios="1"/>
  <pageMargins left="0.7" right="0.7" top="0.75" bottom="0.75" header="0.3" footer="0.3"/>
  <pageSetup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21D14-78F8-46A0-9DE3-C6BB2383E086}">
  <dimension ref="A1:K67"/>
  <sheetViews>
    <sheetView workbookViewId="0">
      <selection activeCell="G7" sqref="G7"/>
    </sheetView>
  </sheetViews>
  <sheetFormatPr defaultRowHeight="15" x14ac:dyDescent="0.25"/>
  <cols>
    <col min="2" max="2" width="32.7109375" bestFit="1" customWidth="1"/>
    <col min="3" max="3" width="13.5703125" bestFit="1" customWidth="1"/>
    <col min="5" max="5" width="12.28515625" customWidth="1"/>
    <col min="6" max="6" width="16.140625" customWidth="1"/>
    <col min="7" max="7" width="12" customWidth="1"/>
    <col min="9" max="9" width="11.5703125" bestFit="1" customWidth="1"/>
    <col min="10" max="11" width="13.7109375" bestFit="1" customWidth="1"/>
  </cols>
  <sheetData>
    <row r="1" spans="1:11" x14ac:dyDescent="0.25">
      <c r="A1" s="5" t="s">
        <v>239</v>
      </c>
    </row>
    <row r="2" spans="1:11" x14ac:dyDescent="0.25">
      <c r="A2" s="5" t="s">
        <v>244</v>
      </c>
    </row>
    <row r="3" spans="1:11" ht="15.75" thickBot="1" x14ac:dyDescent="0.3">
      <c r="A3" s="5"/>
    </row>
    <row r="4" spans="1:11" x14ac:dyDescent="0.25">
      <c r="B4" s="1" t="s">
        <v>0</v>
      </c>
      <c r="C4" s="2"/>
      <c r="D4" s="2"/>
      <c r="E4" s="2"/>
      <c r="F4" s="2" t="s">
        <v>1</v>
      </c>
      <c r="G4" s="3"/>
    </row>
    <row r="5" spans="1:11" x14ac:dyDescent="0.25">
      <c r="B5" s="31">
        <v>11578000.000000002</v>
      </c>
      <c r="C5" s="5"/>
      <c r="D5" s="5"/>
      <c r="E5" s="5"/>
      <c r="F5" s="32">
        <v>17177496</v>
      </c>
      <c r="G5" s="7"/>
    </row>
    <row r="6" spans="1:11" x14ac:dyDescent="0.25">
      <c r="B6" s="4" t="s">
        <v>2</v>
      </c>
      <c r="C6" s="5"/>
      <c r="D6" s="5"/>
      <c r="E6" s="5"/>
      <c r="F6" s="6" t="s">
        <v>3</v>
      </c>
      <c r="G6" s="7"/>
    </row>
    <row r="7" spans="1:11" ht="15.75" thickBot="1" x14ac:dyDescent="0.3">
      <c r="B7" s="33">
        <f>B5/4</f>
        <v>2894500.0000000005</v>
      </c>
      <c r="C7" s="10"/>
      <c r="D7" s="10"/>
      <c r="E7" s="10"/>
      <c r="F7" s="34">
        <v>4294374</v>
      </c>
      <c r="G7" s="12"/>
    </row>
    <row r="8" spans="1:11" x14ac:dyDescent="0.25">
      <c r="B8" s="35"/>
      <c r="F8" s="13"/>
    </row>
    <row r="9" spans="1:11" x14ac:dyDescent="0.25">
      <c r="A9" s="5" t="s">
        <v>4</v>
      </c>
      <c r="F9" s="28"/>
    </row>
    <row r="10" spans="1:11" x14ac:dyDescent="0.25">
      <c r="A10" s="5"/>
    </row>
    <row r="11" spans="1:11" x14ac:dyDescent="0.25">
      <c r="A11" s="5" t="s">
        <v>5</v>
      </c>
    </row>
    <row r="12" spans="1:11" x14ac:dyDescent="0.25">
      <c r="E12" s="14"/>
      <c r="H12" s="14"/>
    </row>
    <row r="14" spans="1:11" s="16" customFormat="1" ht="75" x14ac:dyDescent="0.25">
      <c r="A14" s="17" t="s">
        <v>6</v>
      </c>
      <c r="B14" s="17" t="s">
        <v>7</v>
      </c>
      <c r="C14" s="17" t="s">
        <v>8</v>
      </c>
      <c r="D14" s="18" t="s">
        <v>9</v>
      </c>
      <c r="E14" s="17" t="s">
        <v>10</v>
      </c>
      <c r="F14" s="17" t="s">
        <v>11</v>
      </c>
      <c r="G14" s="18" t="s">
        <v>12</v>
      </c>
      <c r="H14" s="17" t="s">
        <v>13</v>
      </c>
      <c r="I14" s="17" t="s">
        <v>14</v>
      </c>
      <c r="J14" s="17" t="s">
        <v>15</v>
      </c>
      <c r="K14" s="17" t="s">
        <v>233</v>
      </c>
    </row>
    <row r="15" spans="1:11" s="16" customFormat="1" x14ac:dyDescent="0.25">
      <c r="A15" s="19"/>
      <c r="B15" s="19"/>
      <c r="C15" s="19"/>
      <c r="D15" s="20">
        <f>SUM(D16:D66)</f>
        <v>1329</v>
      </c>
      <c r="E15" s="21">
        <f>B7/D15</f>
        <v>2177.9533483822424</v>
      </c>
      <c r="F15" s="22">
        <f>SUM(F16:F66)</f>
        <v>2894500.0000000005</v>
      </c>
      <c r="G15" s="20">
        <f>SUM(G16:G66)</f>
        <v>33749</v>
      </c>
      <c r="H15" s="21">
        <f>F7/G15</f>
        <v>127.24448131796498</v>
      </c>
      <c r="I15" s="22">
        <f>SUM(I16:I66)</f>
        <v>4294374</v>
      </c>
      <c r="J15" s="22">
        <f>SUM(J16:J66)</f>
        <v>7188874</v>
      </c>
      <c r="K15" s="49">
        <f>SUM(K16:K66)</f>
        <v>2396291.333333334</v>
      </c>
    </row>
    <row r="16" spans="1:11" x14ac:dyDescent="0.25">
      <c r="A16" s="23">
        <v>22002</v>
      </c>
      <c r="B16" s="24" t="s">
        <v>41</v>
      </c>
      <c r="C16" t="s">
        <v>42</v>
      </c>
      <c r="D16">
        <v>17</v>
      </c>
      <c r="E16" s="26">
        <f>$E$15</f>
        <v>2177.9533483822424</v>
      </c>
      <c r="F16" s="27">
        <f>E16*D16</f>
        <v>37025.206922498124</v>
      </c>
      <c r="G16" s="25">
        <v>721</v>
      </c>
      <c r="H16" s="26">
        <f>$H$15</f>
        <v>127.24448131796498</v>
      </c>
      <c r="I16" s="28">
        <f>G16*H16</f>
        <v>91743.271030252756</v>
      </c>
      <c r="J16" s="28">
        <f>I16+F16</f>
        <v>128768.47795275088</v>
      </c>
      <c r="K16" s="15">
        <f>J16/3</f>
        <v>42922.825984250296</v>
      </c>
    </row>
    <row r="17" spans="1:11" x14ac:dyDescent="0.25">
      <c r="A17" s="23">
        <v>18013</v>
      </c>
      <c r="B17" s="24" t="s">
        <v>43</v>
      </c>
      <c r="C17" t="s">
        <v>42</v>
      </c>
      <c r="D17">
        <v>39</v>
      </c>
      <c r="E17" s="26">
        <f t="shared" ref="E17:E66" si="0">$E$15</f>
        <v>2177.9533483822424</v>
      </c>
      <c r="F17" s="27">
        <f t="shared" ref="F17:F66" si="1">E17*D17</f>
        <v>84940.18058690746</v>
      </c>
      <c r="G17" s="25">
        <v>540</v>
      </c>
      <c r="H17" s="26">
        <f t="shared" ref="H17:H66" si="2">$H$15</f>
        <v>127.24448131796498</v>
      </c>
      <c r="I17" s="28">
        <f t="shared" ref="I17:I66" si="3">G17*H17</f>
        <v>68712.019911701092</v>
      </c>
      <c r="J17" s="28">
        <f t="shared" ref="J17:J66" si="4">I17+F17</f>
        <v>153652.20049860855</v>
      </c>
      <c r="K17" s="15">
        <f t="shared" ref="K17:K66" si="5">J17/3</f>
        <v>51217.400166202853</v>
      </c>
    </row>
    <row r="18" spans="1:11" x14ac:dyDescent="0.25">
      <c r="A18" s="23">
        <v>2014</v>
      </c>
      <c r="B18" s="24" t="s">
        <v>44</v>
      </c>
      <c r="C18" t="s">
        <v>42</v>
      </c>
      <c r="D18">
        <v>15</v>
      </c>
      <c r="E18" s="26">
        <f t="shared" si="0"/>
        <v>2177.9533483822424</v>
      </c>
      <c r="F18" s="27">
        <f t="shared" si="1"/>
        <v>32669.300225733637</v>
      </c>
      <c r="G18" s="25">
        <v>566</v>
      </c>
      <c r="H18" s="26">
        <f t="shared" si="2"/>
        <v>127.24448131796498</v>
      </c>
      <c r="I18" s="28">
        <f t="shared" si="3"/>
        <v>72020.376425968178</v>
      </c>
      <c r="J18" s="28">
        <f t="shared" si="4"/>
        <v>104689.67665170181</v>
      </c>
      <c r="K18" s="15">
        <f t="shared" si="5"/>
        <v>34896.558883900601</v>
      </c>
    </row>
    <row r="19" spans="1:11" x14ac:dyDescent="0.25">
      <c r="A19" s="23">
        <v>5004</v>
      </c>
      <c r="B19" s="24" t="s">
        <v>45</v>
      </c>
      <c r="C19" t="s">
        <v>42</v>
      </c>
      <c r="D19">
        <v>45</v>
      </c>
      <c r="E19" s="26">
        <f t="shared" si="0"/>
        <v>2177.9533483822424</v>
      </c>
      <c r="F19" s="27">
        <f t="shared" si="1"/>
        <v>98007.900677200916</v>
      </c>
      <c r="G19" s="25">
        <v>982</v>
      </c>
      <c r="H19" s="26">
        <f t="shared" si="2"/>
        <v>127.24448131796498</v>
      </c>
      <c r="I19" s="28">
        <f t="shared" si="3"/>
        <v>124954.08065424161</v>
      </c>
      <c r="J19" s="28">
        <f t="shared" si="4"/>
        <v>222961.98133144254</v>
      </c>
      <c r="K19" s="15">
        <f t="shared" si="5"/>
        <v>74320.66044381418</v>
      </c>
    </row>
    <row r="20" spans="1:11" x14ac:dyDescent="0.25">
      <c r="A20" s="23">
        <v>3010</v>
      </c>
      <c r="B20" s="24" t="s">
        <v>46</v>
      </c>
      <c r="C20" t="s">
        <v>42</v>
      </c>
      <c r="D20">
        <v>84</v>
      </c>
      <c r="E20" s="26">
        <f t="shared" si="0"/>
        <v>2177.9533483822424</v>
      </c>
      <c r="F20" s="27">
        <f t="shared" si="1"/>
        <v>182948.08126410836</v>
      </c>
      <c r="G20" s="25">
        <v>465</v>
      </c>
      <c r="H20" s="26">
        <f t="shared" si="2"/>
        <v>127.24448131796498</v>
      </c>
      <c r="I20" s="28">
        <f t="shared" si="3"/>
        <v>59168.68381285372</v>
      </c>
      <c r="J20" s="28">
        <f t="shared" si="4"/>
        <v>242116.76507696207</v>
      </c>
      <c r="K20" s="15">
        <f t="shared" si="5"/>
        <v>80705.588358987356</v>
      </c>
    </row>
    <row r="21" spans="1:11" x14ac:dyDescent="0.25">
      <c r="A21" s="23">
        <v>16002</v>
      </c>
      <c r="B21" s="24" t="s">
        <v>47</v>
      </c>
      <c r="C21" t="s">
        <v>42</v>
      </c>
      <c r="D21">
        <v>30</v>
      </c>
      <c r="E21" s="26">
        <f t="shared" si="0"/>
        <v>2177.9533483822424</v>
      </c>
      <c r="F21" s="27">
        <f t="shared" si="1"/>
        <v>65338.600451467275</v>
      </c>
      <c r="G21" s="25">
        <v>868</v>
      </c>
      <c r="H21" s="26">
        <f t="shared" si="2"/>
        <v>127.24448131796498</v>
      </c>
      <c r="I21" s="28">
        <f t="shared" si="3"/>
        <v>110448.2097839936</v>
      </c>
      <c r="J21" s="28">
        <f t="shared" si="4"/>
        <v>175786.81023546087</v>
      </c>
      <c r="K21" s="15">
        <f t="shared" si="5"/>
        <v>58595.603411820288</v>
      </c>
    </row>
    <row r="22" spans="1:11" x14ac:dyDescent="0.25">
      <c r="A22" s="23">
        <v>8015</v>
      </c>
      <c r="B22" s="24" t="s">
        <v>48</v>
      </c>
      <c r="C22" t="s">
        <v>42</v>
      </c>
      <c r="D22">
        <v>3</v>
      </c>
      <c r="E22" s="26">
        <f t="shared" si="0"/>
        <v>2177.9533483822424</v>
      </c>
      <c r="F22" s="27">
        <f t="shared" si="1"/>
        <v>6533.8600451467273</v>
      </c>
      <c r="G22" s="25">
        <v>397</v>
      </c>
      <c r="H22" s="26">
        <f t="shared" si="2"/>
        <v>127.24448131796498</v>
      </c>
      <c r="I22" s="28">
        <f t="shared" si="3"/>
        <v>50516.059083232096</v>
      </c>
      <c r="J22" s="28">
        <f t="shared" si="4"/>
        <v>57049.919128378824</v>
      </c>
      <c r="K22" s="15">
        <f t="shared" si="5"/>
        <v>19016.639709459607</v>
      </c>
    </row>
    <row r="23" spans="1:11" x14ac:dyDescent="0.25">
      <c r="A23" s="23">
        <v>12004</v>
      </c>
      <c r="B23" s="24" t="s">
        <v>49</v>
      </c>
      <c r="C23" t="s">
        <v>42</v>
      </c>
      <c r="D23">
        <v>9</v>
      </c>
      <c r="E23" s="26">
        <f t="shared" si="0"/>
        <v>2177.9533483822424</v>
      </c>
      <c r="F23" s="27">
        <f t="shared" si="1"/>
        <v>19601.580135440181</v>
      </c>
      <c r="G23" s="25">
        <v>465</v>
      </c>
      <c r="H23" s="26">
        <f t="shared" si="2"/>
        <v>127.24448131796498</v>
      </c>
      <c r="I23" s="28">
        <f t="shared" si="3"/>
        <v>59168.68381285372</v>
      </c>
      <c r="J23" s="28">
        <f t="shared" si="4"/>
        <v>78770.263948293898</v>
      </c>
      <c r="K23" s="15">
        <f t="shared" si="5"/>
        <v>26256.754649431299</v>
      </c>
    </row>
    <row r="24" spans="1:11" x14ac:dyDescent="0.25">
      <c r="A24" s="23">
        <v>13023</v>
      </c>
      <c r="B24" s="24" t="s">
        <v>50</v>
      </c>
      <c r="C24" t="s">
        <v>42</v>
      </c>
      <c r="D24">
        <v>8</v>
      </c>
      <c r="E24" s="26">
        <f t="shared" si="0"/>
        <v>2177.9533483822424</v>
      </c>
      <c r="F24" s="27">
        <f t="shared" si="1"/>
        <v>17423.62678705794</v>
      </c>
      <c r="G24" s="25">
        <v>776</v>
      </c>
      <c r="H24" s="26">
        <f t="shared" si="2"/>
        <v>127.24448131796498</v>
      </c>
      <c r="I24" s="28">
        <f t="shared" si="3"/>
        <v>98741.717502740823</v>
      </c>
      <c r="J24" s="28">
        <f t="shared" si="4"/>
        <v>116165.34428979876</v>
      </c>
      <c r="K24" s="15">
        <f t="shared" si="5"/>
        <v>38721.781429932918</v>
      </c>
    </row>
    <row r="25" spans="1:11" x14ac:dyDescent="0.25">
      <c r="A25" s="23">
        <v>18014</v>
      </c>
      <c r="B25" s="24" t="s">
        <v>51</v>
      </c>
      <c r="C25" t="s">
        <v>42</v>
      </c>
      <c r="D25">
        <v>97</v>
      </c>
      <c r="E25" s="26">
        <f t="shared" si="0"/>
        <v>2177.9533483822424</v>
      </c>
      <c r="F25" s="27">
        <f t="shared" si="1"/>
        <v>211261.4747930775</v>
      </c>
      <c r="G25" s="25">
        <v>1258</v>
      </c>
      <c r="H25" s="26">
        <f t="shared" si="2"/>
        <v>127.24448131796498</v>
      </c>
      <c r="I25" s="28">
        <f t="shared" si="3"/>
        <v>160073.55749799995</v>
      </c>
      <c r="J25" s="28">
        <f t="shared" si="4"/>
        <v>371335.03229107743</v>
      </c>
      <c r="K25" s="15">
        <f t="shared" si="5"/>
        <v>123778.34409702581</v>
      </c>
    </row>
    <row r="26" spans="1:11" x14ac:dyDescent="0.25">
      <c r="A26" s="23">
        <v>7006</v>
      </c>
      <c r="B26" s="24" t="s">
        <v>52</v>
      </c>
      <c r="C26" t="s">
        <v>42</v>
      </c>
      <c r="D26">
        <v>83</v>
      </c>
      <c r="E26" s="26">
        <f t="shared" si="0"/>
        <v>2177.9533483822424</v>
      </c>
      <c r="F26" s="27">
        <f t="shared" si="1"/>
        <v>180770.12791572613</v>
      </c>
      <c r="G26" s="25">
        <v>545</v>
      </c>
      <c r="H26" s="26">
        <f t="shared" si="2"/>
        <v>127.24448131796498</v>
      </c>
      <c r="I26" s="28">
        <f t="shared" si="3"/>
        <v>69348.242318290911</v>
      </c>
      <c r="J26" s="28">
        <f t="shared" si="4"/>
        <v>250118.37023401703</v>
      </c>
      <c r="K26" s="15">
        <f t="shared" si="5"/>
        <v>83372.790078005681</v>
      </c>
    </row>
    <row r="27" spans="1:11" x14ac:dyDescent="0.25">
      <c r="A27" s="23">
        <v>3009</v>
      </c>
      <c r="B27" s="24" t="s">
        <v>53</v>
      </c>
      <c r="C27" t="s">
        <v>42</v>
      </c>
      <c r="D27">
        <v>0</v>
      </c>
      <c r="E27" s="26">
        <f t="shared" si="0"/>
        <v>2177.9533483822424</v>
      </c>
      <c r="F27" s="27">
        <f t="shared" si="1"/>
        <v>0</v>
      </c>
      <c r="G27" s="25">
        <v>152</v>
      </c>
      <c r="H27" s="26">
        <f t="shared" si="2"/>
        <v>127.24448131796498</v>
      </c>
      <c r="I27" s="28">
        <f t="shared" si="3"/>
        <v>19341.161160330677</v>
      </c>
      <c r="J27" s="28">
        <f t="shared" si="4"/>
        <v>19341.161160330677</v>
      </c>
      <c r="K27" s="15">
        <f t="shared" si="5"/>
        <v>6447.0537201102261</v>
      </c>
    </row>
    <row r="28" spans="1:11" x14ac:dyDescent="0.25">
      <c r="A28" s="23">
        <v>19001</v>
      </c>
      <c r="B28" s="24" t="s">
        <v>54</v>
      </c>
      <c r="C28" t="s">
        <v>42</v>
      </c>
      <c r="D28">
        <v>13</v>
      </c>
      <c r="E28" s="26">
        <f t="shared" si="0"/>
        <v>2177.9533483822424</v>
      </c>
      <c r="F28" s="27">
        <f t="shared" si="1"/>
        <v>28313.393528969151</v>
      </c>
      <c r="G28" s="25">
        <v>637</v>
      </c>
      <c r="H28" s="26">
        <f t="shared" si="2"/>
        <v>127.24448131796498</v>
      </c>
      <c r="I28" s="28">
        <f t="shared" si="3"/>
        <v>81054.734599543692</v>
      </c>
      <c r="J28" s="28">
        <f t="shared" si="4"/>
        <v>109368.12812851285</v>
      </c>
      <c r="K28" s="15">
        <f t="shared" si="5"/>
        <v>36456.042709504283</v>
      </c>
    </row>
    <row r="29" spans="1:11" x14ac:dyDescent="0.25">
      <c r="A29" s="23">
        <v>7004</v>
      </c>
      <c r="B29" s="24" t="s">
        <v>55</v>
      </c>
      <c r="C29" t="s">
        <v>42</v>
      </c>
      <c r="D29">
        <v>45</v>
      </c>
      <c r="E29" s="26">
        <f t="shared" si="0"/>
        <v>2177.9533483822424</v>
      </c>
      <c r="F29" s="27">
        <f t="shared" si="1"/>
        <v>98007.900677200916</v>
      </c>
      <c r="G29" s="25">
        <v>445</v>
      </c>
      <c r="H29" s="26">
        <f t="shared" si="2"/>
        <v>127.24448131796498</v>
      </c>
      <c r="I29" s="28">
        <f t="shared" si="3"/>
        <v>56623.794186494415</v>
      </c>
      <c r="J29" s="28">
        <f t="shared" si="4"/>
        <v>154631.69486369533</v>
      </c>
      <c r="K29" s="15">
        <f t="shared" si="5"/>
        <v>51543.898287898446</v>
      </c>
    </row>
    <row r="30" spans="1:11" x14ac:dyDescent="0.25">
      <c r="A30" s="23">
        <v>6002</v>
      </c>
      <c r="B30" s="24" t="s">
        <v>56</v>
      </c>
      <c r="C30" t="s">
        <v>42</v>
      </c>
      <c r="D30">
        <v>18</v>
      </c>
      <c r="E30" s="26">
        <f t="shared" si="0"/>
        <v>2177.9533483822424</v>
      </c>
      <c r="F30" s="27">
        <f t="shared" si="1"/>
        <v>39203.160270880362</v>
      </c>
      <c r="G30" s="25">
        <v>615</v>
      </c>
      <c r="H30" s="26">
        <f t="shared" si="2"/>
        <v>127.24448131796498</v>
      </c>
      <c r="I30" s="28">
        <f t="shared" si="3"/>
        <v>78255.356010548465</v>
      </c>
      <c r="J30" s="28">
        <f t="shared" si="4"/>
        <v>117458.51628142883</v>
      </c>
      <c r="K30" s="15">
        <f t="shared" si="5"/>
        <v>39152.838760476276</v>
      </c>
    </row>
    <row r="31" spans="1:11" x14ac:dyDescent="0.25">
      <c r="A31" s="23">
        <v>3007</v>
      </c>
      <c r="B31" s="24" t="s">
        <v>57</v>
      </c>
      <c r="C31" t="s">
        <v>42</v>
      </c>
      <c r="D31">
        <v>9</v>
      </c>
      <c r="E31" s="26">
        <f t="shared" si="0"/>
        <v>2177.9533483822424</v>
      </c>
      <c r="F31" s="27">
        <f t="shared" si="1"/>
        <v>19601.580135440181</v>
      </c>
      <c r="G31" s="25">
        <v>677</v>
      </c>
      <c r="H31" s="26">
        <f t="shared" si="2"/>
        <v>127.24448131796498</v>
      </c>
      <c r="I31" s="28">
        <f t="shared" si="3"/>
        <v>86144.513852262287</v>
      </c>
      <c r="J31" s="28">
        <f t="shared" si="4"/>
        <v>105746.09398770246</v>
      </c>
      <c r="K31" s="15">
        <f t="shared" si="5"/>
        <v>35248.697995900824</v>
      </c>
    </row>
    <row r="32" spans="1:11" x14ac:dyDescent="0.25">
      <c r="A32" s="23">
        <v>18004</v>
      </c>
      <c r="B32" s="24" t="s">
        <v>58</v>
      </c>
      <c r="C32" t="s">
        <v>42</v>
      </c>
      <c r="D32">
        <v>20</v>
      </c>
      <c r="E32" s="26">
        <f t="shared" si="0"/>
        <v>2177.9533483822424</v>
      </c>
      <c r="F32" s="27">
        <f t="shared" si="1"/>
        <v>43559.066967644845</v>
      </c>
      <c r="G32" s="25">
        <v>728</v>
      </c>
      <c r="H32" s="26">
        <f t="shared" si="2"/>
        <v>127.24448131796498</v>
      </c>
      <c r="I32" s="28">
        <f t="shared" si="3"/>
        <v>92633.982399478511</v>
      </c>
      <c r="J32" s="28">
        <f t="shared" si="4"/>
        <v>136193.04936712334</v>
      </c>
      <c r="K32" s="15">
        <f t="shared" si="5"/>
        <v>45397.683122374445</v>
      </c>
    </row>
    <row r="33" spans="1:11" x14ac:dyDescent="0.25">
      <c r="A33" s="23">
        <v>16001</v>
      </c>
      <c r="B33" s="24" t="s">
        <v>59</v>
      </c>
      <c r="C33" t="s">
        <v>42</v>
      </c>
      <c r="D33">
        <v>13</v>
      </c>
      <c r="E33" s="26">
        <f t="shared" si="0"/>
        <v>2177.9533483822424</v>
      </c>
      <c r="F33" s="27">
        <f t="shared" si="1"/>
        <v>28313.393528969151</v>
      </c>
      <c r="G33" s="25">
        <v>540</v>
      </c>
      <c r="H33" s="26">
        <f t="shared" si="2"/>
        <v>127.24448131796498</v>
      </c>
      <c r="I33" s="28">
        <f t="shared" si="3"/>
        <v>68712.019911701092</v>
      </c>
      <c r="J33" s="28">
        <f t="shared" si="4"/>
        <v>97025.413440670236</v>
      </c>
      <c r="K33" s="15">
        <f t="shared" si="5"/>
        <v>32341.804480223411</v>
      </c>
    </row>
    <row r="34" spans="1:11" x14ac:dyDescent="0.25">
      <c r="A34" s="23">
        <v>8011</v>
      </c>
      <c r="B34" s="24" t="s">
        <v>60</v>
      </c>
      <c r="C34" t="s">
        <v>42</v>
      </c>
      <c r="D34">
        <v>6</v>
      </c>
      <c r="E34" s="26">
        <f t="shared" si="0"/>
        <v>2177.9533483822424</v>
      </c>
      <c r="F34" s="27">
        <f t="shared" si="1"/>
        <v>13067.720090293455</v>
      </c>
      <c r="G34" s="25">
        <v>465</v>
      </c>
      <c r="H34" s="26">
        <f t="shared" si="2"/>
        <v>127.24448131796498</v>
      </c>
      <c r="I34" s="28">
        <f t="shared" si="3"/>
        <v>59168.68381285372</v>
      </c>
      <c r="J34" s="28">
        <f t="shared" si="4"/>
        <v>72236.403903147177</v>
      </c>
      <c r="K34" s="15">
        <f t="shared" si="5"/>
        <v>24078.801301049058</v>
      </c>
    </row>
    <row r="35" spans="1:11" x14ac:dyDescent="0.25">
      <c r="A35" s="23">
        <v>4009</v>
      </c>
      <c r="B35" s="24" t="s">
        <v>61</v>
      </c>
      <c r="C35" t="s">
        <v>42</v>
      </c>
      <c r="D35">
        <v>17</v>
      </c>
      <c r="E35" s="26">
        <f t="shared" si="0"/>
        <v>2177.9533483822424</v>
      </c>
      <c r="F35" s="27">
        <f t="shared" si="1"/>
        <v>37025.206922498124</v>
      </c>
      <c r="G35" s="25">
        <v>545</v>
      </c>
      <c r="H35" s="26">
        <f t="shared" si="2"/>
        <v>127.24448131796498</v>
      </c>
      <c r="I35" s="28">
        <f t="shared" si="3"/>
        <v>69348.242318290911</v>
      </c>
      <c r="J35" s="28">
        <f t="shared" si="4"/>
        <v>106373.44924078904</v>
      </c>
      <c r="K35" s="15">
        <f t="shared" si="5"/>
        <v>35457.816413596345</v>
      </c>
    </row>
    <row r="36" spans="1:11" x14ac:dyDescent="0.25">
      <c r="A36" s="23">
        <v>6003</v>
      </c>
      <c r="B36" s="24" t="s">
        <v>62</v>
      </c>
      <c r="C36" t="s">
        <v>42</v>
      </c>
      <c r="D36">
        <v>27</v>
      </c>
      <c r="E36" s="26">
        <f t="shared" si="0"/>
        <v>2177.9533483822424</v>
      </c>
      <c r="F36" s="27">
        <f t="shared" si="1"/>
        <v>58804.740406320547</v>
      </c>
      <c r="G36" s="25">
        <v>746</v>
      </c>
      <c r="H36" s="26">
        <f t="shared" si="2"/>
        <v>127.24448131796498</v>
      </c>
      <c r="I36" s="28">
        <f t="shared" si="3"/>
        <v>94924.38306320188</v>
      </c>
      <c r="J36" s="28">
        <f t="shared" si="4"/>
        <v>153729.12346952243</v>
      </c>
      <c r="K36" s="15">
        <f t="shared" si="5"/>
        <v>51243.041156507476</v>
      </c>
    </row>
    <row r="37" spans="1:11" x14ac:dyDescent="0.25">
      <c r="A37" s="23">
        <v>13019</v>
      </c>
      <c r="B37" s="24" t="s">
        <v>63</v>
      </c>
      <c r="C37" t="s">
        <v>42</v>
      </c>
      <c r="D37">
        <v>32</v>
      </c>
      <c r="E37" s="26">
        <f t="shared" si="0"/>
        <v>2177.9533483822424</v>
      </c>
      <c r="F37" s="27">
        <f t="shared" si="1"/>
        <v>69694.507148231758</v>
      </c>
      <c r="G37" s="25">
        <v>1206</v>
      </c>
      <c r="H37" s="26">
        <f t="shared" si="2"/>
        <v>127.24448131796498</v>
      </c>
      <c r="I37" s="28">
        <f t="shared" si="3"/>
        <v>153456.84446946578</v>
      </c>
      <c r="J37" s="28">
        <f t="shared" si="4"/>
        <v>223151.35161769754</v>
      </c>
      <c r="K37" s="15">
        <f t="shared" si="5"/>
        <v>74383.783872565851</v>
      </c>
    </row>
    <row r="38" spans="1:11" x14ac:dyDescent="0.25">
      <c r="A38" s="23">
        <v>19023</v>
      </c>
      <c r="B38" s="24" t="s">
        <v>64</v>
      </c>
      <c r="C38" t="s">
        <v>42</v>
      </c>
      <c r="D38">
        <v>4</v>
      </c>
      <c r="E38" s="26">
        <f t="shared" si="0"/>
        <v>2177.9533483822424</v>
      </c>
      <c r="F38" s="27">
        <f t="shared" si="1"/>
        <v>8711.8133935289698</v>
      </c>
      <c r="G38" s="25">
        <v>873</v>
      </c>
      <c r="H38" s="26">
        <f t="shared" si="2"/>
        <v>127.24448131796498</v>
      </c>
      <c r="I38" s="28">
        <f t="shared" si="3"/>
        <v>111084.43219058344</v>
      </c>
      <c r="J38" s="28">
        <f t="shared" si="4"/>
        <v>119796.2455841124</v>
      </c>
      <c r="K38" s="15">
        <f t="shared" si="5"/>
        <v>39932.081861370803</v>
      </c>
    </row>
    <row r="39" spans="1:11" x14ac:dyDescent="0.25">
      <c r="A39" s="23">
        <v>16012</v>
      </c>
      <c r="B39" s="24" t="s">
        <v>65</v>
      </c>
      <c r="C39" t="s">
        <v>42</v>
      </c>
      <c r="D39">
        <v>3</v>
      </c>
      <c r="E39" s="26">
        <f t="shared" si="0"/>
        <v>2177.9533483822424</v>
      </c>
      <c r="F39" s="27">
        <f t="shared" si="1"/>
        <v>6533.8600451467273</v>
      </c>
      <c r="G39" s="25">
        <v>269</v>
      </c>
      <c r="H39" s="26">
        <f t="shared" si="2"/>
        <v>127.24448131796498</v>
      </c>
      <c r="I39" s="28">
        <f t="shared" si="3"/>
        <v>34228.765474532578</v>
      </c>
      <c r="J39" s="28">
        <f t="shared" si="4"/>
        <v>40762.625519679306</v>
      </c>
      <c r="K39" s="15">
        <f t="shared" si="5"/>
        <v>13587.541839893101</v>
      </c>
    </row>
    <row r="40" spans="1:11" x14ac:dyDescent="0.25">
      <c r="A40" s="23">
        <v>3062</v>
      </c>
      <c r="B40" s="24" t="s">
        <v>66</v>
      </c>
      <c r="C40" t="s">
        <v>42</v>
      </c>
      <c r="D40">
        <v>1</v>
      </c>
      <c r="E40" s="26">
        <f t="shared" si="0"/>
        <v>2177.9533483822424</v>
      </c>
      <c r="F40" s="27">
        <f t="shared" si="1"/>
        <v>2177.9533483822424</v>
      </c>
      <c r="G40" s="25">
        <v>510</v>
      </c>
      <c r="H40" s="26">
        <f t="shared" si="2"/>
        <v>127.24448131796498</v>
      </c>
      <c r="I40" s="28">
        <f t="shared" si="3"/>
        <v>64894.685472162142</v>
      </c>
      <c r="J40" s="28">
        <f t="shared" si="4"/>
        <v>67072.63882054438</v>
      </c>
      <c r="K40" s="15">
        <f t="shared" si="5"/>
        <v>22357.546273514792</v>
      </c>
    </row>
    <row r="41" spans="1:11" x14ac:dyDescent="0.25">
      <c r="A41" s="23">
        <v>13013</v>
      </c>
      <c r="B41" s="24" t="s">
        <v>67</v>
      </c>
      <c r="C41" t="s">
        <v>42</v>
      </c>
      <c r="D41">
        <v>34</v>
      </c>
      <c r="E41" s="26">
        <f t="shared" si="0"/>
        <v>2177.9533483822424</v>
      </c>
      <c r="F41" s="27">
        <f t="shared" si="1"/>
        <v>74050.413844996248</v>
      </c>
      <c r="G41" s="25">
        <v>572</v>
      </c>
      <c r="H41" s="26">
        <f t="shared" si="2"/>
        <v>127.24448131796498</v>
      </c>
      <c r="I41" s="28">
        <f t="shared" si="3"/>
        <v>72783.843313875972</v>
      </c>
      <c r="J41" s="28">
        <f t="shared" si="4"/>
        <v>146834.25715887221</v>
      </c>
      <c r="K41" s="15">
        <f t="shared" si="5"/>
        <v>48944.752386290733</v>
      </c>
    </row>
    <row r="42" spans="1:11" x14ac:dyDescent="0.25">
      <c r="A42" s="23">
        <v>13010</v>
      </c>
      <c r="B42" s="24" t="s">
        <v>68</v>
      </c>
      <c r="C42" t="s">
        <v>42</v>
      </c>
      <c r="D42">
        <v>0</v>
      </c>
      <c r="E42" s="26">
        <f t="shared" si="0"/>
        <v>2177.9533483822424</v>
      </c>
      <c r="F42" s="27">
        <f t="shared" si="1"/>
        <v>0</v>
      </c>
      <c r="G42" s="25">
        <v>399</v>
      </c>
      <c r="H42" s="26">
        <f t="shared" si="2"/>
        <v>127.24448131796498</v>
      </c>
      <c r="I42" s="28">
        <f t="shared" si="3"/>
        <v>50770.548045868025</v>
      </c>
      <c r="J42" s="28">
        <f t="shared" si="4"/>
        <v>50770.548045868025</v>
      </c>
      <c r="K42" s="15">
        <f t="shared" si="5"/>
        <v>16923.51601528934</v>
      </c>
    </row>
    <row r="43" spans="1:11" x14ac:dyDescent="0.25">
      <c r="A43" s="23">
        <v>3091</v>
      </c>
      <c r="B43" s="24" t="s">
        <v>46</v>
      </c>
      <c r="C43" t="s">
        <v>42</v>
      </c>
      <c r="D43">
        <v>0</v>
      </c>
      <c r="E43" s="26">
        <f t="shared" si="0"/>
        <v>2177.9533483822424</v>
      </c>
      <c r="F43" s="27">
        <f t="shared" si="1"/>
        <v>0</v>
      </c>
      <c r="G43" s="25">
        <v>247</v>
      </c>
      <c r="H43" s="26">
        <f t="shared" si="2"/>
        <v>127.24448131796498</v>
      </c>
      <c r="I43" s="28">
        <f t="shared" si="3"/>
        <v>31429.386885537351</v>
      </c>
      <c r="J43" s="28">
        <f t="shared" si="4"/>
        <v>31429.386885537351</v>
      </c>
      <c r="K43" s="15">
        <f t="shared" si="5"/>
        <v>10476.462295179117</v>
      </c>
    </row>
    <row r="44" spans="1:11" x14ac:dyDescent="0.25">
      <c r="A44" s="23">
        <v>16011</v>
      </c>
      <c r="B44" s="24" t="s">
        <v>69</v>
      </c>
      <c r="C44" t="s">
        <v>42</v>
      </c>
      <c r="D44">
        <v>16</v>
      </c>
      <c r="E44" s="26">
        <f t="shared" si="0"/>
        <v>2177.9533483822424</v>
      </c>
      <c r="F44" s="27">
        <f t="shared" si="1"/>
        <v>34847.253574115879</v>
      </c>
      <c r="G44" s="25">
        <v>711</v>
      </c>
      <c r="H44" s="26">
        <f t="shared" si="2"/>
        <v>127.24448131796498</v>
      </c>
      <c r="I44" s="28">
        <f t="shared" si="3"/>
        <v>90470.826217073103</v>
      </c>
      <c r="J44" s="28">
        <f t="shared" si="4"/>
        <v>125318.07979118898</v>
      </c>
      <c r="K44" s="15">
        <f t="shared" si="5"/>
        <v>41772.693263729663</v>
      </c>
    </row>
    <row r="45" spans="1:11" x14ac:dyDescent="0.25">
      <c r="A45" s="23">
        <v>18010</v>
      </c>
      <c r="B45" s="24" t="s">
        <v>70</v>
      </c>
      <c r="C45" t="s">
        <v>42</v>
      </c>
      <c r="D45">
        <v>11</v>
      </c>
      <c r="E45" s="26">
        <f t="shared" si="0"/>
        <v>2177.9533483822424</v>
      </c>
      <c r="F45" s="27">
        <f t="shared" si="1"/>
        <v>23957.486832204668</v>
      </c>
      <c r="G45" s="25">
        <v>410</v>
      </c>
      <c r="H45" s="26">
        <f t="shared" si="2"/>
        <v>127.24448131796498</v>
      </c>
      <c r="I45" s="28">
        <f t="shared" si="3"/>
        <v>52170.237340365646</v>
      </c>
      <c r="J45" s="28">
        <f t="shared" si="4"/>
        <v>76127.724172570306</v>
      </c>
      <c r="K45" s="15">
        <f t="shared" si="5"/>
        <v>25375.908057523437</v>
      </c>
    </row>
    <row r="46" spans="1:11" x14ac:dyDescent="0.25">
      <c r="A46" s="23">
        <v>13012</v>
      </c>
      <c r="B46" s="24" t="s">
        <v>71</v>
      </c>
      <c r="C46" t="s">
        <v>42</v>
      </c>
      <c r="D46">
        <v>0</v>
      </c>
      <c r="E46" s="26">
        <f t="shared" si="0"/>
        <v>2177.9533483822424</v>
      </c>
      <c r="F46" s="27">
        <f t="shared" si="1"/>
        <v>0</v>
      </c>
      <c r="G46" s="25">
        <v>227</v>
      </c>
      <c r="H46" s="26">
        <f t="shared" si="2"/>
        <v>127.24448131796498</v>
      </c>
      <c r="I46" s="28">
        <f t="shared" si="3"/>
        <v>28884.49725917805</v>
      </c>
      <c r="J46" s="28">
        <f t="shared" si="4"/>
        <v>28884.49725917805</v>
      </c>
      <c r="K46" s="15">
        <f t="shared" si="5"/>
        <v>9628.1657530593493</v>
      </c>
    </row>
    <row r="47" spans="1:11" x14ac:dyDescent="0.25">
      <c r="A47" s="23">
        <v>14003</v>
      </c>
      <c r="B47" s="24" t="s">
        <v>72</v>
      </c>
      <c r="C47" t="s">
        <v>42</v>
      </c>
      <c r="D47">
        <v>0</v>
      </c>
      <c r="E47" s="26">
        <f t="shared" si="0"/>
        <v>2177.9533483822424</v>
      </c>
      <c r="F47" s="27">
        <f t="shared" si="1"/>
        <v>0</v>
      </c>
      <c r="G47" s="25">
        <v>155</v>
      </c>
      <c r="H47" s="26">
        <f t="shared" si="2"/>
        <v>127.24448131796498</v>
      </c>
      <c r="I47" s="28">
        <f t="shared" si="3"/>
        <v>19722.894604284571</v>
      </c>
      <c r="J47" s="28">
        <f t="shared" si="4"/>
        <v>19722.894604284571</v>
      </c>
      <c r="K47" s="15">
        <f t="shared" si="5"/>
        <v>6574.2982014281906</v>
      </c>
    </row>
    <row r="48" spans="1:11" x14ac:dyDescent="0.25">
      <c r="A48" s="23">
        <v>8014</v>
      </c>
      <c r="B48" s="24" t="s">
        <v>73</v>
      </c>
      <c r="C48" t="s">
        <v>42</v>
      </c>
      <c r="D48">
        <v>0</v>
      </c>
      <c r="E48" s="26">
        <f t="shared" si="0"/>
        <v>2177.9533483822424</v>
      </c>
      <c r="F48" s="27">
        <f t="shared" si="1"/>
        <v>0</v>
      </c>
      <c r="G48" s="25">
        <v>85</v>
      </c>
      <c r="H48" s="26">
        <f t="shared" si="2"/>
        <v>127.24448131796498</v>
      </c>
      <c r="I48" s="28">
        <f t="shared" si="3"/>
        <v>10815.780912027023</v>
      </c>
      <c r="J48" s="28">
        <f t="shared" si="4"/>
        <v>10815.780912027023</v>
      </c>
      <c r="K48" s="15">
        <f t="shared" si="5"/>
        <v>3605.2603040090075</v>
      </c>
    </row>
    <row r="49" spans="1:11" x14ac:dyDescent="0.25">
      <c r="A49" s="23">
        <v>7009</v>
      </c>
      <c r="B49" s="24" t="s">
        <v>74</v>
      </c>
      <c r="C49" t="s">
        <v>42</v>
      </c>
      <c r="D49">
        <v>0</v>
      </c>
      <c r="E49" s="26">
        <f t="shared" si="0"/>
        <v>2177.9533483822424</v>
      </c>
      <c r="F49" s="27">
        <f t="shared" si="1"/>
        <v>0</v>
      </c>
      <c r="G49" s="25">
        <v>216</v>
      </c>
      <c r="H49" s="26">
        <f t="shared" si="2"/>
        <v>127.24448131796498</v>
      </c>
      <c r="I49" s="28">
        <f t="shared" si="3"/>
        <v>27484.807964680436</v>
      </c>
      <c r="J49" s="28">
        <f t="shared" si="4"/>
        <v>27484.807964680436</v>
      </c>
      <c r="K49" s="15">
        <f t="shared" si="5"/>
        <v>9161.6026548934788</v>
      </c>
    </row>
    <row r="50" spans="1:11" x14ac:dyDescent="0.25">
      <c r="A50" s="23">
        <v>5009</v>
      </c>
      <c r="B50" s="24" t="s">
        <v>75</v>
      </c>
      <c r="C50" t="s">
        <v>42</v>
      </c>
      <c r="D50">
        <v>7</v>
      </c>
      <c r="E50" s="26">
        <f t="shared" si="0"/>
        <v>2177.9533483822424</v>
      </c>
      <c r="F50" s="27">
        <f t="shared" si="1"/>
        <v>15245.673438675698</v>
      </c>
      <c r="G50" s="25">
        <v>272</v>
      </c>
      <c r="H50" s="26">
        <f t="shared" si="2"/>
        <v>127.24448131796498</v>
      </c>
      <c r="I50" s="28">
        <f t="shared" si="3"/>
        <v>34610.498918486475</v>
      </c>
      <c r="J50" s="28">
        <f t="shared" si="4"/>
        <v>49856.17235716217</v>
      </c>
      <c r="K50" s="15">
        <f t="shared" si="5"/>
        <v>16618.724119054055</v>
      </c>
    </row>
    <row r="51" spans="1:11" x14ac:dyDescent="0.25">
      <c r="A51" s="23">
        <v>19009</v>
      </c>
      <c r="B51" s="24" t="s">
        <v>76</v>
      </c>
      <c r="C51" t="s">
        <v>42</v>
      </c>
      <c r="D51">
        <v>2</v>
      </c>
      <c r="E51" s="26">
        <f t="shared" si="0"/>
        <v>2177.9533483822424</v>
      </c>
      <c r="F51" s="27">
        <f t="shared" si="1"/>
        <v>4355.9066967644849</v>
      </c>
      <c r="G51" s="25">
        <v>416</v>
      </c>
      <c r="H51" s="26">
        <f t="shared" si="2"/>
        <v>127.24448131796498</v>
      </c>
      <c r="I51" s="28">
        <f t="shared" si="3"/>
        <v>52933.704228273433</v>
      </c>
      <c r="J51" s="28">
        <f t="shared" si="4"/>
        <v>57289.610925037916</v>
      </c>
      <c r="K51" s="15">
        <f t="shared" si="5"/>
        <v>19096.536975012637</v>
      </c>
    </row>
    <row r="52" spans="1:11" x14ac:dyDescent="0.25">
      <c r="A52" s="23">
        <v>16009</v>
      </c>
      <c r="B52" s="24" t="s">
        <v>77</v>
      </c>
      <c r="C52" t="s">
        <v>42</v>
      </c>
      <c r="D52">
        <v>79</v>
      </c>
      <c r="E52" s="26">
        <f t="shared" si="0"/>
        <v>2177.9533483822424</v>
      </c>
      <c r="F52" s="27">
        <f t="shared" si="1"/>
        <v>172058.31452219715</v>
      </c>
      <c r="G52" s="25">
        <v>565</v>
      </c>
      <c r="H52" s="26">
        <f t="shared" si="2"/>
        <v>127.24448131796498</v>
      </c>
      <c r="I52" s="28">
        <f t="shared" si="3"/>
        <v>71893.131944650217</v>
      </c>
      <c r="J52" s="28">
        <f t="shared" si="4"/>
        <v>243951.44646684738</v>
      </c>
      <c r="K52" s="15">
        <f t="shared" si="5"/>
        <v>81317.148822282456</v>
      </c>
    </row>
    <row r="53" spans="1:11" x14ac:dyDescent="0.25">
      <c r="A53" s="23">
        <v>1001</v>
      </c>
      <c r="B53" s="24" t="s">
        <v>78</v>
      </c>
      <c r="C53" t="s">
        <v>42</v>
      </c>
      <c r="D53">
        <v>0</v>
      </c>
      <c r="E53" s="26">
        <f t="shared" si="0"/>
        <v>2177.9533483822424</v>
      </c>
      <c r="F53" s="27">
        <f t="shared" si="1"/>
        <v>0</v>
      </c>
      <c r="G53" s="25">
        <v>317</v>
      </c>
      <c r="H53" s="26">
        <f t="shared" si="2"/>
        <v>127.24448131796498</v>
      </c>
      <c r="I53" s="28">
        <f t="shared" si="3"/>
        <v>40336.500577794897</v>
      </c>
      <c r="J53" s="28">
        <f t="shared" si="4"/>
        <v>40336.500577794897</v>
      </c>
      <c r="K53" s="15">
        <f t="shared" si="5"/>
        <v>13445.5001925983</v>
      </c>
    </row>
    <row r="54" spans="1:11" x14ac:dyDescent="0.25">
      <c r="A54" s="23">
        <v>12007</v>
      </c>
      <c r="B54" s="24" t="s">
        <v>79</v>
      </c>
      <c r="C54" t="s">
        <v>42</v>
      </c>
      <c r="D54">
        <v>144</v>
      </c>
      <c r="E54" s="26">
        <f t="shared" si="0"/>
        <v>2177.9533483822424</v>
      </c>
      <c r="F54" s="27">
        <f t="shared" si="1"/>
        <v>313625.2821670429</v>
      </c>
      <c r="G54" s="25">
        <v>1619</v>
      </c>
      <c r="H54" s="26">
        <f t="shared" si="2"/>
        <v>127.24448131796498</v>
      </c>
      <c r="I54" s="28">
        <f t="shared" si="3"/>
        <v>206008.81525378532</v>
      </c>
      <c r="J54" s="28">
        <f t="shared" si="4"/>
        <v>519634.09742082818</v>
      </c>
      <c r="K54" s="15">
        <f t="shared" si="5"/>
        <v>173211.36580694272</v>
      </c>
    </row>
    <row r="55" spans="1:11" x14ac:dyDescent="0.25">
      <c r="A55" s="23">
        <v>8009</v>
      </c>
      <c r="B55" s="24" t="s">
        <v>80</v>
      </c>
      <c r="C55" t="s">
        <v>42</v>
      </c>
      <c r="D55">
        <v>61</v>
      </c>
      <c r="E55" s="26">
        <f t="shared" si="0"/>
        <v>2177.9533483822424</v>
      </c>
      <c r="F55" s="27">
        <f t="shared" si="1"/>
        <v>132855.1542513168</v>
      </c>
      <c r="G55" s="25">
        <v>568</v>
      </c>
      <c r="H55" s="26">
        <f t="shared" si="2"/>
        <v>127.24448131796498</v>
      </c>
      <c r="I55" s="28">
        <f t="shared" si="3"/>
        <v>72274.865388604114</v>
      </c>
      <c r="J55" s="28">
        <f t="shared" si="4"/>
        <v>205130.01963992091</v>
      </c>
      <c r="K55" s="15">
        <f t="shared" si="5"/>
        <v>68376.673213306975</v>
      </c>
    </row>
    <row r="56" spans="1:11" x14ac:dyDescent="0.25">
      <c r="A56" s="23">
        <v>12005</v>
      </c>
      <c r="B56" s="24" t="s">
        <v>81</v>
      </c>
      <c r="C56" t="s">
        <v>42</v>
      </c>
      <c r="D56">
        <v>101</v>
      </c>
      <c r="E56" s="26">
        <f t="shared" si="0"/>
        <v>2177.9533483822424</v>
      </c>
      <c r="F56" s="27">
        <f t="shared" si="1"/>
        <v>219973.28818660649</v>
      </c>
      <c r="G56" s="25">
        <v>1594</v>
      </c>
      <c r="H56" s="26">
        <f t="shared" si="2"/>
        <v>127.24448131796498</v>
      </c>
      <c r="I56" s="28">
        <f t="shared" si="3"/>
        <v>202827.70322083618</v>
      </c>
      <c r="J56" s="28">
        <f t="shared" si="4"/>
        <v>422800.99140744266</v>
      </c>
      <c r="K56" s="15">
        <f t="shared" si="5"/>
        <v>140933.66380248088</v>
      </c>
    </row>
    <row r="57" spans="1:11" x14ac:dyDescent="0.25">
      <c r="A57" s="23">
        <v>20001</v>
      </c>
      <c r="B57" s="24" t="s">
        <v>82</v>
      </c>
      <c r="C57" t="s">
        <v>42</v>
      </c>
      <c r="D57">
        <v>6</v>
      </c>
      <c r="E57" s="26">
        <f t="shared" si="0"/>
        <v>2177.9533483822424</v>
      </c>
      <c r="F57" s="27">
        <f t="shared" si="1"/>
        <v>13067.720090293455</v>
      </c>
      <c r="G57" s="25">
        <v>1226</v>
      </c>
      <c r="H57" s="26">
        <f t="shared" si="2"/>
        <v>127.24448131796498</v>
      </c>
      <c r="I57" s="28">
        <f t="shared" si="3"/>
        <v>156001.73409582506</v>
      </c>
      <c r="J57" s="28">
        <f t="shared" si="4"/>
        <v>169069.4541861185</v>
      </c>
      <c r="K57" s="15">
        <f t="shared" si="5"/>
        <v>56356.484728706164</v>
      </c>
    </row>
    <row r="58" spans="1:11" x14ac:dyDescent="0.25">
      <c r="A58" s="23">
        <v>8005</v>
      </c>
      <c r="B58" s="24" t="s">
        <v>83</v>
      </c>
      <c r="C58" t="s">
        <v>42</v>
      </c>
      <c r="D58">
        <v>17</v>
      </c>
      <c r="E58" s="26">
        <f t="shared" si="0"/>
        <v>2177.9533483822424</v>
      </c>
      <c r="F58" s="27">
        <f t="shared" si="1"/>
        <v>37025.206922498124</v>
      </c>
      <c r="G58" s="25">
        <v>666</v>
      </c>
      <c r="H58" s="26">
        <f t="shared" si="2"/>
        <v>127.24448131796498</v>
      </c>
      <c r="I58" s="28">
        <f t="shared" si="3"/>
        <v>84744.824557764674</v>
      </c>
      <c r="J58" s="28">
        <f t="shared" si="4"/>
        <v>121770.0314802628</v>
      </c>
      <c r="K58" s="15">
        <f t="shared" si="5"/>
        <v>40590.01049342093</v>
      </c>
    </row>
    <row r="59" spans="1:11" x14ac:dyDescent="0.25">
      <c r="A59" s="23">
        <v>19028</v>
      </c>
      <c r="B59" s="24" t="s">
        <v>84</v>
      </c>
      <c r="C59" t="s">
        <v>42</v>
      </c>
      <c r="D59">
        <v>63</v>
      </c>
      <c r="E59" s="26">
        <f t="shared" si="0"/>
        <v>2177.9533483822424</v>
      </c>
      <c r="F59" s="27">
        <f t="shared" si="1"/>
        <v>137211.06094808129</v>
      </c>
      <c r="G59" s="25">
        <v>701</v>
      </c>
      <c r="H59" s="26">
        <f t="shared" si="2"/>
        <v>127.24448131796498</v>
      </c>
      <c r="I59" s="28">
        <f t="shared" si="3"/>
        <v>89198.381403893451</v>
      </c>
      <c r="J59" s="28">
        <f t="shared" si="4"/>
        <v>226409.44235197472</v>
      </c>
      <c r="K59" s="15">
        <f t="shared" si="5"/>
        <v>75469.814117324902</v>
      </c>
    </row>
    <row r="60" spans="1:11" x14ac:dyDescent="0.25">
      <c r="A60" s="23">
        <v>11004</v>
      </c>
      <c r="B60" s="24" t="s">
        <v>85</v>
      </c>
      <c r="C60" t="s">
        <v>42</v>
      </c>
      <c r="D60">
        <v>6</v>
      </c>
      <c r="E60" s="26">
        <f t="shared" si="0"/>
        <v>2177.9533483822424</v>
      </c>
      <c r="F60" s="27">
        <f t="shared" si="1"/>
        <v>13067.720090293455</v>
      </c>
      <c r="G60" s="25">
        <v>1163</v>
      </c>
      <c r="H60" s="26">
        <f t="shared" si="2"/>
        <v>127.24448131796498</v>
      </c>
      <c r="I60" s="28">
        <f t="shared" si="3"/>
        <v>147985.33177279329</v>
      </c>
      <c r="J60" s="28">
        <f t="shared" si="4"/>
        <v>161053.05186308673</v>
      </c>
      <c r="K60" s="15">
        <f t="shared" si="5"/>
        <v>53684.350621028912</v>
      </c>
    </row>
    <row r="61" spans="1:11" x14ac:dyDescent="0.25">
      <c r="A61" s="23">
        <v>13009</v>
      </c>
      <c r="B61" s="24" t="s">
        <v>86</v>
      </c>
      <c r="C61" t="s">
        <v>42</v>
      </c>
      <c r="D61">
        <v>4</v>
      </c>
      <c r="E61" s="26">
        <f t="shared" si="0"/>
        <v>2177.9533483822424</v>
      </c>
      <c r="F61" s="27">
        <f t="shared" si="1"/>
        <v>8711.8133935289698</v>
      </c>
      <c r="G61" s="25">
        <v>680</v>
      </c>
      <c r="H61" s="26">
        <f t="shared" si="2"/>
        <v>127.24448131796498</v>
      </c>
      <c r="I61" s="28">
        <f t="shared" si="3"/>
        <v>86526.247296216185</v>
      </c>
      <c r="J61" s="28">
        <f t="shared" si="4"/>
        <v>95238.060689745151</v>
      </c>
      <c r="K61" s="15">
        <f t="shared" si="5"/>
        <v>31746.020229915051</v>
      </c>
    </row>
    <row r="62" spans="1:11" x14ac:dyDescent="0.25">
      <c r="A62" s="23">
        <v>13005</v>
      </c>
      <c r="B62" s="24" t="s">
        <v>87</v>
      </c>
      <c r="C62" t="s">
        <v>42</v>
      </c>
      <c r="D62">
        <v>11</v>
      </c>
      <c r="E62" s="26">
        <f t="shared" si="0"/>
        <v>2177.9533483822424</v>
      </c>
      <c r="F62" s="27">
        <f t="shared" si="1"/>
        <v>23957.486832204668</v>
      </c>
      <c r="G62" s="25">
        <v>528</v>
      </c>
      <c r="H62" s="26">
        <f t="shared" si="2"/>
        <v>127.24448131796498</v>
      </c>
      <c r="I62" s="28">
        <f t="shared" si="3"/>
        <v>67185.086135885504</v>
      </c>
      <c r="J62" s="28">
        <f t="shared" si="4"/>
        <v>91142.572968090171</v>
      </c>
      <c r="K62" s="15">
        <f t="shared" si="5"/>
        <v>30380.857656030057</v>
      </c>
    </row>
    <row r="63" spans="1:11" x14ac:dyDescent="0.25">
      <c r="A63" s="23">
        <v>1006</v>
      </c>
      <c r="B63" s="24" t="s">
        <v>88</v>
      </c>
      <c r="C63" t="s">
        <v>42</v>
      </c>
      <c r="D63">
        <v>38</v>
      </c>
      <c r="E63" s="26">
        <f t="shared" si="0"/>
        <v>2177.9533483822424</v>
      </c>
      <c r="F63" s="27">
        <f t="shared" si="1"/>
        <v>82762.227238525214</v>
      </c>
      <c r="G63" s="25">
        <v>864</v>
      </c>
      <c r="H63" s="26">
        <f t="shared" si="2"/>
        <v>127.24448131796498</v>
      </c>
      <c r="I63" s="28">
        <f t="shared" si="3"/>
        <v>109939.23185872175</v>
      </c>
      <c r="J63" s="28">
        <f t="shared" si="4"/>
        <v>192701.45909724696</v>
      </c>
      <c r="K63" s="15">
        <f t="shared" si="5"/>
        <v>64233.81969908232</v>
      </c>
    </row>
    <row r="64" spans="1:11" x14ac:dyDescent="0.25">
      <c r="A64" s="23">
        <v>18001</v>
      </c>
      <c r="B64" s="24" t="s">
        <v>89</v>
      </c>
      <c r="C64" t="s">
        <v>42</v>
      </c>
      <c r="D64">
        <v>11</v>
      </c>
      <c r="E64" s="26">
        <f t="shared" si="0"/>
        <v>2177.9533483822424</v>
      </c>
      <c r="F64" s="27">
        <f t="shared" si="1"/>
        <v>23957.486832204668</v>
      </c>
      <c r="G64" s="25">
        <v>457</v>
      </c>
      <c r="H64" s="26">
        <f t="shared" si="2"/>
        <v>127.24448131796498</v>
      </c>
      <c r="I64" s="28">
        <f t="shared" si="3"/>
        <v>58150.727962309997</v>
      </c>
      <c r="J64" s="28">
        <f t="shared" si="4"/>
        <v>82108.214794514672</v>
      </c>
      <c r="K64" s="15">
        <f t="shared" si="5"/>
        <v>27369.404931504891</v>
      </c>
    </row>
    <row r="65" spans="1:11" x14ac:dyDescent="0.25">
      <c r="A65" s="23">
        <v>13024</v>
      </c>
      <c r="B65" s="24" t="s">
        <v>90</v>
      </c>
      <c r="C65" t="s">
        <v>42</v>
      </c>
      <c r="D65">
        <v>58</v>
      </c>
      <c r="E65" s="26">
        <f t="shared" si="0"/>
        <v>2177.9533483822424</v>
      </c>
      <c r="F65" s="27">
        <f t="shared" si="1"/>
        <v>126321.29420617006</v>
      </c>
      <c r="G65" s="25">
        <v>1976</v>
      </c>
      <c r="H65" s="26">
        <f t="shared" si="2"/>
        <v>127.24448131796498</v>
      </c>
      <c r="I65" s="28">
        <f t="shared" si="3"/>
        <v>251435.09508429881</v>
      </c>
      <c r="J65" s="28">
        <f t="shared" si="4"/>
        <v>377756.38929046888</v>
      </c>
      <c r="K65" s="15">
        <f t="shared" si="5"/>
        <v>125918.79643015629</v>
      </c>
    </row>
    <row r="66" spans="1:11" x14ac:dyDescent="0.25">
      <c r="A66" s="23">
        <v>8018</v>
      </c>
      <c r="B66" s="24" t="s">
        <v>91</v>
      </c>
      <c r="C66" t="s">
        <v>42</v>
      </c>
      <c r="D66">
        <v>22</v>
      </c>
      <c r="E66" s="26">
        <f t="shared" si="0"/>
        <v>2177.9533483822424</v>
      </c>
      <c r="F66" s="27">
        <f t="shared" si="1"/>
        <v>47914.973664409335</v>
      </c>
      <c r="G66" s="25">
        <v>1124</v>
      </c>
      <c r="H66" s="26">
        <f t="shared" si="2"/>
        <v>127.24448131796498</v>
      </c>
      <c r="I66" s="28">
        <f t="shared" si="3"/>
        <v>143022.79700139264</v>
      </c>
      <c r="J66" s="28">
        <f t="shared" si="4"/>
        <v>190937.77066580197</v>
      </c>
      <c r="K66" s="15">
        <f t="shared" si="5"/>
        <v>63645.923555267327</v>
      </c>
    </row>
    <row r="67" spans="1:11" x14ac:dyDescent="0.25">
      <c r="D67" s="5"/>
      <c r="F67" s="32"/>
      <c r="G67" s="5"/>
      <c r="I67" s="32"/>
      <c r="J67" s="32"/>
    </row>
  </sheetData>
  <sheetProtection algorithmName="SHA-512" hashValue="PqYA2UA4H7kwKdRliHVdkB17fJYvQqHD9WN2gtb6yrxfQx3e9fYfjLUeEMcGjDB7S/SqQSlc2R9wCHE7hwBpuw==" saltValue="vxUL35IASLYngDCjlaNFpA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8D035-60E5-4C4C-A4F1-38C9CAD20ED2}">
  <dimension ref="A1:K35"/>
  <sheetViews>
    <sheetView zoomScaleNormal="100" workbookViewId="0">
      <selection activeCell="M11" sqref="M11"/>
    </sheetView>
  </sheetViews>
  <sheetFormatPr defaultRowHeight="15" x14ac:dyDescent="0.25"/>
  <cols>
    <col min="2" max="2" width="33.140625" customWidth="1"/>
    <col min="3" max="3" width="11.5703125" customWidth="1"/>
    <col min="4" max="4" width="13.28515625" bestFit="1" customWidth="1"/>
    <col min="6" max="6" width="16.7109375" bestFit="1" customWidth="1"/>
    <col min="7" max="7" width="14.5703125" customWidth="1"/>
    <col min="9" max="9" width="16" bestFit="1" customWidth="1"/>
    <col min="10" max="10" width="16.7109375" bestFit="1" customWidth="1"/>
    <col min="11" max="11" width="21" customWidth="1"/>
  </cols>
  <sheetData>
    <row r="1" spans="1:11" x14ac:dyDescent="0.25">
      <c r="A1" s="5" t="s">
        <v>239</v>
      </c>
    </row>
    <row r="2" spans="1:11" x14ac:dyDescent="0.25">
      <c r="A2" s="5" t="s">
        <v>243</v>
      </c>
    </row>
    <row r="4" spans="1:11" x14ac:dyDescent="0.25">
      <c r="A4" s="5" t="s">
        <v>4</v>
      </c>
    </row>
    <row r="5" spans="1:11" x14ac:dyDescent="0.25">
      <c r="A5" s="5"/>
    </row>
    <row r="6" spans="1:11" x14ac:dyDescent="0.25">
      <c r="A6" s="5" t="s">
        <v>5</v>
      </c>
    </row>
    <row r="9" spans="1:11" ht="45" x14ac:dyDescent="0.25">
      <c r="A9" s="17" t="s">
        <v>6</v>
      </c>
      <c r="B9" s="17" t="s">
        <v>7</v>
      </c>
      <c r="C9" s="17" t="s">
        <v>8</v>
      </c>
      <c r="D9" s="17" t="s">
        <v>92</v>
      </c>
      <c r="E9" s="17" t="s">
        <v>93</v>
      </c>
      <c r="F9" s="17" t="s">
        <v>94</v>
      </c>
      <c r="G9" s="17" t="s">
        <v>95</v>
      </c>
      <c r="H9" s="17" t="s">
        <v>96</v>
      </c>
      <c r="I9" s="17" t="s">
        <v>97</v>
      </c>
      <c r="J9" s="17" t="s">
        <v>235</v>
      </c>
      <c r="K9" s="17" t="s">
        <v>233</v>
      </c>
    </row>
    <row r="10" spans="1:11" x14ac:dyDescent="0.25">
      <c r="A10">
        <v>8020</v>
      </c>
      <c r="B10" t="s">
        <v>100</v>
      </c>
      <c r="C10" s="36" t="s">
        <v>101</v>
      </c>
      <c r="D10" s="25">
        <v>3535</v>
      </c>
      <c r="E10">
        <v>495</v>
      </c>
      <c r="F10" s="27">
        <f>E10*D10</f>
        <v>1749825</v>
      </c>
      <c r="J10" s="28">
        <f>F10+I10</f>
        <v>1749825</v>
      </c>
      <c r="K10" s="15">
        <f>J10/3</f>
        <v>583275</v>
      </c>
    </row>
    <row r="11" spans="1:11" x14ac:dyDescent="0.25">
      <c r="A11">
        <v>14085</v>
      </c>
      <c r="B11" t="s">
        <v>102</v>
      </c>
      <c r="C11" s="36" t="s">
        <v>101</v>
      </c>
      <c r="D11" s="25">
        <v>4169</v>
      </c>
      <c r="E11">
        <v>495</v>
      </c>
      <c r="F11" s="27">
        <f t="shared" ref="F11:F15" si="0">E11*D11</f>
        <v>2063655</v>
      </c>
      <c r="J11" s="28">
        <f t="shared" ref="J11:J16" si="1">F11+I11</f>
        <v>2063655</v>
      </c>
      <c r="K11" s="15">
        <f t="shared" ref="K11:K15" si="2">J11/3</f>
        <v>687885</v>
      </c>
    </row>
    <row r="12" spans="1:11" x14ac:dyDescent="0.25">
      <c r="A12">
        <v>3019</v>
      </c>
      <c r="B12" t="s">
        <v>103</v>
      </c>
      <c r="C12" s="36" t="s">
        <v>101</v>
      </c>
      <c r="D12" s="25">
        <v>3601</v>
      </c>
      <c r="E12">
        <v>495</v>
      </c>
      <c r="F12" s="27">
        <f t="shared" si="0"/>
        <v>1782495</v>
      </c>
      <c r="J12" s="28">
        <f t="shared" si="1"/>
        <v>1782495</v>
      </c>
      <c r="K12" s="15">
        <f t="shared" si="2"/>
        <v>594165</v>
      </c>
    </row>
    <row r="13" spans="1:11" x14ac:dyDescent="0.25">
      <c r="A13">
        <v>19012</v>
      </c>
      <c r="B13" t="s">
        <v>104</v>
      </c>
      <c r="C13" s="36" t="s">
        <v>101</v>
      </c>
      <c r="D13" s="25">
        <v>550</v>
      </c>
      <c r="E13">
        <v>495</v>
      </c>
      <c r="F13" s="27">
        <f t="shared" si="0"/>
        <v>272250</v>
      </c>
      <c r="J13" s="28">
        <f t="shared" si="1"/>
        <v>272250</v>
      </c>
      <c r="K13" s="15">
        <f t="shared" si="2"/>
        <v>90750</v>
      </c>
    </row>
    <row r="14" spans="1:11" x14ac:dyDescent="0.25">
      <c r="A14">
        <v>16014</v>
      </c>
      <c r="B14" t="s">
        <v>105</v>
      </c>
      <c r="C14" s="36" t="s">
        <v>101</v>
      </c>
      <c r="D14" s="25">
        <v>441</v>
      </c>
      <c r="E14">
        <v>495</v>
      </c>
      <c r="F14" s="27">
        <f t="shared" si="0"/>
        <v>218295</v>
      </c>
      <c r="J14" s="28">
        <f t="shared" si="1"/>
        <v>218295</v>
      </c>
      <c r="K14" s="15">
        <f t="shared" si="2"/>
        <v>72765</v>
      </c>
    </row>
    <row r="15" spans="1:11" x14ac:dyDescent="0.25">
      <c r="A15">
        <v>4013</v>
      </c>
      <c r="B15" t="s">
        <v>106</v>
      </c>
      <c r="C15" s="36" t="s">
        <v>101</v>
      </c>
      <c r="D15" s="25">
        <v>671</v>
      </c>
      <c r="E15">
        <v>495</v>
      </c>
      <c r="F15" s="27">
        <f t="shared" si="0"/>
        <v>332145</v>
      </c>
      <c r="J15" s="28">
        <f t="shared" si="1"/>
        <v>332145</v>
      </c>
      <c r="K15" s="15">
        <f t="shared" si="2"/>
        <v>110715</v>
      </c>
    </row>
    <row r="16" spans="1:11" ht="15.75" thickBot="1" x14ac:dyDescent="0.3">
      <c r="A16" s="37" t="s">
        <v>107</v>
      </c>
      <c r="B16" s="37"/>
      <c r="C16" s="38"/>
      <c r="D16" s="39">
        <f>SUM(D10:D15)</f>
        <v>12967</v>
      </c>
      <c r="E16" s="37"/>
      <c r="F16" s="40">
        <f>SUM(F10:F15)</f>
        <v>6418665</v>
      </c>
      <c r="G16" s="41">
        <f>SUM(G10:G15)</f>
        <v>0</v>
      </c>
      <c r="H16" s="37"/>
      <c r="I16" s="40">
        <f>SUM(I10:I15)</f>
        <v>0</v>
      </c>
      <c r="J16" s="42">
        <f t="shared" si="1"/>
        <v>6418665</v>
      </c>
      <c r="K16" s="50">
        <f>SUM(K10:K15)</f>
        <v>2139555</v>
      </c>
    </row>
    <row r="17" spans="1:11" x14ac:dyDescent="0.25">
      <c r="C17" s="36"/>
    </row>
    <row r="18" spans="1:11" x14ac:dyDescent="0.25">
      <c r="A18">
        <v>19005</v>
      </c>
      <c r="B18" t="s">
        <v>108</v>
      </c>
      <c r="C18" s="36" t="s">
        <v>109</v>
      </c>
      <c r="D18" s="25">
        <v>728</v>
      </c>
      <c r="E18">
        <v>210</v>
      </c>
      <c r="F18" s="27">
        <f t="shared" ref="F18:F28" si="3">E18*D18</f>
        <v>152880</v>
      </c>
      <c r="G18" s="25">
        <v>174</v>
      </c>
      <c r="H18">
        <v>250</v>
      </c>
      <c r="I18" s="27">
        <f>G18*H18</f>
        <v>43500</v>
      </c>
      <c r="J18" s="28">
        <f t="shared" ref="J18:J29" si="4">F18+I18</f>
        <v>196380</v>
      </c>
      <c r="K18" s="15">
        <f t="shared" ref="K18:K28" si="5">J18/3</f>
        <v>65460</v>
      </c>
    </row>
    <row r="19" spans="1:11" x14ac:dyDescent="0.25">
      <c r="A19">
        <v>14004</v>
      </c>
      <c r="B19" t="s">
        <v>110</v>
      </c>
      <c r="C19" s="36" t="s">
        <v>109</v>
      </c>
      <c r="D19" s="25">
        <v>21</v>
      </c>
      <c r="E19">
        <v>210</v>
      </c>
      <c r="F19" s="27">
        <f t="shared" si="3"/>
        <v>4410</v>
      </c>
      <c r="G19" s="25">
        <v>12</v>
      </c>
      <c r="H19">
        <v>250</v>
      </c>
      <c r="I19" s="27">
        <f>G19*H19</f>
        <v>3000</v>
      </c>
      <c r="J19" s="28">
        <f t="shared" si="4"/>
        <v>7410</v>
      </c>
      <c r="K19" s="15">
        <f t="shared" si="5"/>
        <v>2470</v>
      </c>
    </row>
    <row r="20" spans="1:11" x14ac:dyDescent="0.25">
      <c r="A20">
        <v>23002</v>
      </c>
      <c r="B20" t="s">
        <v>111</v>
      </c>
      <c r="C20" s="36" t="s">
        <v>109</v>
      </c>
      <c r="D20" s="25">
        <v>1165</v>
      </c>
      <c r="E20">
        <v>210</v>
      </c>
      <c r="F20" s="27">
        <f t="shared" si="3"/>
        <v>244650</v>
      </c>
      <c r="G20" s="25">
        <v>0</v>
      </c>
      <c r="H20">
        <v>250</v>
      </c>
      <c r="I20" s="27">
        <f t="shared" ref="I20:I28" si="6">G20*H20</f>
        <v>0</v>
      </c>
      <c r="J20" s="28">
        <f t="shared" si="4"/>
        <v>244650</v>
      </c>
      <c r="K20" s="15">
        <f t="shared" si="5"/>
        <v>81550</v>
      </c>
    </row>
    <row r="21" spans="1:11" x14ac:dyDescent="0.25">
      <c r="A21">
        <v>3021</v>
      </c>
      <c r="B21" t="s">
        <v>112</v>
      </c>
      <c r="C21" s="36" t="s">
        <v>109</v>
      </c>
      <c r="D21" s="25">
        <v>1626</v>
      </c>
      <c r="E21">
        <v>210</v>
      </c>
      <c r="F21" s="27">
        <f t="shared" si="3"/>
        <v>341460</v>
      </c>
      <c r="G21" s="25">
        <v>196</v>
      </c>
      <c r="H21">
        <v>250</v>
      </c>
      <c r="I21" s="27">
        <f t="shared" si="6"/>
        <v>49000</v>
      </c>
      <c r="J21" s="28">
        <f t="shared" si="4"/>
        <v>390460</v>
      </c>
      <c r="K21" s="15">
        <f t="shared" si="5"/>
        <v>130153.33333333333</v>
      </c>
    </row>
    <row r="22" spans="1:11" x14ac:dyDescent="0.25">
      <c r="A22">
        <v>3452</v>
      </c>
      <c r="B22" t="s">
        <v>113</v>
      </c>
      <c r="C22" s="36" t="s">
        <v>109</v>
      </c>
      <c r="D22" s="25">
        <v>5829</v>
      </c>
      <c r="E22">
        <v>210</v>
      </c>
      <c r="F22" s="27">
        <f t="shared" si="3"/>
        <v>1224090</v>
      </c>
      <c r="G22" s="25">
        <v>2397</v>
      </c>
      <c r="H22">
        <v>250</v>
      </c>
      <c r="I22" s="27">
        <f t="shared" si="6"/>
        <v>599250</v>
      </c>
      <c r="J22" s="28">
        <f t="shared" si="4"/>
        <v>1823340</v>
      </c>
      <c r="K22" s="15">
        <f t="shared" si="5"/>
        <v>607780</v>
      </c>
    </row>
    <row r="23" spans="1:11" x14ac:dyDescent="0.25">
      <c r="A23">
        <v>19404</v>
      </c>
      <c r="B23" t="s">
        <v>114</v>
      </c>
      <c r="C23" s="36" t="s">
        <v>109</v>
      </c>
      <c r="D23" s="25">
        <v>5376</v>
      </c>
      <c r="E23">
        <v>210</v>
      </c>
      <c r="F23" s="27">
        <f t="shared" si="3"/>
        <v>1128960</v>
      </c>
      <c r="G23" s="25">
        <v>1745</v>
      </c>
      <c r="H23">
        <v>250</v>
      </c>
      <c r="I23" s="27">
        <f t="shared" si="6"/>
        <v>436250</v>
      </c>
      <c r="J23" s="28">
        <f t="shared" si="4"/>
        <v>1565210</v>
      </c>
      <c r="K23" s="15">
        <f t="shared" si="5"/>
        <v>521736.66666666669</v>
      </c>
    </row>
    <row r="24" spans="1:11" x14ac:dyDescent="0.25">
      <c r="A24">
        <v>6036</v>
      </c>
      <c r="B24" t="s">
        <v>115</v>
      </c>
      <c r="C24" s="36" t="s">
        <v>109</v>
      </c>
      <c r="D24" s="25">
        <v>4570</v>
      </c>
      <c r="E24">
        <v>210</v>
      </c>
      <c r="F24" s="27">
        <f t="shared" si="3"/>
        <v>959700</v>
      </c>
      <c r="G24" s="25">
        <v>2350</v>
      </c>
      <c r="H24">
        <v>250</v>
      </c>
      <c r="I24" s="27">
        <f t="shared" si="6"/>
        <v>587500</v>
      </c>
      <c r="J24" s="28">
        <f t="shared" si="4"/>
        <v>1547200</v>
      </c>
      <c r="K24" s="15">
        <f t="shared" si="5"/>
        <v>515733.33333333331</v>
      </c>
    </row>
    <row r="25" spans="1:11" x14ac:dyDescent="0.25">
      <c r="A25">
        <v>19048</v>
      </c>
      <c r="B25" t="s">
        <v>116</v>
      </c>
      <c r="C25" s="36" t="s">
        <v>109</v>
      </c>
      <c r="D25" s="25">
        <v>2165</v>
      </c>
      <c r="E25">
        <v>210</v>
      </c>
      <c r="F25" s="27">
        <f t="shared" si="3"/>
        <v>454650</v>
      </c>
      <c r="G25" s="25">
        <v>343</v>
      </c>
      <c r="H25">
        <v>250</v>
      </c>
      <c r="I25" s="27">
        <f t="shared" si="6"/>
        <v>85750</v>
      </c>
      <c r="J25" s="28">
        <f t="shared" si="4"/>
        <v>540400</v>
      </c>
      <c r="K25" s="15">
        <f t="shared" si="5"/>
        <v>180133.33333333334</v>
      </c>
    </row>
    <row r="26" spans="1:11" x14ac:dyDescent="0.25">
      <c r="A26">
        <v>3013</v>
      </c>
      <c r="B26" t="s">
        <v>117</v>
      </c>
      <c r="C26" s="36" t="s">
        <v>109</v>
      </c>
      <c r="D26" s="25">
        <v>2193</v>
      </c>
      <c r="E26">
        <v>210</v>
      </c>
      <c r="F26" s="27">
        <f t="shared" si="3"/>
        <v>460530</v>
      </c>
      <c r="G26" s="25">
        <v>133</v>
      </c>
      <c r="H26">
        <v>250</v>
      </c>
      <c r="I26" s="27">
        <f t="shared" si="6"/>
        <v>33250</v>
      </c>
      <c r="J26" s="28">
        <f t="shared" si="4"/>
        <v>493780</v>
      </c>
      <c r="K26" s="15">
        <f t="shared" si="5"/>
        <v>164593.33333333334</v>
      </c>
    </row>
    <row r="27" spans="1:11" x14ac:dyDescent="0.25">
      <c r="A27">
        <v>4200</v>
      </c>
      <c r="B27" t="s">
        <v>118</v>
      </c>
      <c r="C27" s="36" t="s">
        <v>109</v>
      </c>
      <c r="D27" s="25">
        <v>6878</v>
      </c>
      <c r="E27">
        <v>210</v>
      </c>
      <c r="F27" s="27">
        <f t="shared" si="3"/>
        <v>1444380</v>
      </c>
      <c r="G27" s="25">
        <v>117</v>
      </c>
      <c r="H27">
        <v>250</v>
      </c>
      <c r="I27" s="27">
        <f t="shared" si="6"/>
        <v>29250</v>
      </c>
      <c r="J27" s="28">
        <f t="shared" si="4"/>
        <v>1473630</v>
      </c>
      <c r="K27" s="15">
        <f t="shared" si="5"/>
        <v>491210</v>
      </c>
    </row>
    <row r="28" spans="1:11" x14ac:dyDescent="0.25">
      <c r="A28">
        <v>14005</v>
      </c>
      <c r="B28" t="s">
        <v>234</v>
      </c>
      <c r="C28" s="36" t="s">
        <v>109</v>
      </c>
      <c r="D28" s="25">
        <v>984</v>
      </c>
      <c r="E28">
        <v>210</v>
      </c>
      <c r="F28" s="27">
        <f t="shared" si="3"/>
        <v>206640</v>
      </c>
      <c r="G28" s="25">
        <v>0</v>
      </c>
      <c r="H28">
        <v>250</v>
      </c>
      <c r="I28" s="27">
        <f t="shared" si="6"/>
        <v>0</v>
      </c>
      <c r="J28" s="28">
        <f t="shared" si="4"/>
        <v>206640</v>
      </c>
      <c r="K28" s="15">
        <f t="shared" si="5"/>
        <v>68880</v>
      </c>
    </row>
    <row r="29" spans="1:11" ht="15.75" thickBot="1" x14ac:dyDescent="0.3">
      <c r="A29" s="37" t="s">
        <v>119</v>
      </c>
      <c r="B29" s="37"/>
      <c r="C29" s="38"/>
      <c r="D29" s="39">
        <f>SUM(D18:D28)</f>
        <v>31535</v>
      </c>
      <c r="E29" s="37"/>
      <c r="F29" s="40">
        <f>SUM(F18:F28)</f>
        <v>6622350</v>
      </c>
      <c r="G29" s="41">
        <f>SUM(G18:G28)</f>
        <v>7467</v>
      </c>
      <c r="H29" s="37"/>
      <c r="I29" s="40">
        <f>SUM(I18:I28)</f>
        <v>1866750</v>
      </c>
      <c r="J29" s="42">
        <f t="shared" si="4"/>
        <v>8489100</v>
      </c>
      <c r="K29" s="50">
        <f>SUM(K18:K28)</f>
        <v>2829700</v>
      </c>
    </row>
    <row r="30" spans="1:11" x14ac:dyDescent="0.25">
      <c r="C30" s="36"/>
    </row>
    <row r="31" spans="1:11" x14ac:dyDescent="0.25">
      <c r="A31">
        <v>3093</v>
      </c>
      <c r="B31" t="s">
        <v>120</v>
      </c>
      <c r="C31" s="36" t="s">
        <v>121</v>
      </c>
      <c r="D31" s="25">
        <v>1266</v>
      </c>
      <c r="E31">
        <v>410</v>
      </c>
      <c r="F31" s="27">
        <f t="shared" ref="F31:F34" si="7">E31*D31</f>
        <v>519060</v>
      </c>
      <c r="G31">
        <v>98</v>
      </c>
      <c r="H31">
        <v>100</v>
      </c>
      <c r="I31" s="27">
        <f t="shared" ref="I31:I34" si="8">G31*H31</f>
        <v>9800</v>
      </c>
      <c r="J31" s="28">
        <f t="shared" ref="J31:J35" si="9">F31+I31</f>
        <v>528860</v>
      </c>
      <c r="K31" s="15">
        <f>J31/3</f>
        <v>176286.66666666666</v>
      </c>
    </row>
    <row r="32" spans="1:11" x14ac:dyDescent="0.25">
      <c r="A32">
        <v>18002</v>
      </c>
      <c r="B32" t="s">
        <v>122</v>
      </c>
      <c r="C32" s="36" t="s">
        <v>121</v>
      </c>
      <c r="D32" s="25">
        <v>393</v>
      </c>
      <c r="E32">
        <v>410</v>
      </c>
      <c r="F32" s="27">
        <f t="shared" si="7"/>
        <v>161130</v>
      </c>
      <c r="G32">
        <v>0</v>
      </c>
      <c r="H32">
        <v>100</v>
      </c>
      <c r="I32" s="27">
        <f t="shared" si="8"/>
        <v>0</v>
      </c>
      <c r="J32" s="28">
        <f t="shared" si="9"/>
        <v>161130</v>
      </c>
      <c r="K32" s="15">
        <f t="shared" ref="K32:K34" si="10">J32/3</f>
        <v>53710</v>
      </c>
    </row>
    <row r="33" spans="1:11" x14ac:dyDescent="0.25">
      <c r="A33">
        <v>23010</v>
      </c>
      <c r="B33" t="s">
        <v>123</v>
      </c>
      <c r="C33" s="36" t="s">
        <v>121</v>
      </c>
      <c r="D33" s="25">
        <v>432</v>
      </c>
      <c r="E33">
        <v>410</v>
      </c>
      <c r="F33" s="27">
        <f t="shared" si="7"/>
        <v>177120</v>
      </c>
      <c r="G33">
        <v>2</v>
      </c>
      <c r="H33">
        <v>100</v>
      </c>
      <c r="I33" s="27">
        <f t="shared" si="8"/>
        <v>200</v>
      </c>
      <c r="J33" s="28">
        <f t="shared" si="9"/>
        <v>177320</v>
      </c>
      <c r="K33" s="15">
        <f t="shared" si="10"/>
        <v>59106.666666666664</v>
      </c>
    </row>
    <row r="34" spans="1:11" x14ac:dyDescent="0.25">
      <c r="A34">
        <v>3080</v>
      </c>
      <c r="B34" t="s">
        <v>124</v>
      </c>
      <c r="C34" s="36" t="s">
        <v>121</v>
      </c>
      <c r="D34" s="25">
        <v>1899</v>
      </c>
      <c r="E34">
        <v>410</v>
      </c>
      <c r="F34" s="27">
        <f t="shared" si="7"/>
        <v>778590</v>
      </c>
      <c r="G34">
        <v>12</v>
      </c>
      <c r="H34">
        <v>100</v>
      </c>
      <c r="I34" s="27">
        <f t="shared" si="8"/>
        <v>1200</v>
      </c>
      <c r="J34" s="28">
        <f t="shared" si="9"/>
        <v>779790</v>
      </c>
      <c r="K34" s="15">
        <f t="shared" si="10"/>
        <v>259930</v>
      </c>
    </row>
    <row r="35" spans="1:11" ht="15.75" thickBot="1" x14ac:dyDescent="0.3">
      <c r="A35" s="37" t="s">
        <v>125</v>
      </c>
      <c r="B35" s="37"/>
      <c r="C35" s="38"/>
      <c r="D35" s="39">
        <f>SUM(D31:D34)</f>
        <v>3990</v>
      </c>
      <c r="E35" s="37"/>
      <c r="F35" s="40">
        <f>SUM(F31:F34)</f>
        <v>1635900</v>
      </c>
      <c r="G35" s="41">
        <f>SUM(G31:G34)</f>
        <v>112</v>
      </c>
      <c r="H35" s="37">
        <v>100</v>
      </c>
      <c r="I35" s="40">
        <f>SUM(I31:I34)</f>
        <v>11200</v>
      </c>
      <c r="J35" s="42">
        <f t="shared" si="9"/>
        <v>1647100</v>
      </c>
      <c r="K35" s="50">
        <f>SUM(K31:K34)</f>
        <v>549033.33333333326</v>
      </c>
    </row>
  </sheetData>
  <sheetProtection algorithmName="SHA-512" hashValue="aHnxViTM+Jpv9U/kLDSFkiim3KmF2l5vKXuhMlwh8pP8n2f0LWIVbLHfRAXPtxUH98BxJoIoU35GWodSZGOAcQ==" saltValue="KQ6b4deXIBdy/rjunQfcS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2467C-9545-4E26-B58B-23708E26BAD0}">
  <dimension ref="A1:AO38"/>
  <sheetViews>
    <sheetView workbookViewId="0">
      <pane xSplit="2" ySplit="8" topLeftCell="C9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8.85546875" defaultRowHeight="15" x14ac:dyDescent="0.25"/>
  <cols>
    <col min="2" max="2" width="30.85546875" bestFit="1" customWidth="1"/>
    <col min="3" max="3" width="13.7109375" bestFit="1" customWidth="1"/>
    <col min="4" max="4" width="8.85546875" style="25"/>
    <col min="8" max="8" width="12.5703125" bestFit="1" customWidth="1"/>
    <col min="9" max="9" width="3.28515625" customWidth="1"/>
    <col min="15" max="15" width="2.85546875" customWidth="1"/>
    <col min="21" max="21" width="2.28515625" customWidth="1"/>
    <col min="23" max="23" width="9.5703125" bestFit="1" customWidth="1"/>
    <col min="26" max="26" width="11.5703125" bestFit="1" customWidth="1"/>
    <col min="27" max="27" width="3" customWidth="1"/>
    <col min="32" max="32" width="10" bestFit="1" customWidth="1"/>
    <col min="33" max="33" width="2.42578125" customWidth="1"/>
    <col min="39" max="39" width="2.140625" customWidth="1"/>
    <col min="40" max="40" width="12.5703125" bestFit="1" customWidth="1"/>
    <col min="41" max="41" width="14.28515625" bestFit="1" customWidth="1"/>
  </cols>
  <sheetData>
    <row r="1" spans="1:41" x14ac:dyDescent="0.25">
      <c r="A1" s="5" t="s">
        <v>239</v>
      </c>
    </row>
    <row r="2" spans="1:41" x14ac:dyDescent="0.25">
      <c r="A2" s="5" t="s">
        <v>242</v>
      </c>
    </row>
    <row r="4" spans="1:41" x14ac:dyDescent="0.25">
      <c r="A4" s="5" t="s">
        <v>4</v>
      </c>
    </row>
    <row r="5" spans="1:41" x14ac:dyDescent="0.25">
      <c r="A5" s="5"/>
    </row>
    <row r="6" spans="1:41" x14ac:dyDescent="0.25">
      <c r="A6" s="5" t="s">
        <v>5</v>
      </c>
    </row>
    <row r="7" spans="1:41" x14ac:dyDescent="0.25">
      <c r="D7" s="55" t="s">
        <v>126</v>
      </c>
      <c r="E7" s="55"/>
      <c r="F7" s="55"/>
      <c r="G7" s="55"/>
      <c r="H7" s="55"/>
      <c r="J7" s="55" t="s">
        <v>127</v>
      </c>
      <c r="K7" s="55"/>
      <c r="L7" s="55"/>
      <c r="M7" s="55"/>
      <c r="N7" s="55"/>
      <c r="P7" s="55" t="s">
        <v>128</v>
      </c>
      <c r="Q7" s="55"/>
      <c r="R7" s="55"/>
      <c r="S7" s="55"/>
      <c r="T7" s="55"/>
      <c r="V7" s="55" t="s">
        <v>129</v>
      </c>
      <c r="W7" s="55"/>
      <c r="X7" s="55"/>
      <c r="Y7" s="55"/>
      <c r="Z7" s="55"/>
      <c r="AB7" s="55" t="s">
        <v>130</v>
      </c>
      <c r="AC7" s="55"/>
      <c r="AD7" s="55"/>
      <c r="AE7" s="55"/>
      <c r="AF7" s="55"/>
      <c r="AH7" s="54" t="s">
        <v>131</v>
      </c>
      <c r="AI7" s="54"/>
      <c r="AJ7" s="54"/>
      <c r="AK7" s="54"/>
      <c r="AL7" s="54"/>
      <c r="AN7" s="43"/>
    </row>
    <row r="8" spans="1:41" ht="45" x14ac:dyDescent="0.25">
      <c r="A8" s="17" t="s">
        <v>6</v>
      </c>
      <c r="B8" s="17" t="s">
        <v>7</v>
      </c>
      <c r="C8" s="17" t="s">
        <v>132</v>
      </c>
      <c r="D8" s="18" t="s">
        <v>133</v>
      </c>
      <c r="E8" s="17" t="s">
        <v>134</v>
      </c>
      <c r="F8" s="17" t="s">
        <v>135</v>
      </c>
      <c r="G8" s="17" t="s">
        <v>98</v>
      </c>
      <c r="H8" s="17" t="s">
        <v>99</v>
      </c>
      <c r="I8" s="44"/>
      <c r="J8" s="17" t="s">
        <v>133</v>
      </c>
      <c r="K8" s="17" t="s">
        <v>134</v>
      </c>
      <c r="L8" s="17" t="s">
        <v>135</v>
      </c>
      <c r="M8" s="17" t="s">
        <v>98</v>
      </c>
      <c r="N8" s="17" t="s">
        <v>99</v>
      </c>
      <c r="O8" s="44"/>
      <c r="P8" s="17" t="s">
        <v>133</v>
      </c>
      <c r="Q8" s="17" t="s">
        <v>134</v>
      </c>
      <c r="R8" s="17" t="s">
        <v>135</v>
      </c>
      <c r="S8" s="17" t="s">
        <v>98</v>
      </c>
      <c r="T8" s="17" t="s">
        <v>99</v>
      </c>
      <c r="U8" s="44"/>
      <c r="V8" s="17" t="s">
        <v>136</v>
      </c>
      <c r="W8" s="17" t="s">
        <v>134</v>
      </c>
      <c r="X8" s="17" t="s">
        <v>135</v>
      </c>
      <c r="Y8" s="17" t="s">
        <v>98</v>
      </c>
      <c r="Z8" s="17" t="s">
        <v>99</v>
      </c>
      <c r="AA8" s="44"/>
      <c r="AB8" s="17" t="s">
        <v>136</v>
      </c>
      <c r="AC8" s="17" t="s">
        <v>134</v>
      </c>
      <c r="AD8" s="17" t="s">
        <v>135</v>
      </c>
      <c r="AE8" s="17" t="s">
        <v>98</v>
      </c>
      <c r="AF8" s="17" t="s">
        <v>99</v>
      </c>
      <c r="AG8" s="44"/>
      <c r="AH8" s="17" t="s">
        <v>136</v>
      </c>
      <c r="AI8" s="17" t="s">
        <v>134</v>
      </c>
      <c r="AJ8" s="17" t="s">
        <v>135</v>
      </c>
      <c r="AK8" s="17" t="s">
        <v>98</v>
      </c>
      <c r="AL8" s="17" t="s">
        <v>99</v>
      </c>
      <c r="AM8" s="44"/>
      <c r="AN8" s="17" t="s">
        <v>137</v>
      </c>
      <c r="AO8" s="17" t="s">
        <v>233</v>
      </c>
    </row>
    <row r="9" spans="1:41" x14ac:dyDescent="0.25">
      <c r="A9" s="23">
        <v>15008</v>
      </c>
      <c r="B9" s="24" t="s">
        <v>138</v>
      </c>
      <c r="C9" t="s">
        <v>236</v>
      </c>
      <c r="D9" s="25">
        <v>2051</v>
      </c>
      <c r="E9" s="45">
        <v>3778.4384</v>
      </c>
      <c r="F9" s="45">
        <f>E9/D9</f>
        <v>1.8422420282788883</v>
      </c>
      <c r="G9" s="27">
        <v>1800</v>
      </c>
      <c r="H9" s="27">
        <f>D9*F9*G9</f>
        <v>6801189.1200000001</v>
      </c>
      <c r="J9">
        <v>69</v>
      </c>
      <c r="K9" s="45">
        <v>83.417200000000022</v>
      </c>
      <c r="L9" s="45">
        <f>IFERROR(K9/J9,0)</f>
        <v>1.2089449275362323</v>
      </c>
      <c r="M9" s="27">
        <v>160</v>
      </c>
      <c r="N9" s="27">
        <f t="shared" ref="N9:N38" si="0">J9*L9*M9</f>
        <v>13346.752000000004</v>
      </c>
      <c r="P9">
        <v>6</v>
      </c>
      <c r="Q9" s="45">
        <v>11.015200000000002</v>
      </c>
      <c r="R9" s="45">
        <f>IFERROR(Q9/P9,0)</f>
        <v>1.835866666666667</v>
      </c>
      <c r="S9" s="27">
        <v>80</v>
      </c>
      <c r="T9" s="27">
        <f t="shared" ref="T9:T38" si="1">P9*R9*S9</f>
        <v>881.21600000000012</v>
      </c>
      <c r="V9" s="25">
        <v>34469</v>
      </c>
      <c r="W9" s="45">
        <v>13837.9105</v>
      </c>
      <c r="X9" s="45">
        <f>W9/V9</f>
        <v>0.4014595868751632</v>
      </c>
      <c r="Y9" s="27">
        <v>400</v>
      </c>
      <c r="Z9" s="28">
        <f>V9*X9*Y9</f>
        <v>5535164.2000000002</v>
      </c>
      <c r="AB9">
        <v>267</v>
      </c>
      <c r="AC9" s="45">
        <v>142.34039999999999</v>
      </c>
      <c r="AD9" s="45">
        <f>IFERROR(AC9/AB9,0)</f>
        <v>0.53311011235955053</v>
      </c>
      <c r="AE9" s="27">
        <v>240</v>
      </c>
      <c r="AF9" s="28">
        <f>AB9*AD9*AE9</f>
        <v>34161.695999999996</v>
      </c>
      <c r="AH9">
        <v>0</v>
      </c>
      <c r="AI9">
        <v>0</v>
      </c>
      <c r="AJ9">
        <f>IFERROR(AI9/AH9,0)</f>
        <v>0</v>
      </c>
      <c r="AK9" s="27">
        <v>290</v>
      </c>
      <c r="AL9" s="28">
        <f>AH9*AJ9*AK9</f>
        <v>0</v>
      </c>
      <c r="AN9" s="28">
        <f>AL9+AF9+Z9+T9+N9+H9</f>
        <v>12384742.984000001</v>
      </c>
      <c r="AO9" s="15">
        <f>AN9/3</f>
        <v>4128247.6613333337</v>
      </c>
    </row>
    <row r="10" spans="1:41" x14ac:dyDescent="0.25">
      <c r="A10" s="23">
        <v>3055</v>
      </c>
      <c r="B10" s="24" t="s">
        <v>139</v>
      </c>
      <c r="C10" t="s">
        <v>236</v>
      </c>
      <c r="D10" s="25">
        <v>570</v>
      </c>
      <c r="E10" s="45">
        <v>695.01080000000002</v>
      </c>
      <c r="F10" s="45">
        <f t="shared" ref="F10:F38" si="2">E10/D10</f>
        <v>1.2193171929824562</v>
      </c>
      <c r="G10" s="27">
        <v>1800</v>
      </c>
      <c r="H10" s="27">
        <f t="shared" ref="H10:H38" si="3">D10*F10*G10</f>
        <v>1251019.44</v>
      </c>
      <c r="J10">
        <v>0</v>
      </c>
      <c r="K10" s="45">
        <v>0</v>
      </c>
      <c r="L10" s="45">
        <f t="shared" ref="L10:L38" si="4">IFERROR(K10/J10,0)</f>
        <v>0</v>
      </c>
      <c r="M10" s="27">
        <v>160</v>
      </c>
      <c r="N10" s="27">
        <f t="shared" si="0"/>
        <v>0</v>
      </c>
      <c r="P10">
        <v>0</v>
      </c>
      <c r="Q10" s="45">
        <v>0</v>
      </c>
      <c r="R10" s="45">
        <f t="shared" ref="R10:R38" si="5">IFERROR(Q10/P10,0)</f>
        <v>0</v>
      </c>
      <c r="S10" s="27">
        <v>80</v>
      </c>
      <c r="T10" s="27">
        <f t="shared" si="1"/>
        <v>0</v>
      </c>
      <c r="V10" s="25">
        <v>16316</v>
      </c>
      <c r="W10" s="45">
        <v>4404.7310000000007</v>
      </c>
      <c r="X10" s="45">
        <f t="shared" ref="X10:X38" si="6">W10/V10</f>
        <v>0.26996390046580049</v>
      </c>
      <c r="Y10" s="27">
        <v>400</v>
      </c>
      <c r="Z10" s="28">
        <f t="shared" ref="Z10:Z38" si="7">V10*X10*Y10</f>
        <v>1761892.4000000004</v>
      </c>
      <c r="AB10">
        <v>0</v>
      </c>
      <c r="AC10" s="45">
        <v>0</v>
      </c>
      <c r="AD10" s="45">
        <f t="shared" ref="AD10:AD38" si="8">IFERROR(AC10/AB10,0)</f>
        <v>0</v>
      </c>
      <c r="AE10" s="27">
        <v>240</v>
      </c>
      <c r="AF10" s="28">
        <f t="shared" ref="AF10:AF38" si="9">AB10*AD10*AE10</f>
        <v>0</v>
      </c>
      <c r="AH10">
        <v>0</v>
      </c>
      <c r="AI10">
        <v>0</v>
      </c>
      <c r="AJ10">
        <f t="shared" ref="AJ10:AJ38" si="10">IFERROR(AI10/AH10,0)</f>
        <v>0</v>
      </c>
      <c r="AK10" s="27">
        <v>290</v>
      </c>
      <c r="AL10" s="28">
        <f t="shared" ref="AL10:AL38" si="11">AH10*AJ10*AK10</f>
        <v>0</v>
      </c>
      <c r="AN10" s="28">
        <f t="shared" ref="AN10:AN38" si="12">AL10+AF10+Z10+T10+N10+H10</f>
        <v>3012911.8400000003</v>
      </c>
      <c r="AO10" s="15">
        <f t="shared" ref="AO10:AO38" si="13">AN10/3</f>
        <v>1004303.9466666668</v>
      </c>
    </row>
    <row r="11" spans="1:41" x14ac:dyDescent="0.25">
      <c r="A11" s="23">
        <v>3025</v>
      </c>
      <c r="B11" s="24" t="s">
        <v>140</v>
      </c>
      <c r="C11" t="s">
        <v>236</v>
      </c>
      <c r="D11" s="25">
        <v>1052</v>
      </c>
      <c r="E11" s="45">
        <v>2666.0025999999998</v>
      </c>
      <c r="F11" s="45">
        <f t="shared" si="2"/>
        <v>2.534223003802281</v>
      </c>
      <c r="G11" s="27">
        <v>1800</v>
      </c>
      <c r="H11" s="27">
        <f t="shared" si="3"/>
        <v>4798804.68</v>
      </c>
      <c r="J11">
        <v>40</v>
      </c>
      <c r="K11" s="45">
        <v>27.606799999999993</v>
      </c>
      <c r="L11" s="45">
        <f t="shared" si="4"/>
        <v>0.69016999999999984</v>
      </c>
      <c r="M11" s="27">
        <v>160</v>
      </c>
      <c r="N11" s="27">
        <f t="shared" si="0"/>
        <v>4417.0879999999988</v>
      </c>
      <c r="P11">
        <v>0</v>
      </c>
      <c r="Q11" s="45">
        <v>0</v>
      </c>
      <c r="R11" s="45">
        <f t="shared" si="5"/>
        <v>0</v>
      </c>
      <c r="S11" s="27">
        <v>80</v>
      </c>
      <c r="T11" s="27">
        <f t="shared" si="1"/>
        <v>0</v>
      </c>
      <c r="V11" s="25">
        <v>26613</v>
      </c>
      <c r="W11" s="45">
        <v>13413.623900000001</v>
      </c>
      <c r="X11" s="45">
        <f t="shared" si="6"/>
        <v>0.50402524705970764</v>
      </c>
      <c r="Y11" s="27">
        <v>400</v>
      </c>
      <c r="Z11" s="28">
        <f t="shared" si="7"/>
        <v>5365449.5599999996</v>
      </c>
      <c r="AB11">
        <v>1432</v>
      </c>
      <c r="AC11" s="45">
        <v>490.9097999999999</v>
      </c>
      <c r="AD11" s="45">
        <f t="shared" si="8"/>
        <v>0.34281410614525132</v>
      </c>
      <c r="AE11" s="27">
        <v>240</v>
      </c>
      <c r="AF11" s="28">
        <f t="shared" si="9"/>
        <v>117818.35199999998</v>
      </c>
      <c r="AH11">
        <v>0</v>
      </c>
      <c r="AI11">
        <v>0</v>
      </c>
      <c r="AJ11">
        <f t="shared" si="10"/>
        <v>0</v>
      </c>
      <c r="AK11" s="27">
        <v>290</v>
      </c>
      <c r="AL11" s="28">
        <f t="shared" si="11"/>
        <v>0</v>
      </c>
      <c r="AN11" s="28">
        <f t="shared" si="12"/>
        <v>10286489.68</v>
      </c>
      <c r="AO11" s="15">
        <f t="shared" si="13"/>
        <v>3428829.8933333331</v>
      </c>
    </row>
    <row r="12" spans="1:41" x14ac:dyDescent="0.25">
      <c r="A12" s="23">
        <v>21002</v>
      </c>
      <c r="B12" s="24" t="s">
        <v>141</v>
      </c>
      <c r="C12" t="s">
        <v>236</v>
      </c>
      <c r="D12" s="25">
        <v>1470</v>
      </c>
      <c r="E12" s="45">
        <v>2239.4227000000001</v>
      </c>
      <c r="F12" s="45">
        <f t="shared" si="2"/>
        <v>1.5234168027210886</v>
      </c>
      <c r="G12" s="27">
        <v>1800</v>
      </c>
      <c r="H12" s="27">
        <f t="shared" si="3"/>
        <v>4030960.8600000003</v>
      </c>
      <c r="J12">
        <v>0</v>
      </c>
      <c r="K12" s="45">
        <v>0</v>
      </c>
      <c r="L12" s="45">
        <f t="shared" si="4"/>
        <v>0</v>
      </c>
      <c r="M12" s="27">
        <v>160</v>
      </c>
      <c r="N12" s="27">
        <f t="shared" si="0"/>
        <v>0</v>
      </c>
      <c r="P12">
        <v>11</v>
      </c>
      <c r="Q12" s="45">
        <v>17.081600000000002</v>
      </c>
      <c r="R12" s="45">
        <f t="shared" si="5"/>
        <v>1.5528727272727274</v>
      </c>
      <c r="S12" s="27">
        <v>80</v>
      </c>
      <c r="T12" s="27">
        <f t="shared" si="1"/>
        <v>1366.5280000000002</v>
      </c>
      <c r="V12" s="25">
        <v>30898</v>
      </c>
      <c r="W12" s="45">
        <v>11638.904699999999</v>
      </c>
      <c r="X12" s="45">
        <f t="shared" si="6"/>
        <v>0.37668796362224088</v>
      </c>
      <c r="Y12" s="27">
        <v>400</v>
      </c>
      <c r="Z12" s="28">
        <f t="shared" si="7"/>
        <v>4655561.88</v>
      </c>
      <c r="AB12">
        <v>0</v>
      </c>
      <c r="AC12" s="45">
        <v>0</v>
      </c>
      <c r="AD12" s="45">
        <f t="shared" si="8"/>
        <v>0</v>
      </c>
      <c r="AE12" s="27">
        <v>240</v>
      </c>
      <c r="AF12" s="28">
        <f t="shared" si="9"/>
        <v>0</v>
      </c>
      <c r="AH12">
        <v>0</v>
      </c>
      <c r="AI12">
        <v>0</v>
      </c>
      <c r="AJ12">
        <f t="shared" si="10"/>
        <v>0</v>
      </c>
      <c r="AK12" s="27">
        <v>290</v>
      </c>
      <c r="AL12" s="28">
        <f t="shared" si="11"/>
        <v>0</v>
      </c>
      <c r="AN12" s="28">
        <f t="shared" si="12"/>
        <v>8687889.2679999992</v>
      </c>
      <c r="AO12" s="15">
        <f t="shared" si="13"/>
        <v>2895963.0893333331</v>
      </c>
    </row>
    <row r="13" spans="1:41" x14ac:dyDescent="0.25">
      <c r="A13" s="23">
        <v>3085</v>
      </c>
      <c r="B13" s="24" t="s">
        <v>142</v>
      </c>
      <c r="C13" t="s">
        <v>236</v>
      </c>
      <c r="D13" s="25">
        <v>207</v>
      </c>
      <c r="E13" s="45">
        <v>335.09569999999997</v>
      </c>
      <c r="F13" s="45">
        <f t="shared" si="2"/>
        <v>1.6188198067632849</v>
      </c>
      <c r="G13" s="27">
        <v>1800</v>
      </c>
      <c r="H13" s="27">
        <f t="shared" si="3"/>
        <v>603172.25999999989</v>
      </c>
      <c r="J13">
        <v>0</v>
      </c>
      <c r="K13" s="45">
        <v>0</v>
      </c>
      <c r="L13" s="45">
        <f t="shared" si="4"/>
        <v>0</v>
      </c>
      <c r="M13" s="27">
        <v>160</v>
      </c>
      <c r="N13" s="27">
        <f t="shared" si="0"/>
        <v>0</v>
      </c>
      <c r="P13">
        <v>0</v>
      </c>
      <c r="Q13" s="45">
        <v>0</v>
      </c>
      <c r="R13" s="45">
        <f t="shared" si="5"/>
        <v>0</v>
      </c>
      <c r="S13" s="27">
        <v>80</v>
      </c>
      <c r="T13" s="27">
        <f t="shared" si="1"/>
        <v>0</v>
      </c>
      <c r="V13" s="25">
        <v>8492</v>
      </c>
      <c r="W13" s="45">
        <v>2585.1266999999998</v>
      </c>
      <c r="X13" s="45">
        <f t="shared" si="6"/>
        <v>0.30441906500235516</v>
      </c>
      <c r="Y13" s="27">
        <v>400</v>
      </c>
      <c r="Z13" s="28">
        <f t="shared" si="7"/>
        <v>1034050.6799999999</v>
      </c>
      <c r="AB13">
        <v>0</v>
      </c>
      <c r="AC13" s="45">
        <v>0</v>
      </c>
      <c r="AD13" s="45">
        <f t="shared" si="8"/>
        <v>0</v>
      </c>
      <c r="AE13" s="27">
        <v>240</v>
      </c>
      <c r="AF13" s="28">
        <f t="shared" si="9"/>
        <v>0</v>
      </c>
      <c r="AH13">
        <v>0</v>
      </c>
      <c r="AI13">
        <v>0</v>
      </c>
      <c r="AJ13">
        <f t="shared" si="10"/>
        <v>0</v>
      </c>
      <c r="AK13" s="27">
        <v>290</v>
      </c>
      <c r="AL13" s="28">
        <f t="shared" si="11"/>
        <v>0</v>
      </c>
      <c r="AN13" s="28">
        <f t="shared" si="12"/>
        <v>1637222.94</v>
      </c>
      <c r="AO13" s="15">
        <f t="shared" si="13"/>
        <v>545740.98</v>
      </c>
    </row>
    <row r="14" spans="1:41" x14ac:dyDescent="0.25">
      <c r="A14" s="23">
        <v>13017</v>
      </c>
      <c r="B14" s="24" t="s">
        <v>143</v>
      </c>
      <c r="C14" t="s">
        <v>236</v>
      </c>
      <c r="D14" s="25">
        <v>99</v>
      </c>
      <c r="E14" s="45">
        <v>178.69900000000001</v>
      </c>
      <c r="F14" s="45">
        <f t="shared" si="2"/>
        <v>1.8050404040404042</v>
      </c>
      <c r="G14" s="27">
        <v>1800</v>
      </c>
      <c r="H14" s="27">
        <f t="shared" si="3"/>
        <v>321658.2</v>
      </c>
      <c r="J14">
        <v>0</v>
      </c>
      <c r="K14" s="45">
        <v>0</v>
      </c>
      <c r="L14" s="45">
        <f t="shared" si="4"/>
        <v>0</v>
      </c>
      <c r="M14" s="27">
        <v>160</v>
      </c>
      <c r="N14" s="27">
        <f t="shared" si="0"/>
        <v>0</v>
      </c>
      <c r="P14">
        <v>0</v>
      </c>
      <c r="Q14" s="45">
        <v>0</v>
      </c>
      <c r="R14" s="45">
        <f t="shared" si="5"/>
        <v>0</v>
      </c>
      <c r="S14" s="27">
        <v>80</v>
      </c>
      <c r="T14" s="27">
        <f t="shared" si="1"/>
        <v>0</v>
      </c>
      <c r="V14" s="25">
        <v>4374</v>
      </c>
      <c r="W14" s="45">
        <v>1415.3126</v>
      </c>
      <c r="X14" s="45">
        <f t="shared" si="6"/>
        <v>0.32357398262459991</v>
      </c>
      <c r="Y14" s="27">
        <v>400</v>
      </c>
      <c r="Z14" s="28">
        <f t="shared" si="7"/>
        <v>566125.04</v>
      </c>
      <c r="AB14">
        <v>0</v>
      </c>
      <c r="AC14" s="45">
        <v>0</v>
      </c>
      <c r="AD14" s="45">
        <f t="shared" si="8"/>
        <v>0</v>
      </c>
      <c r="AE14" s="27">
        <v>240</v>
      </c>
      <c r="AF14" s="28">
        <f t="shared" si="9"/>
        <v>0</v>
      </c>
      <c r="AH14">
        <v>0</v>
      </c>
      <c r="AI14">
        <v>0</v>
      </c>
      <c r="AJ14">
        <f t="shared" si="10"/>
        <v>0</v>
      </c>
      <c r="AK14" s="27">
        <v>290</v>
      </c>
      <c r="AL14" s="28">
        <f t="shared" si="11"/>
        <v>0</v>
      </c>
      <c r="AN14" s="28">
        <f t="shared" si="12"/>
        <v>887783.24</v>
      </c>
      <c r="AO14" s="15">
        <f t="shared" si="13"/>
        <v>295927.74666666664</v>
      </c>
    </row>
    <row r="15" spans="1:41" x14ac:dyDescent="0.25">
      <c r="A15" s="23">
        <v>19004</v>
      </c>
      <c r="B15" s="24" t="s">
        <v>144</v>
      </c>
      <c r="C15" t="s">
        <v>236</v>
      </c>
      <c r="D15" s="25">
        <v>27</v>
      </c>
      <c r="E15" s="45">
        <v>13.9015</v>
      </c>
      <c r="F15" s="45">
        <f t="shared" si="2"/>
        <v>0.51487037037037042</v>
      </c>
      <c r="G15" s="27">
        <v>1800</v>
      </c>
      <c r="H15" s="27">
        <f t="shared" si="3"/>
        <v>25022.700000000004</v>
      </c>
      <c r="J15">
        <v>0</v>
      </c>
      <c r="K15" s="45">
        <v>0</v>
      </c>
      <c r="L15" s="45">
        <f t="shared" si="4"/>
        <v>0</v>
      </c>
      <c r="M15" s="27">
        <v>160</v>
      </c>
      <c r="N15" s="27">
        <f t="shared" si="0"/>
        <v>0</v>
      </c>
      <c r="P15">
        <v>0</v>
      </c>
      <c r="Q15" s="45">
        <v>0</v>
      </c>
      <c r="R15" s="45">
        <f t="shared" si="5"/>
        <v>0</v>
      </c>
      <c r="S15" s="27">
        <v>80</v>
      </c>
      <c r="T15" s="27">
        <f t="shared" si="1"/>
        <v>0</v>
      </c>
      <c r="V15" s="25">
        <v>1113</v>
      </c>
      <c r="W15" s="45">
        <v>307.9753</v>
      </c>
      <c r="X15" s="45">
        <f t="shared" si="6"/>
        <v>0.27670736747529201</v>
      </c>
      <c r="Y15" s="27">
        <v>400</v>
      </c>
      <c r="Z15" s="28">
        <f t="shared" si="7"/>
        <v>123190.12</v>
      </c>
      <c r="AB15">
        <v>0</v>
      </c>
      <c r="AC15" s="45">
        <v>0</v>
      </c>
      <c r="AD15" s="45">
        <f t="shared" si="8"/>
        <v>0</v>
      </c>
      <c r="AE15" s="27">
        <v>240</v>
      </c>
      <c r="AF15" s="28">
        <f t="shared" si="9"/>
        <v>0</v>
      </c>
      <c r="AH15">
        <v>0</v>
      </c>
      <c r="AI15">
        <v>0</v>
      </c>
      <c r="AJ15">
        <f t="shared" si="10"/>
        <v>0</v>
      </c>
      <c r="AK15" s="27">
        <v>290</v>
      </c>
      <c r="AL15" s="28">
        <f t="shared" si="11"/>
        <v>0</v>
      </c>
      <c r="AN15" s="28">
        <f t="shared" si="12"/>
        <v>148212.82</v>
      </c>
      <c r="AO15" s="15">
        <f t="shared" si="13"/>
        <v>49404.273333333338</v>
      </c>
    </row>
    <row r="16" spans="1:41" x14ac:dyDescent="0.25">
      <c r="A16" s="23">
        <v>19007</v>
      </c>
      <c r="B16" s="24" t="s">
        <v>145</v>
      </c>
      <c r="C16" t="s">
        <v>236</v>
      </c>
      <c r="D16" s="25">
        <v>1218</v>
      </c>
      <c r="E16" s="45">
        <v>1971.8510000000001</v>
      </c>
      <c r="F16" s="45">
        <f t="shared" si="2"/>
        <v>1.618925287356322</v>
      </c>
      <c r="G16" s="27">
        <v>1800</v>
      </c>
      <c r="H16" s="27">
        <f t="shared" si="3"/>
        <v>3549331.8000000003</v>
      </c>
      <c r="J16">
        <v>1</v>
      </c>
      <c r="K16" s="45">
        <v>1.0297000000000001</v>
      </c>
      <c r="L16" s="45">
        <f t="shared" si="4"/>
        <v>1.0297000000000001</v>
      </c>
      <c r="M16" s="27">
        <v>160</v>
      </c>
      <c r="N16" s="27">
        <f t="shared" si="0"/>
        <v>164.75200000000001</v>
      </c>
      <c r="P16">
        <v>0</v>
      </c>
      <c r="Q16" s="45">
        <v>0</v>
      </c>
      <c r="R16" s="45">
        <f t="shared" si="5"/>
        <v>0</v>
      </c>
      <c r="S16" s="27">
        <v>80</v>
      </c>
      <c r="T16" s="27">
        <f t="shared" si="1"/>
        <v>0</v>
      </c>
      <c r="V16" s="25">
        <v>20551</v>
      </c>
      <c r="W16" s="45">
        <v>9130.1757000000016</v>
      </c>
      <c r="X16" s="45">
        <f t="shared" si="6"/>
        <v>0.44426916938348504</v>
      </c>
      <c r="Y16" s="27">
        <v>400</v>
      </c>
      <c r="Z16" s="28">
        <f t="shared" si="7"/>
        <v>3652070.2800000007</v>
      </c>
      <c r="AB16">
        <v>0</v>
      </c>
      <c r="AC16" s="45">
        <v>0</v>
      </c>
      <c r="AD16" s="45">
        <f t="shared" si="8"/>
        <v>0</v>
      </c>
      <c r="AE16" s="27">
        <v>240</v>
      </c>
      <c r="AF16" s="28">
        <f t="shared" si="9"/>
        <v>0</v>
      </c>
      <c r="AH16">
        <v>0</v>
      </c>
      <c r="AI16">
        <v>0</v>
      </c>
      <c r="AJ16">
        <f t="shared" si="10"/>
        <v>0</v>
      </c>
      <c r="AK16" s="27">
        <v>290</v>
      </c>
      <c r="AL16" s="28">
        <f t="shared" si="11"/>
        <v>0</v>
      </c>
      <c r="AN16" s="28">
        <f t="shared" si="12"/>
        <v>7201566.8320000004</v>
      </c>
      <c r="AO16" s="15">
        <f t="shared" si="13"/>
        <v>2400522.2773333336</v>
      </c>
    </row>
    <row r="17" spans="1:41" x14ac:dyDescent="0.25">
      <c r="A17" s="23">
        <v>4005</v>
      </c>
      <c r="B17" s="24" t="s">
        <v>146</v>
      </c>
      <c r="C17" t="s">
        <v>236</v>
      </c>
      <c r="D17" s="25">
        <v>341</v>
      </c>
      <c r="E17" s="45">
        <v>347.45970000000005</v>
      </c>
      <c r="F17" s="45">
        <f t="shared" si="2"/>
        <v>1.0189434017595309</v>
      </c>
      <c r="G17" s="27">
        <v>1800</v>
      </c>
      <c r="H17" s="27">
        <f t="shared" si="3"/>
        <v>625427.46000000008</v>
      </c>
      <c r="J17">
        <v>78</v>
      </c>
      <c r="K17" s="45">
        <v>58.711399999999998</v>
      </c>
      <c r="L17" s="45">
        <f t="shared" si="4"/>
        <v>0.75271025641025635</v>
      </c>
      <c r="M17" s="27">
        <v>160</v>
      </c>
      <c r="N17" s="27">
        <f t="shared" si="0"/>
        <v>9393.8240000000005</v>
      </c>
      <c r="P17">
        <v>2</v>
      </c>
      <c r="Q17" s="45">
        <v>4.2049000000000003</v>
      </c>
      <c r="R17" s="45">
        <f t="shared" si="5"/>
        <v>2.1024500000000002</v>
      </c>
      <c r="S17" s="27">
        <v>80</v>
      </c>
      <c r="T17" s="27">
        <f t="shared" si="1"/>
        <v>336.39200000000005</v>
      </c>
      <c r="V17" s="25">
        <v>10983</v>
      </c>
      <c r="W17" s="45">
        <v>3396.7203999999997</v>
      </c>
      <c r="X17" s="45">
        <f t="shared" si="6"/>
        <v>0.30927072748793588</v>
      </c>
      <c r="Y17" s="27">
        <v>400</v>
      </c>
      <c r="Z17" s="28">
        <f t="shared" si="7"/>
        <v>1358688.16</v>
      </c>
      <c r="AB17">
        <v>0</v>
      </c>
      <c r="AC17" s="45">
        <v>0</v>
      </c>
      <c r="AD17" s="45">
        <f t="shared" si="8"/>
        <v>0</v>
      </c>
      <c r="AE17" s="27">
        <v>240</v>
      </c>
      <c r="AF17" s="28">
        <f t="shared" si="9"/>
        <v>0</v>
      </c>
      <c r="AH17">
        <v>0</v>
      </c>
      <c r="AI17">
        <v>0</v>
      </c>
      <c r="AJ17">
        <f t="shared" si="10"/>
        <v>0</v>
      </c>
      <c r="AK17" s="27">
        <v>290</v>
      </c>
      <c r="AL17" s="28">
        <f t="shared" si="11"/>
        <v>0</v>
      </c>
      <c r="AN17" s="28">
        <f t="shared" si="12"/>
        <v>1993845.8360000001</v>
      </c>
      <c r="AO17" s="15">
        <f t="shared" si="13"/>
        <v>664615.27866666671</v>
      </c>
    </row>
    <row r="18" spans="1:41" x14ac:dyDescent="0.25">
      <c r="A18" s="23">
        <v>23001</v>
      </c>
      <c r="B18" s="24" t="s">
        <v>147</v>
      </c>
      <c r="C18" t="s">
        <v>236</v>
      </c>
      <c r="D18" s="25">
        <v>3</v>
      </c>
      <c r="E18" s="45">
        <v>5.9352999999999998</v>
      </c>
      <c r="F18" s="45">
        <f t="shared" si="2"/>
        <v>1.9784333333333333</v>
      </c>
      <c r="G18" s="27">
        <v>1800</v>
      </c>
      <c r="H18" s="27">
        <f t="shared" si="3"/>
        <v>10683.539999999999</v>
      </c>
      <c r="J18">
        <v>0</v>
      </c>
      <c r="K18" s="45">
        <v>0</v>
      </c>
      <c r="L18" s="45">
        <f t="shared" si="4"/>
        <v>0</v>
      </c>
      <c r="M18" s="27">
        <v>160</v>
      </c>
      <c r="N18" s="27">
        <f t="shared" si="0"/>
        <v>0</v>
      </c>
      <c r="P18">
        <v>0</v>
      </c>
      <c r="Q18" s="45">
        <v>0</v>
      </c>
      <c r="R18" s="45">
        <f t="shared" si="5"/>
        <v>0</v>
      </c>
      <c r="S18" s="27">
        <v>80</v>
      </c>
      <c r="T18" s="27">
        <f t="shared" si="1"/>
        <v>0</v>
      </c>
      <c r="V18" s="25">
        <v>1601</v>
      </c>
      <c r="W18" s="45">
        <v>484.60700000000003</v>
      </c>
      <c r="X18" s="45">
        <f t="shared" si="6"/>
        <v>0.30269019362898192</v>
      </c>
      <c r="Y18" s="27">
        <v>400</v>
      </c>
      <c r="Z18" s="28">
        <f t="shared" si="7"/>
        <v>193842.80000000002</v>
      </c>
      <c r="AB18">
        <v>0</v>
      </c>
      <c r="AC18" s="45">
        <v>0</v>
      </c>
      <c r="AD18" s="45">
        <f t="shared" si="8"/>
        <v>0</v>
      </c>
      <c r="AE18" s="27">
        <v>240</v>
      </c>
      <c r="AF18" s="28">
        <f t="shared" si="9"/>
        <v>0</v>
      </c>
      <c r="AH18">
        <v>0</v>
      </c>
      <c r="AI18">
        <v>0</v>
      </c>
      <c r="AJ18">
        <f t="shared" si="10"/>
        <v>0</v>
      </c>
      <c r="AK18" s="27">
        <v>290</v>
      </c>
      <c r="AL18" s="28">
        <f t="shared" si="11"/>
        <v>0</v>
      </c>
      <c r="AN18" s="28">
        <f t="shared" si="12"/>
        <v>204526.34000000003</v>
      </c>
      <c r="AO18" s="15">
        <f t="shared" si="13"/>
        <v>68175.44666666667</v>
      </c>
    </row>
    <row r="19" spans="1:41" x14ac:dyDescent="0.25">
      <c r="A19" s="23">
        <v>2006</v>
      </c>
      <c r="B19" s="24" t="s">
        <v>148</v>
      </c>
      <c r="C19" t="s">
        <v>236</v>
      </c>
      <c r="D19" s="25">
        <v>699</v>
      </c>
      <c r="E19" s="45">
        <v>861.08100000000013</v>
      </c>
      <c r="F19" s="45">
        <f t="shared" si="2"/>
        <v>1.2318755364806868</v>
      </c>
      <c r="G19" s="27">
        <v>1800</v>
      </c>
      <c r="H19" s="27">
        <f t="shared" si="3"/>
        <v>1549945.8000000003</v>
      </c>
      <c r="J19">
        <v>479</v>
      </c>
      <c r="K19" s="45">
        <v>325.81540000000052</v>
      </c>
      <c r="L19" s="45">
        <f t="shared" si="4"/>
        <v>0.68019916492693222</v>
      </c>
      <c r="M19" s="27">
        <v>160</v>
      </c>
      <c r="N19" s="27">
        <f t="shared" si="0"/>
        <v>52130.46400000008</v>
      </c>
      <c r="P19">
        <v>9</v>
      </c>
      <c r="Q19" s="45">
        <v>10.132999999999999</v>
      </c>
      <c r="R19" s="45">
        <f t="shared" si="5"/>
        <v>1.1258888888888887</v>
      </c>
      <c r="S19" s="27">
        <v>80</v>
      </c>
      <c r="T19" s="27">
        <f t="shared" si="1"/>
        <v>810.63999999999987</v>
      </c>
      <c r="V19" s="25">
        <v>18950</v>
      </c>
      <c r="W19" s="45">
        <v>5588.3131000000003</v>
      </c>
      <c r="X19" s="45">
        <f t="shared" si="6"/>
        <v>0.29489778891820584</v>
      </c>
      <c r="Y19" s="27">
        <v>400</v>
      </c>
      <c r="Z19" s="28">
        <f t="shared" si="7"/>
        <v>2235325.2400000002</v>
      </c>
      <c r="AB19">
        <v>236</v>
      </c>
      <c r="AC19" s="45">
        <v>238.58109999999999</v>
      </c>
      <c r="AD19" s="45">
        <f t="shared" si="8"/>
        <v>1.0109368644067795</v>
      </c>
      <c r="AE19" s="27">
        <v>240</v>
      </c>
      <c r="AF19" s="28">
        <f t="shared" si="9"/>
        <v>57259.463999999993</v>
      </c>
      <c r="AH19">
        <v>0</v>
      </c>
      <c r="AI19">
        <v>0</v>
      </c>
      <c r="AJ19">
        <f t="shared" si="10"/>
        <v>0</v>
      </c>
      <c r="AK19" s="27">
        <v>290</v>
      </c>
      <c r="AL19" s="28">
        <f t="shared" si="11"/>
        <v>0</v>
      </c>
      <c r="AN19" s="28">
        <f t="shared" si="12"/>
        <v>3895471.6080000009</v>
      </c>
      <c r="AO19" s="15">
        <f t="shared" si="13"/>
        <v>1298490.5360000003</v>
      </c>
    </row>
    <row r="20" spans="1:41" x14ac:dyDescent="0.25">
      <c r="A20" s="23">
        <v>3005</v>
      </c>
      <c r="B20" s="24" t="s">
        <v>149</v>
      </c>
      <c r="C20" t="s">
        <v>236</v>
      </c>
      <c r="D20" s="25">
        <v>745</v>
      </c>
      <c r="E20" s="45">
        <v>658.9298</v>
      </c>
      <c r="F20" s="45">
        <f t="shared" si="2"/>
        <v>0.88446953020134234</v>
      </c>
      <c r="G20" s="27">
        <v>1800</v>
      </c>
      <c r="H20" s="27">
        <f t="shared" si="3"/>
        <v>1186073.6399999999</v>
      </c>
      <c r="J20">
        <v>0</v>
      </c>
      <c r="K20" s="45">
        <v>0</v>
      </c>
      <c r="L20" s="45">
        <f t="shared" si="4"/>
        <v>0</v>
      </c>
      <c r="M20" s="27">
        <v>160</v>
      </c>
      <c r="N20" s="27">
        <f t="shared" si="0"/>
        <v>0</v>
      </c>
      <c r="P20">
        <v>0</v>
      </c>
      <c r="Q20" s="45">
        <v>0</v>
      </c>
      <c r="R20" s="45">
        <f t="shared" si="5"/>
        <v>0</v>
      </c>
      <c r="S20" s="27">
        <v>80</v>
      </c>
      <c r="T20" s="27">
        <f t="shared" si="1"/>
        <v>0</v>
      </c>
      <c r="V20" s="25">
        <v>16135</v>
      </c>
      <c r="W20" s="45">
        <v>8647.6783999999989</v>
      </c>
      <c r="X20" s="45">
        <f t="shared" si="6"/>
        <v>0.53595775643012078</v>
      </c>
      <c r="Y20" s="27">
        <v>400</v>
      </c>
      <c r="Z20" s="28">
        <f t="shared" si="7"/>
        <v>3459071.3599999994</v>
      </c>
      <c r="AB20">
        <v>0</v>
      </c>
      <c r="AC20" s="45">
        <v>0</v>
      </c>
      <c r="AD20" s="45">
        <f t="shared" si="8"/>
        <v>0</v>
      </c>
      <c r="AE20" s="27">
        <v>240</v>
      </c>
      <c r="AF20" s="28">
        <f t="shared" si="9"/>
        <v>0</v>
      </c>
      <c r="AH20">
        <v>0</v>
      </c>
      <c r="AI20">
        <v>0</v>
      </c>
      <c r="AJ20">
        <f t="shared" si="10"/>
        <v>0</v>
      </c>
      <c r="AK20" s="27">
        <v>290</v>
      </c>
      <c r="AL20" s="28">
        <f t="shared" si="11"/>
        <v>0</v>
      </c>
      <c r="AN20" s="28">
        <f t="shared" si="12"/>
        <v>4645144.9999999991</v>
      </c>
      <c r="AO20" s="15">
        <f t="shared" si="13"/>
        <v>1548381.6666666663</v>
      </c>
    </row>
    <row r="21" spans="1:41" x14ac:dyDescent="0.25">
      <c r="A21" s="23">
        <v>3122</v>
      </c>
      <c r="B21" s="24" t="s">
        <v>150</v>
      </c>
      <c r="C21" t="s">
        <v>236</v>
      </c>
      <c r="D21" s="25">
        <v>1817</v>
      </c>
      <c r="E21" s="45">
        <v>3316.3422</v>
      </c>
      <c r="F21" s="45">
        <f t="shared" si="2"/>
        <v>1.8251745734727574</v>
      </c>
      <c r="G21" s="27">
        <v>1800</v>
      </c>
      <c r="H21" s="27">
        <f t="shared" si="3"/>
        <v>5969415.96</v>
      </c>
      <c r="J21">
        <v>25</v>
      </c>
      <c r="K21" s="45">
        <v>24.896800000000002</v>
      </c>
      <c r="L21" s="45">
        <f t="shared" si="4"/>
        <v>0.99587200000000009</v>
      </c>
      <c r="M21" s="27">
        <v>160</v>
      </c>
      <c r="N21" s="27">
        <f t="shared" si="0"/>
        <v>3983.4880000000003</v>
      </c>
      <c r="P21">
        <v>0</v>
      </c>
      <c r="Q21" s="45">
        <v>0</v>
      </c>
      <c r="R21" s="45">
        <f t="shared" si="5"/>
        <v>0</v>
      </c>
      <c r="S21" s="27">
        <v>80</v>
      </c>
      <c r="T21" s="27">
        <f t="shared" si="1"/>
        <v>0</v>
      </c>
      <c r="V21" s="25">
        <v>25036</v>
      </c>
      <c r="W21" s="45">
        <v>11577.608700000001</v>
      </c>
      <c r="X21" s="45">
        <f t="shared" si="6"/>
        <v>0.46243843665122225</v>
      </c>
      <c r="Y21" s="27">
        <v>400</v>
      </c>
      <c r="Z21" s="28">
        <f t="shared" si="7"/>
        <v>4631043.4800000004</v>
      </c>
      <c r="AB21">
        <v>4</v>
      </c>
      <c r="AC21" s="45">
        <v>1.0716000000000001</v>
      </c>
      <c r="AD21" s="45">
        <f t="shared" si="8"/>
        <v>0.26790000000000003</v>
      </c>
      <c r="AE21" s="27">
        <v>240</v>
      </c>
      <c r="AF21" s="28">
        <f t="shared" si="9"/>
        <v>257.18400000000003</v>
      </c>
      <c r="AH21">
        <v>0</v>
      </c>
      <c r="AI21">
        <v>0</v>
      </c>
      <c r="AJ21">
        <f t="shared" si="10"/>
        <v>0</v>
      </c>
      <c r="AK21" s="27">
        <v>290</v>
      </c>
      <c r="AL21" s="28">
        <f t="shared" si="11"/>
        <v>0</v>
      </c>
      <c r="AN21" s="28">
        <f t="shared" si="12"/>
        <v>10604700.112</v>
      </c>
      <c r="AO21" s="15">
        <f t="shared" si="13"/>
        <v>3534900.0373333334</v>
      </c>
    </row>
    <row r="22" spans="1:41" x14ac:dyDescent="0.25">
      <c r="A22" s="23">
        <v>16007</v>
      </c>
      <c r="B22" s="24" t="s">
        <v>151</v>
      </c>
      <c r="C22" t="s">
        <v>236</v>
      </c>
      <c r="D22" s="25">
        <v>1435</v>
      </c>
      <c r="E22" s="45">
        <v>3105.7296999999994</v>
      </c>
      <c r="F22" s="45">
        <f t="shared" si="2"/>
        <v>2.1642715679442506</v>
      </c>
      <c r="G22" s="27">
        <v>1800</v>
      </c>
      <c r="H22" s="27">
        <f t="shared" si="3"/>
        <v>5590313.459999999</v>
      </c>
      <c r="J22">
        <v>0</v>
      </c>
      <c r="K22" s="45">
        <v>0</v>
      </c>
      <c r="L22" s="45">
        <f t="shared" si="4"/>
        <v>0</v>
      </c>
      <c r="M22" s="27">
        <v>160</v>
      </c>
      <c r="N22" s="27">
        <f t="shared" si="0"/>
        <v>0</v>
      </c>
      <c r="P22">
        <v>0</v>
      </c>
      <c r="Q22" s="45">
        <v>0</v>
      </c>
      <c r="R22" s="45">
        <f t="shared" si="5"/>
        <v>0</v>
      </c>
      <c r="S22" s="27">
        <v>80</v>
      </c>
      <c r="T22" s="27">
        <f t="shared" si="1"/>
        <v>0</v>
      </c>
      <c r="V22" s="25">
        <v>29423</v>
      </c>
      <c r="W22" s="45">
        <v>15544.331199999997</v>
      </c>
      <c r="X22" s="45">
        <f t="shared" si="6"/>
        <v>0.52830544811881852</v>
      </c>
      <c r="Y22" s="27">
        <v>400</v>
      </c>
      <c r="Z22" s="28">
        <f t="shared" si="7"/>
        <v>6217732.4799999986</v>
      </c>
      <c r="AB22">
        <v>445</v>
      </c>
      <c r="AC22" s="45">
        <v>195.81490000000002</v>
      </c>
      <c r="AD22" s="45">
        <f t="shared" si="8"/>
        <v>0.44003348314606749</v>
      </c>
      <c r="AE22" s="27">
        <v>240</v>
      </c>
      <c r="AF22" s="28">
        <f t="shared" si="9"/>
        <v>46995.576000000008</v>
      </c>
      <c r="AH22">
        <v>0</v>
      </c>
      <c r="AI22">
        <v>0</v>
      </c>
      <c r="AJ22">
        <f t="shared" si="10"/>
        <v>0</v>
      </c>
      <c r="AK22" s="27">
        <v>290</v>
      </c>
      <c r="AL22" s="28">
        <f t="shared" si="11"/>
        <v>0</v>
      </c>
      <c r="AN22" s="28">
        <f t="shared" si="12"/>
        <v>11855041.515999999</v>
      </c>
      <c r="AO22" s="15">
        <f t="shared" si="13"/>
        <v>3951680.5053333328</v>
      </c>
    </row>
    <row r="23" spans="1:41" x14ac:dyDescent="0.25">
      <c r="A23" s="23">
        <v>16010</v>
      </c>
      <c r="B23" s="24" t="s">
        <v>152</v>
      </c>
      <c r="C23" t="s">
        <v>236</v>
      </c>
      <c r="D23" s="25">
        <v>65</v>
      </c>
      <c r="E23" s="45">
        <v>62.314100000000003</v>
      </c>
      <c r="F23" s="45">
        <f t="shared" si="2"/>
        <v>0.95867846153846159</v>
      </c>
      <c r="G23" s="27">
        <v>1800</v>
      </c>
      <c r="H23" s="27">
        <f t="shared" si="3"/>
        <v>112165.38</v>
      </c>
      <c r="J23">
        <v>0</v>
      </c>
      <c r="K23" s="45">
        <v>0</v>
      </c>
      <c r="L23" s="45">
        <f t="shared" si="4"/>
        <v>0</v>
      </c>
      <c r="M23" s="27">
        <v>160</v>
      </c>
      <c r="N23" s="27">
        <f t="shared" si="0"/>
        <v>0</v>
      </c>
      <c r="P23">
        <v>0</v>
      </c>
      <c r="Q23" s="45">
        <v>0</v>
      </c>
      <c r="R23" s="45">
        <f t="shared" si="5"/>
        <v>0</v>
      </c>
      <c r="S23" s="27">
        <v>80</v>
      </c>
      <c r="T23" s="27">
        <f t="shared" si="1"/>
        <v>0</v>
      </c>
      <c r="V23" s="25">
        <v>3064</v>
      </c>
      <c r="W23" s="45">
        <v>1013.4664000000002</v>
      </c>
      <c r="X23" s="45">
        <f t="shared" si="6"/>
        <v>0.33076579634464759</v>
      </c>
      <c r="Y23" s="27">
        <v>400</v>
      </c>
      <c r="Z23" s="28">
        <f t="shared" si="7"/>
        <v>405386.56000000011</v>
      </c>
      <c r="AB23">
        <v>0</v>
      </c>
      <c r="AC23" s="45">
        <v>0</v>
      </c>
      <c r="AD23" s="45">
        <f t="shared" si="8"/>
        <v>0</v>
      </c>
      <c r="AE23" s="27">
        <v>240</v>
      </c>
      <c r="AF23" s="28">
        <f t="shared" si="9"/>
        <v>0</v>
      </c>
      <c r="AH23">
        <v>0</v>
      </c>
      <c r="AI23">
        <v>0</v>
      </c>
      <c r="AJ23">
        <f t="shared" si="10"/>
        <v>0</v>
      </c>
      <c r="AK23" s="27">
        <v>290</v>
      </c>
      <c r="AL23" s="28">
        <f t="shared" si="11"/>
        <v>0</v>
      </c>
      <c r="AN23" s="28">
        <f t="shared" si="12"/>
        <v>517551.94000000012</v>
      </c>
      <c r="AO23" s="15">
        <f t="shared" si="13"/>
        <v>172517.31333333338</v>
      </c>
    </row>
    <row r="24" spans="1:41" x14ac:dyDescent="0.25">
      <c r="A24" s="23">
        <v>1003</v>
      </c>
      <c r="B24" s="24" t="s">
        <v>153</v>
      </c>
      <c r="C24" t="s">
        <v>236</v>
      </c>
      <c r="D24" s="25">
        <v>74</v>
      </c>
      <c r="E24" s="45">
        <v>153.24870000000001</v>
      </c>
      <c r="F24" s="45">
        <f t="shared" si="2"/>
        <v>2.0709283783783787</v>
      </c>
      <c r="G24" s="27">
        <v>1800</v>
      </c>
      <c r="H24" s="27">
        <f t="shared" si="3"/>
        <v>275847.66000000003</v>
      </c>
      <c r="J24">
        <v>0</v>
      </c>
      <c r="K24" s="45">
        <v>0</v>
      </c>
      <c r="L24" s="45">
        <f t="shared" si="4"/>
        <v>0</v>
      </c>
      <c r="M24" s="27">
        <v>160</v>
      </c>
      <c r="N24" s="27">
        <f t="shared" si="0"/>
        <v>0</v>
      </c>
      <c r="P24">
        <v>0</v>
      </c>
      <c r="Q24" s="45">
        <v>0</v>
      </c>
      <c r="R24" s="45">
        <f t="shared" si="5"/>
        <v>0</v>
      </c>
      <c r="S24" s="27">
        <v>80</v>
      </c>
      <c r="T24" s="27">
        <f t="shared" si="1"/>
        <v>0</v>
      </c>
      <c r="V24" s="25">
        <v>7341</v>
      </c>
      <c r="W24" s="45">
        <v>3356.0526</v>
      </c>
      <c r="X24" s="45">
        <f t="shared" si="6"/>
        <v>0.45716559051900285</v>
      </c>
      <c r="Y24" s="27">
        <v>400</v>
      </c>
      <c r="Z24" s="28">
        <f t="shared" si="7"/>
        <v>1342421.04</v>
      </c>
      <c r="AB24">
        <v>53</v>
      </c>
      <c r="AC24" s="45">
        <v>13.597099999999999</v>
      </c>
      <c r="AD24" s="45">
        <f t="shared" si="8"/>
        <v>0.25654905660377358</v>
      </c>
      <c r="AE24" s="27">
        <v>240</v>
      </c>
      <c r="AF24" s="28">
        <f t="shared" si="9"/>
        <v>3263.3039999999996</v>
      </c>
      <c r="AH24">
        <v>0</v>
      </c>
      <c r="AI24">
        <v>0</v>
      </c>
      <c r="AJ24">
        <f t="shared" si="10"/>
        <v>0</v>
      </c>
      <c r="AK24" s="27">
        <v>290</v>
      </c>
      <c r="AL24" s="28">
        <f t="shared" si="11"/>
        <v>0</v>
      </c>
      <c r="AN24" s="28">
        <f t="shared" si="12"/>
        <v>1621532.0040000002</v>
      </c>
      <c r="AO24" s="15">
        <f t="shared" si="13"/>
        <v>540510.66800000006</v>
      </c>
    </row>
    <row r="25" spans="1:41" x14ac:dyDescent="0.25">
      <c r="A25" s="23">
        <v>10002</v>
      </c>
      <c r="B25" s="24" t="s">
        <v>154</v>
      </c>
      <c r="C25" t="s">
        <v>236</v>
      </c>
      <c r="D25" s="25">
        <v>158</v>
      </c>
      <c r="E25" s="45">
        <v>146.875</v>
      </c>
      <c r="F25" s="45">
        <f t="shared" si="2"/>
        <v>0.92958860759493667</v>
      </c>
      <c r="G25" s="27">
        <v>1800</v>
      </c>
      <c r="H25" s="27">
        <f t="shared" si="3"/>
        <v>264375</v>
      </c>
      <c r="J25">
        <v>2</v>
      </c>
      <c r="K25" s="45">
        <v>1.1633</v>
      </c>
      <c r="L25" s="45">
        <f t="shared" si="4"/>
        <v>0.58165</v>
      </c>
      <c r="M25" s="27">
        <v>160</v>
      </c>
      <c r="N25" s="27">
        <f t="shared" si="0"/>
        <v>186.12799999999999</v>
      </c>
      <c r="P25">
        <v>0</v>
      </c>
      <c r="Q25" s="45">
        <v>0</v>
      </c>
      <c r="R25" s="45">
        <f t="shared" si="5"/>
        <v>0</v>
      </c>
      <c r="S25" s="27">
        <v>80</v>
      </c>
      <c r="T25" s="27">
        <f t="shared" si="1"/>
        <v>0</v>
      </c>
      <c r="V25" s="25">
        <v>6846</v>
      </c>
      <c r="W25" s="45">
        <v>2002.1745000000001</v>
      </c>
      <c r="X25" s="45">
        <f t="shared" si="6"/>
        <v>0.2924590271691499</v>
      </c>
      <c r="Y25" s="27">
        <v>400</v>
      </c>
      <c r="Z25" s="28">
        <f t="shared" si="7"/>
        <v>800869.80000000016</v>
      </c>
      <c r="AB25">
        <v>0</v>
      </c>
      <c r="AC25" s="45">
        <v>0</v>
      </c>
      <c r="AD25" s="45">
        <f t="shared" si="8"/>
        <v>0</v>
      </c>
      <c r="AE25" s="27">
        <v>240</v>
      </c>
      <c r="AF25" s="28">
        <f t="shared" si="9"/>
        <v>0</v>
      </c>
      <c r="AH25">
        <v>0</v>
      </c>
      <c r="AI25">
        <v>0</v>
      </c>
      <c r="AJ25">
        <f t="shared" si="10"/>
        <v>0</v>
      </c>
      <c r="AK25" s="27">
        <v>290</v>
      </c>
      <c r="AL25" s="28">
        <f t="shared" si="11"/>
        <v>0</v>
      </c>
      <c r="AN25" s="28">
        <f t="shared" si="12"/>
        <v>1065430.9280000003</v>
      </c>
      <c r="AO25" s="15">
        <f t="shared" si="13"/>
        <v>355143.64266666677</v>
      </c>
    </row>
    <row r="26" spans="1:41" x14ac:dyDescent="0.25">
      <c r="A26" s="23">
        <v>5012</v>
      </c>
      <c r="B26" s="24" t="s">
        <v>155</v>
      </c>
      <c r="C26" t="s">
        <v>236</v>
      </c>
      <c r="D26" s="25">
        <v>294</v>
      </c>
      <c r="E26" s="45">
        <v>514.26639999999998</v>
      </c>
      <c r="F26" s="45">
        <f t="shared" si="2"/>
        <v>1.7492054421768706</v>
      </c>
      <c r="G26" s="27">
        <v>1800</v>
      </c>
      <c r="H26" s="27">
        <f t="shared" si="3"/>
        <v>925679.5199999999</v>
      </c>
      <c r="J26" s="51">
        <v>0</v>
      </c>
      <c r="K26" s="52">
        <v>0</v>
      </c>
      <c r="L26" s="52">
        <f t="shared" si="4"/>
        <v>0</v>
      </c>
      <c r="M26" s="53">
        <v>160</v>
      </c>
      <c r="N26" s="53">
        <f t="shared" si="0"/>
        <v>0</v>
      </c>
      <c r="P26">
        <v>0</v>
      </c>
      <c r="Q26" s="45">
        <v>0</v>
      </c>
      <c r="R26" s="45">
        <f t="shared" si="5"/>
        <v>0</v>
      </c>
      <c r="S26" s="27">
        <v>80</v>
      </c>
      <c r="T26" s="27">
        <f t="shared" si="1"/>
        <v>0</v>
      </c>
      <c r="V26" s="25">
        <v>6986</v>
      </c>
      <c r="W26" s="45">
        <v>2473.4010999999996</v>
      </c>
      <c r="X26" s="45">
        <f t="shared" si="6"/>
        <v>0.35405111651875171</v>
      </c>
      <c r="Y26" s="27">
        <v>400</v>
      </c>
      <c r="Z26" s="28">
        <f t="shared" si="7"/>
        <v>989360.43999999983</v>
      </c>
      <c r="AB26">
        <v>0</v>
      </c>
      <c r="AC26" s="45">
        <v>0</v>
      </c>
      <c r="AD26" s="45">
        <f t="shared" si="8"/>
        <v>0</v>
      </c>
      <c r="AE26" s="27">
        <v>240</v>
      </c>
      <c r="AF26" s="28">
        <f t="shared" si="9"/>
        <v>0</v>
      </c>
      <c r="AH26">
        <v>0</v>
      </c>
      <c r="AI26">
        <v>0</v>
      </c>
      <c r="AJ26">
        <f t="shared" si="10"/>
        <v>0</v>
      </c>
      <c r="AK26" s="27">
        <v>290</v>
      </c>
      <c r="AL26" s="28">
        <f t="shared" si="11"/>
        <v>0</v>
      </c>
      <c r="AN26" s="28">
        <f t="shared" si="12"/>
        <v>1915039.9599999997</v>
      </c>
      <c r="AO26" s="15">
        <f t="shared" si="13"/>
        <v>638346.6533333332</v>
      </c>
    </row>
    <row r="27" spans="1:41" x14ac:dyDescent="0.25">
      <c r="A27" s="23">
        <v>11001</v>
      </c>
      <c r="B27" s="24" t="s">
        <v>156</v>
      </c>
      <c r="C27" t="s">
        <v>236</v>
      </c>
      <c r="D27" s="25">
        <v>181</v>
      </c>
      <c r="E27" s="45">
        <v>260.93020000000001</v>
      </c>
      <c r="F27" s="45">
        <f t="shared" si="2"/>
        <v>1.4416033149171272</v>
      </c>
      <c r="G27" s="27">
        <v>1800</v>
      </c>
      <c r="H27" s="27">
        <f t="shared" si="3"/>
        <v>469674.36000000004</v>
      </c>
      <c r="J27" s="51">
        <v>72</v>
      </c>
      <c r="K27" s="52">
        <v>53.911000000000001</v>
      </c>
      <c r="L27" s="52">
        <f t="shared" si="4"/>
        <v>0.7487638888888889</v>
      </c>
      <c r="M27" s="53">
        <v>160</v>
      </c>
      <c r="N27" s="53">
        <f t="shared" si="0"/>
        <v>8625.76</v>
      </c>
      <c r="P27">
        <v>0</v>
      </c>
      <c r="Q27" s="45">
        <v>0</v>
      </c>
      <c r="R27" s="45">
        <f t="shared" si="5"/>
        <v>0</v>
      </c>
      <c r="S27" s="27">
        <v>80</v>
      </c>
      <c r="T27" s="27">
        <f t="shared" si="1"/>
        <v>0</v>
      </c>
      <c r="V27" s="25">
        <v>6936</v>
      </c>
      <c r="W27" s="45">
        <v>2599.5906</v>
      </c>
      <c r="X27" s="45">
        <f t="shared" si="6"/>
        <v>0.37479679930795845</v>
      </c>
      <c r="Y27" s="27">
        <v>400</v>
      </c>
      <c r="Z27" s="28">
        <f t="shared" si="7"/>
        <v>1039836.24</v>
      </c>
      <c r="AB27">
        <v>359</v>
      </c>
      <c r="AC27" s="45">
        <v>114.2334</v>
      </c>
      <c r="AD27" s="45">
        <f t="shared" si="8"/>
        <v>0.3181988857938719</v>
      </c>
      <c r="AE27" s="27">
        <v>240</v>
      </c>
      <c r="AF27" s="28">
        <f t="shared" si="9"/>
        <v>27416.016000000003</v>
      </c>
      <c r="AH27">
        <v>0</v>
      </c>
      <c r="AI27">
        <v>0</v>
      </c>
      <c r="AJ27">
        <f t="shared" si="10"/>
        <v>0</v>
      </c>
      <c r="AK27" s="27">
        <v>290</v>
      </c>
      <c r="AL27" s="28">
        <f t="shared" si="11"/>
        <v>0</v>
      </c>
      <c r="AN27" s="28">
        <f t="shared" si="12"/>
        <v>1545552.3760000002</v>
      </c>
      <c r="AO27" s="15">
        <f t="shared" si="13"/>
        <v>515184.12533333339</v>
      </c>
    </row>
    <row r="28" spans="1:41" x14ac:dyDescent="0.25">
      <c r="A28" s="23">
        <v>4001</v>
      </c>
      <c r="B28" s="24" t="s">
        <v>238</v>
      </c>
      <c r="C28" t="s">
        <v>236</v>
      </c>
      <c r="D28" s="25">
        <v>267</v>
      </c>
      <c r="E28" s="45">
        <v>242.09140000000002</v>
      </c>
      <c r="F28" s="45">
        <f t="shared" si="2"/>
        <v>0.90670936329588026</v>
      </c>
      <c r="G28" s="27">
        <v>1800</v>
      </c>
      <c r="H28" s="27">
        <f t="shared" si="3"/>
        <v>435764.52</v>
      </c>
      <c r="J28" s="51">
        <v>0</v>
      </c>
      <c r="K28" s="52">
        <v>0</v>
      </c>
      <c r="L28" s="52">
        <f t="shared" si="4"/>
        <v>0</v>
      </c>
      <c r="M28" s="53">
        <v>160</v>
      </c>
      <c r="N28" s="53">
        <f t="shared" si="0"/>
        <v>0</v>
      </c>
      <c r="P28">
        <v>0</v>
      </c>
      <c r="Q28" s="45">
        <v>0</v>
      </c>
      <c r="R28" s="45">
        <f t="shared" si="5"/>
        <v>0</v>
      </c>
      <c r="S28" s="27">
        <v>80</v>
      </c>
      <c r="T28" s="27">
        <f t="shared" si="1"/>
        <v>0</v>
      </c>
      <c r="V28" s="25">
        <v>10029</v>
      </c>
      <c r="W28" s="45">
        <v>2944.3050000000003</v>
      </c>
      <c r="X28" s="45">
        <f t="shared" si="6"/>
        <v>0.29357912055040386</v>
      </c>
      <c r="Y28" s="27">
        <v>400</v>
      </c>
      <c r="Z28" s="28">
        <f t="shared" si="7"/>
        <v>1177722</v>
      </c>
      <c r="AB28">
        <v>0</v>
      </c>
      <c r="AC28" s="45">
        <v>0</v>
      </c>
      <c r="AD28" s="45">
        <f t="shared" si="8"/>
        <v>0</v>
      </c>
      <c r="AE28" s="27">
        <v>240</v>
      </c>
      <c r="AF28" s="28">
        <f t="shared" si="9"/>
        <v>0</v>
      </c>
      <c r="AH28">
        <v>0</v>
      </c>
      <c r="AI28">
        <v>0</v>
      </c>
      <c r="AJ28">
        <f t="shared" si="10"/>
        <v>0</v>
      </c>
      <c r="AK28" s="27">
        <v>290</v>
      </c>
      <c r="AL28" s="28">
        <f t="shared" si="11"/>
        <v>0</v>
      </c>
      <c r="AN28" s="28">
        <f t="shared" si="12"/>
        <v>1613486.52</v>
      </c>
      <c r="AO28" s="15">
        <f t="shared" si="13"/>
        <v>537828.84</v>
      </c>
    </row>
    <row r="29" spans="1:41" x14ac:dyDescent="0.25">
      <c r="A29" s="23">
        <v>15006</v>
      </c>
      <c r="B29" s="24" t="s">
        <v>157</v>
      </c>
      <c r="C29" t="s">
        <v>236</v>
      </c>
      <c r="D29" s="25">
        <v>67</v>
      </c>
      <c r="E29" s="45">
        <v>47.535099999999993</v>
      </c>
      <c r="F29" s="45">
        <f t="shared" si="2"/>
        <v>0.70947910447761187</v>
      </c>
      <c r="G29" s="27">
        <v>1800</v>
      </c>
      <c r="H29" s="27">
        <f t="shared" si="3"/>
        <v>85563.18</v>
      </c>
      <c r="J29">
        <v>0</v>
      </c>
      <c r="K29" s="45">
        <v>0</v>
      </c>
      <c r="L29" s="45">
        <f t="shared" si="4"/>
        <v>0</v>
      </c>
      <c r="M29" s="27">
        <v>160</v>
      </c>
      <c r="N29" s="27">
        <f t="shared" si="0"/>
        <v>0</v>
      </c>
      <c r="P29">
        <v>0</v>
      </c>
      <c r="Q29" s="45">
        <v>0</v>
      </c>
      <c r="R29" s="45">
        <f t="shared" si="5"/>
        <v>0</v>
      </c>
      <c r="S29" s="27">
        <v>80</v>
      </c>
      <c r="T29" s="27">
        <f t="shared" si="1"/>
        <v>0</v>
      </c>
      <c r="V29" s="25">
        <v>2409</v>
      </c>
      <c r="W29" s="45">
        <v>860.66330000000016</v>
      </c>
      <c r="X29" s="45">
        <f t="shared" si="6"/>
        <v>0.3572699460356995</v>
      </c>
      <c r="Y29" s="27">
        <v>400</v>
      </c>
      <c r="Z29" s="28">
        <f t="shared" si="7"/>
        <v>344265.32</v>
      </c>
      <c r="AB29">
        <v>0</v>
      </c>
      <c r="AC29" s="45">
        <v>0</v>
      </c>
      <c r="AD29" s="45">
        <f t="shared" si="8"/>
        <v>0</v>
      </c>
      <c r="AE29" s="27">
        <v>240</v>
      </c>
      <c r="AF29" s="28">
        <f t="shared" si="9"/>
        <v>0</v>
      </c>
      <c r="AH29">
        <v>0</v>
      </c>
      <c r="AI29">
        <v>0</v>
      </c>
      <c r="AJ29">
        <f t="shared" si="10"/>
        <v>0</v>
      </c>
      <c r="AK29" s="27">
        <v>290</v>
      </c>
      <c r="AL29" s="28">
        <f t="shared" si="11"/>
        <v>0</v>
      </c>
      <c r="AN29" s="28">
        <f t="shared" si="12"/>
        <v>429828.5</v>
      </c>
      <c r="AO29" s="15">
        <f t="shared" si="13"/>
        <v>143276.16666666666</v>
      </c>
    </row>
    <row r="30" spans="1:41" x14ac:dyDescent="0.25">
      <c r="A30" s="23">
        <v>11006</v>
      </c>
      <c r="B30" s="24" t="s">
        <v>158</v>
      </c>
      <c r="C30" t="s">
        <v>236</v>
      </c>
      <c r="D30" s="25">
        <v>414</v>
      </c>
      <c r="E30" s="45">
        <v>442.55649999999997</v>
      </c>
      <c r="F30" s="45">
        <f t="shared" si="2"/>
        <v>1.0689770531400966</v>
      </c>
      <c r="G30" s="27">
        <v>1800</v>
      </c>
      <c r="H30" s="27">
        <f t="shared" si="3"/>
        <v>796601.7</v>
      </c>
      <c r="J30">
        <v>116</v>
      </c>
      <c r="K30" s="45">
        <v>83.887000000000043</v>
      </c>
      <c r="L30" s="45">
        <f t="shared" si="4"/>
        <v>0.72316379310344869</v>
      </c>
      <c r="M30" s="27">
        <v>160</v>
      </c>
      <c r="N30" s="27">
        <f t="shared" si="0"/>
        <v>13421.920000000007</v>
      </c>
      <c r="P30">
        <v>10</v>
      </c>
      <c r="Q30" s="45">
        <v>12.5944</v>
      </c>
      <c r="R30" s="45">
        <f t="shared" si="5"/>
        <v>1.2594400000000001</v>
      </c>
      <c r="S30" s="27">
        <v>80</v>
      </c>
      <c r="T30" s="27">
        <f t="shared" si="1"/>
        <v>1007.552</v>
      </c>
      <c r="V30" s="25">
        <v>11481</v>
      </c>
      <c r="W30" s="45">
        <v>5527.0195999999996</v>
      </c>
      <c r="X30" s="45">
        <f t="shared" si="6"/>
        <v>0.48140576604825358</v>
      </c>
      <c r="Y30" s="27">
        <v>400</v>
      </c>
      <c r="Z30" s="28">
        <f t="shared" si="7"/>
        <v>2210807.84</v>
      </c>
      <c r="AB30">
        <v>633</v>
      </c>
      <c r="AC30" s="45">
        <v>672.8051999999999</v>
      </c>
      <c r="AD30" s="45">
        <f t="shared" si="8"/>
        <v>1.0628834123222748</v>
      </c>
      <c r="AE30" s="27">
        <v>240</v>
      </c>
      <c r="AF30" s="28">
        <f t="shared" si="9"/>
        <v>161473.24799999996</v>
      </c>
      <c r="AH30">
        <v>0</v>
      </c>
      <c r="AI30">
        <v>0</v>
      </c>
      <c r="AJ30">
        <f t="shared" si="10"/>
        <v>0</v>
      </c>
      <c r="AK30" s="27">
        <v>290</v>
      </c>
      <c r="AL30" s="28">
        <f t="shared" si="11"/>
        <v>0</v>
      </c>
      <c r="AN30" s="28">
        <f t="shared" si="12"/>
        <v>3183312.26</v>
      </c>
      <c r="AO30" s="15">
        <f t="shared" si="13"/>
        <v>1061104.0866666667</v>
      </c>
    </row>
    <row r="31" spans="1:41" x14ac:dyDescent="0.25">
      <c r="A31" s="23">
        <v>3048</v>
      </c>
      <c r="B31" s="24" t="s">
        <v>159</v>
      </c>
      <c r="C31" t="s">
        <v>236</v>
      </c>
      <c r="D31" s="25">
        <v>1071</v>
      </c>
      <c r="E31" s="45">
        <v>2384.3474999999999</v>
      </c>
      <c r="F31" s="45">
        <f t="shared" si="2"/>
        <v>2.2262815126050417</v>
      </c>
      <c r="G31" s="27">
        <v>1800</v>
      </c>
      <c r="H31" s="27">
        <f t="shared" si="3"/>
        <v>4291825.5</v>
      </c>
      <c r="J31">
        <v>54</v>
      </c>
      <c r="K31" s="45">
        <v>39.475700000000003</v>
      </c>
      <c r="L31" s="45">
        <f t="shared" si="4"/>
        <v>0.73103148148148156</v>
      </c>
      <c r="M31" s="27">
        <v>160</v>
      </c>
      <c r="N31" s="27">
        <f t="shared" si="0"/>
        <v>6316.112000000001</v>
      </c>
      <c r="P31">
        <v>28</v>
      </c>
      <c r="Q31" s="45">
        <v>45.620399999999989</v>
      </c>
      <c r="R31" s="45">
        <f t="shared" si="5"/>
        <v>1.6292999999999995</v>
      </c>
      <c r="S31" s="27">
        <v>80</v>
      </c>
      <c r="T31" s="27">
        <f t="shared" si="1"/>
        <v>3649.6319999999992</v>
      </c>
      <c r="V31" s="25">
        <v>19234</v>
      </c>
      <c r="W31" s="45">
        <v>10785.355199999998</v>
      </c>
      <c r="X31" s="45">
        <f t="shared" si="6"/>
        <v>0.56074426536341881</v>
      </c>
      <c r="Y31" s="27">
        <v>400</v>
      </c>
      <c r="Z31" s="28">
        <f t="shared" si="7"/>
        <v>4314142.0799999991</v>
      </c>
      <c r="AB31">
        <v>1056</v>
      </c>
      <c r="AC31" s="45">
        <v>294.04730000000001</v>
      </c>
      <c r="AD31" s="45">
        <f t="shared" si="8"/>
        <v>0.27845388257575759</v>
      </c>
      <c r="AE31" s="27">
        <v>240</v>
      </c>
      <c r="AF31" s="28">
        <f t="shared" si="9"/>
        <v>70571.351999999999</v>
      </c>
      <c r="AH31">
        <v>0</v>
      </c>
      <c r="AI31">
        <v>0</v>
      </c>
      <c r="AJ31">
        <f t="shared" si="10"/>
        <v>0</v>
      </c>
      <c r="AK31" s="27">
        <v>290</v>
      </c>
      <c r="AL31" s="28">
        <f t="shared" si="11"/>
        <v>0</v>
      </c>
      <c r="AN31" s="28">
        <f t="shared" si="12"/>
        <v>8686504.675999999</v>
      </c>
      <c r="AO31" s="15">
        <f t="shared" si="13"/>
        <v>2895501.5586666665</v>
      </c>
    </row>
    <row r="32" spans="1:41" x14ac:dyDescent="0.25">
      <c r="A32" s="23">
        <v>13046</v>
      </c>
      <c r="B32" s="24" t="s">
        <v>160</v>
      </c>
      <c r="C32" t="s">
        <v>236</v>
      </c>
      <c r="D32" s="25">
        <v>309</v>
      </c>
      <c r="E32" s="45">
        <v>268.25880000000001</v>
      </c>
      <c r="F32" s="45">
        <f t="shared" si="2"/>
        <v>0.86815145631067969</v>
      </c>
      <c r="G32" s="27">
        <v>1800</v>
      </c>
      <c r="H32" s="27">
        <f t="shared" si="3"/>
        <v>482865.84</v>
      </c>
      <c r="J32">
        <v>99</v>
      </c>
      <c r="K32" s="45">
        <v>66.219499999999996</v>
      </c>
      <c r="L32" s="45">
        <f t="shared" si="4"/>
        <v>0.66888383838383836</v>
      </c>
      <c r="M32" s="27">
        <v>160</v>
      </c>
      <c r="N32" s="27">
        <f t="shared" si="0"/>
        <v>10595.119999999999</v>
      </c>
      <c r="P32">
        <v>0</v>
      </c>
      <c r="Q32" s="45">
        <v>0</v>
      </c>
      <c r="R32" s="45">
        <f t="shared" si="5"/>
        <v>0</v>
      </c>
      <c r="S32" s="27">
        <v>80</v>
      </c>
      <c r="T32" s="27">
        <f t="shared" si="1"/>
        <v>0</v>
      </c>
      <c r="V32" s="25">
        <v>11341</v>
      </c>
      <c r="W32" s="45">
        <v>5002.7763000000004</v>
      </c>
      <c r="X32" s="45">
        <f t="shared" si="6"/>
        <v>0.44112303147870563</v>
      </c>
      <c r="Y32" s="27">
        <v>400</v>
      </c>
      <c r="Z32" s="28">
        <f t="shared" si="7"/>
        <v>2001110.5200000003</v>
      </c>
      <c r="AB32">
        <v>0</v>
      </c>
      <c r="AC32" s="45">
        <v>0</v>
      </c>
      <c r="AD32" s="45">
        <f t="shared" si="8"/>
        <v>0</v>
      </c>
      <c r="AE32" s="27">
        <v>240</v>
      </c>
      <c r="AF32" s="28">
        <f t="shared" si="9"/>
        <v>0</v>
      </c>
      <c r="AH32">
        <v>0</v>
      </c>
      <c r="AI32">
        <v>0</v>
      </c>
      <c r="AJ32">
        <f t="shared" si="10"/>
        <v>0</v>
      </c>
      <c r="AK32" s="27">
        <v>290</v>
      </c>
      <c r="AL32" s="28">
        <f t="shared" si="11"/>
        <v>0</v>
      </c>
      <c r="AN32" s="28">
        <f t="shared" si="12"/>
        <v>2494571.4800000004</v>
      </c>
      <c r="AO32" s="15">
        <f t="shared" si="13"/>
        <v>831523.82666666678</v>
      </c>
    </row>
    <row r="33" spans="1:41" x14ac:dyDescent="0.25">
      <c r="A33" s="23">
        <v>18006</v>
      </c>
      <c r="B33" s="24" t="s">
        <v>161</v>
      </c>
      <c r="C33" t="s">
        <v>236</v>
      </c>
      <c r="D33" s="25">
        <v>650</v>
      </c>
      <c r="E33" s="45">
        <v>912.32199999999989</v>
      </c>
      <c r="F33" s="45">
        <f t="shared" si="2"/>
        <v>1.4035723076923075</v>
      </c>
      <c r="G33" s="27">
        <v>1800</v>
      </c>
      <c r="H33" s="27">
        <f t="shared" si="3"/>
        <v>1642179.5999999999</v>
      </c>
      <c r="J33">
        <v>101</v>
      </c>
      <c r="K33" s="45">
        <v>63.368200000000002</v>
      </c>
      <c r="L33" s="45">
        <f t="shared" si="4"/>
        <v>0.62740792079207919</v>
      </c>
      <c r="M33" s="27">
        <v>160</v>
      </c>
      <c r="N33" s="27">
        <f t="shared" si="0"/>
        <v>10138.911999999998</v>
      </c>
      <c r="P33">
        <v>0</v>
      </c>
      <c r="Q33" s="45">
        <v>0</v>
      </c>
      <c r="R33" s="45">
        <f t="shared" si="5"/>
        <v>0</v>
      </c>
      <c r="S33" s="27">
        <v>80</v>
      </c>
      <c r="T33" s="27">
        <f t="shared" si="1"/>
        <v>0</v>
      </c>
      <c r="V33" s="25">
        <v>21144</v>
      </c>
      <c r="W33" s="45">
        <v>8028.0610999999999</v>
      </c>
      <c r="X33" s="45">
        <f t="shared" si="6"/>
        <v>0.37968506905032162</v>
      </c>
      <c r="Y33" s="27">
        <v>400</v>
      </c>
      <c r="Z33" s="28">
        <f t="shared" si="7"/>
        <v>3211224.4400000004</v>
      </c>
      <c r="AB33">
        <v>85</v>
      </c>
      <c r="AC33" s="45">
        <v>81.838000000000008</v>
      </c>
      <c r="AD33" s="45">
        <f t="shared" si="8"/>
        <v>0.9628000000000001</v>
      </c>
      <c r="AE33" s="27">
        <v>240</v>
      </c>
      <c r="AF33" s="28">
        <f t="shared" si="9"/>
        <v>19641.120000000003</v>
      </c>
      <c r="AH33">
        <v>0</v>
      </c>
      <c r="AI33">
        <v>0</v>
      </c>
      <c r="AJ33">
        <f t="shared" si="10"/>
        <v>0</v>
      </c>
      <c r="AK33" s="27">
        <v>290</v>
      </c>
      <c r="AL33" s="28">
        <f t="shared" si="11"/>
        <v>0</v>
      </c>
      <c r="AN33" s="28">
        <f t="shared" si="12"/>
        <v>4883184.0720000006</v>
      </c>
      <c r="AO33" s="15">
        <f t="shared" si="13"/>
        <v>1627728.0240000002</v>
      </c>
    </row>
    <row r="34" spans="1:41" x14ac:dyDescent="0.25">
      <c r="A34" s="23">
        <v>16006</v>
      </c>
      <c r="B34" s="24" t="s">
        <v>162</v>
      </c>
      <c r="C34" t="s">
        <v>236</v>
      </c>
      <c r="D34" s="25">
        <v>691</v>
      </c>
      <c r="E34" s="45">
        <v>707.64050000000009</v>
      </c>
      <c r="F34" s="45">
        <f t="shared" si="2"/>
        <v>1.0240817655571637</v>
      </c>
      <c r="G34" s="27">
        <v>1800</v>
      </c>
      <c r="H34" s="27">
        <f t="shared" si="3"/>
        <v>1273752.9000000001</v>
      </c>
      <c r="J34">
        <v>338</v>
      </c>
      <c r="K34" s="45">
        <v>218.82900000000024</v>
      </c>
      <c r="L34" s="45">
        <f t="shared" si="4"/>
        <v>0.64742307692307766</v>
      </c>
      <c r="M34" s="27">
        <v>160</v>
      </c>
      <c r="N34" s="27">
        <f t="shared" si="0"/>
        <v>35012.640000000036</v>
      </c>
      <c r="P34">
        <v>3</v>
      </c>
      <c r="Q34" s="45">
        <v>3.9897</v>
      </c>
      <c r="R34" s="45">
        <f t="shared" si="5"/>
        <v>1.3299000000000001</v>
      </c>
      <c r="S34" s="27">
        <v>80</v>
      </c>
      <c r="T34" s="27">
        <f t="shared" si="1"/>
        <v>319.17599999999999</v>
      </c>
      <c r="V34" s="25">
        <v>16851</v>
      </c>
      <c r="W34" s="45">
        <v>5470.9800999999998</v>
      </c>
      <c r="X34" s="45">
        <f t="shared" si="6"/>
        <v>0.32466797816153342</v>
      </c>
      <c r="Y34" s="27">
        <v>400</v>
      </c>
      <c r="Z34" s="28">
        <f t="shared" si="7"/>
        <v>2188392.04</v>
      </c>
      <c r="AB34">
        <v>312</v>
      </c>
      <c r="AC34" s="45">
        <v>83.902900000000002</v>
      </c>
      <c r="AD34" s="45">
        <f t="shared" si="8"/>
        <v>0.26891955128205131</v>
      </c>
      <c r="AE34" s="27">
        <v>240</v>
      </c>
      <c r="AF34" s="28">
        <f t="shared" si="9"/>
        <v>20136.696</v>
      </c>
      <c r="AH34">
        <v>0</v>
      </c>
      <c r="AI34">
        <v>0</v>
      </c>
      <c r="AJ34">
        <f t="shared" si="10"/>
        <v>0</v>
      </c>
      <c r="AK34" s="27">
        <v>290</v>
      </c>
      <c r="AL34" s="28">
        <f t="shared" si="11"/>
        <v>0</v>
      </c>
      <c r="AN34" s="28">
        <f t="shared" si="12"/>
        <v>3517613.4520000005</v>
      </c>
      <c r="AO34" s="15">
        <f t="shared" si="13"/>
        <v>1172537.8173333334</v>
      </c>
    </row>
    <row r="35" spans="1:41" x14ac:dyDescent="0.25">
      <c r="A35" s="23">
        <v>16004</v>
      </c>
      <c r="B35" s="24" t="s">
        <v>163</v>
      </c>
      <c r="C35" t="s">
        <v>236</v>
      </c>
      <c r="D35" s="25">
        <v>51</v>
      </c>
      <c r="E35" s="45">
        <v>72.374099999999999</v>
      </c>
      <c r="F35" s="45">
        <f t="shared" si="2"/>
        <v>1.4191</v>
      </c>
      <c r="G35" s="27">
        <v>1800</v>
      </c>
      <c r="H35" s="27">
        <f t="shared" si="3"/>
        <v>130273.38</v>
      </c>
      <c r="J35">
        <v>0</v>
      </c>
      <c r="K35" s="45">
        <v>0</v>
      </c>
      <c r="L35" s="45">
        <f t="shared" si="4"/>
        <v>0</v>
      </c>
      <c r="M35" s="27">
        <v>160</v>
      </c>
      <c r="N35" s="27">
        <f t="shared" si="0"/>
        <v>0</v>
      </c>
      <c r="P35">
        <v>0</v>
      </c>
      <c r="Q35" s="45">
        <v>0</v>
      </c>
      <c r="R35" s="45">
        <f t="shared" si="5"/>
        <v>0</v>
      </c>
      <c r="S35" s="27">
        <v>80</v>
      </c>
      <c r="T35" s="27">
        <f t="shared" si="1"/>
        <v>0</v>
      </c>
      <c r="V35" s="25">
        <v>6653</v>
      </c>
      <c r="W35" s="45">
        <v>2119.3670999999999</v>
      </c>
      <c r="X35" s="45">
        <f t="shared" si="6"/>
        <v>0.31855810912370358</v>
      </c>
      <c r="Y35" s="27">
        <v>400</v>
      </c>
      <c r="Z35" s="28">
        <f t="shared" si="7"/>
        <v>847746.84</v>
      </c>
      <c r="AB35">
        <v>0</v>
      </c>
      <c r="AC35" s="45">
        <v>0</v>
      </c>
      <c r="AD35" s="45">
        <f t="shared" si="8"/>
        <v>0</v>
      </c>
      <c r="AE35" s="27">
        <v>240</v>
      </c>
      <c r="AF35" s="28">
        <f t="shared" si="9"/>
        <v>0</v>
      </c>
      <c r="AH35">
        <v>0</v>
      </c>
      <c r="AI35">
        <v>0</v>
      </c>
      <c r="AJ35">
        <f t="shared" si="10"/>
        <v>0</v>
      </c>
      <c r="AK35" s="27">
        <v>290</v>
      </c>
      <c r="AL35" s="28">
        <f t="shared" si="11"/>
        <v>0</v>
      </c>
      <c r="AN35" s="28">
        <f t="shared" si="12"/>
        <v>978020.22</v>
      </c>
      <c r="AO35" s="15">
        <f t="shared" si="13"/>
        <v>326006.74</v>
      </c>
    </row>
    <row r="36" spans="1:41" x14ac:dyDescent="0.25">
      <c r="A36" s="23">
        <v>3023</v>
      </c>
      <c r="B36" s="24" t="s">
        <v>164</v>
      </c>
      <c r="C36" t="s">
        <v>236</v>
      </c>
      <c r="D36" s="25">
        <v>3098</v>
      </c>
      <c r="E36" s="45">
        <v>6368.2584000000006</v>
      </c>
      <c r="F36" s="45">
        <f t="shared" si="2"/>
        <v>2.0556030987734024</v>
      </c>
      <c r="G36" s="27">
        <v>1800</v>
      </c>
      <c r="H36" s="27">
        <f t="shared" si="3"/>
        <v>11462865.120000001</v>
      </c>
      <c r="J36">
        <v>1</v>
      </c>
      <c r="K36" s="45">
        <v>0.7883</v>
      </c>
      <c r="L36" s="45">
        <f t="shared" si="4"/>
        <v>0.7883</v>
      </c>
      <c r="M36" s="27">
        <v>160</v>
      </c>
      <c r="N36" s="27">
        <f t="shared" si="0"/>
        <v>126.128</v>
      </c>
      <c r="P36">
        <v>0</v>
      </c>
      <c r="Q36" s="45">
        <v>0</v>
      </c>
      <c r="R36" s="45">
        <f t="shared" si="5"/>
        <v>0</v>
      </c>
      <c r="S36" s="27">
        <v>80</v>
      </c>
      <c r="T36" s="27">
        <f t="shared" si="1"/>
        <v>0</v>
      </c>
      <c r="V36" s="25">
        <v>50430</v>
      </c>
      <c r="W36" s="45">
        <v>17987.387600000002</v>
      </c>
      <c r="X36" s="45">
        <f t="shared" si="6"/>
        <v>0.35668030140789214</v>
      </c>
      <c r="Y36" s="27">
        <v>400</v>
      </c>
      <c r="Z36" s="28">
        <f t="shared" si="7"/>
        <v>7194955.040000001</v>
      </c>
      <c r="AB36">
        <v>272</v>
      </c>
      <c r="AC36" s="45">
        <v>90.071700000000007</v>
      </c>
      <c r="AD36" s="45">
        <f t="shared" si="8"/>
        <v>0.33114595588235296</v>
      </c>
      <c r="AE36" s="27">
        <v>240</v>
      </c>
      <c r="AF36" s="28">
        <f t="shared" si="9"/>
        <v>21617.208000000002</v>
      </c>
      <c r="AH36">
        <v>0</v>
      </c>
      <c r="AI36">
        <v>0</v>
      </c>
      <c r="AJ36">
        <f t="shared" si="10"/>
        <v>0</v>
      </c>
      <c r="AK36" s="27">
        <v>290</v>
      </c>
      <c r="AL36" s="28">
        <f t="shared" si="11"/>
        <v>0</v>
      </c>
      <c r="AN36" s="28">
        <f t="shared" si="12"/>
        <v>18679563.495999999</v>
      </c>
      <c r="AO36" s="15">
        <f t="shared" si="13"/>
        <v>6226521.1653333334</v>
      </c>
    </row>
    <row r="37" spans="1:41" x14ac:dyDescent="0.25">
      <c r="A37" s="23">
        <v>23003</v>
      </c>
      <c r="B37" s="24" t="s">
        <v>165</v>
      </c>
      <c r="C37" t="s">
        <v>236</v>
      </c>
      <c r="D37" s="25">
        <v>756</v>
      </c>
      <c r="E37" s="45">
        <v>905.77170000000001</v>
      </c>
      <c r="F37" s="45">
        <f t="shared" si="2"/>
        <v>1.1981107142857144</v>
      </c>
      <c r="G37" s="27">
        <v>1800</v>
      </c>
      <c r="H37" s="27">
        <f t="shared" si="3"/>
        <v>1630389.06</v>
      </c>
      <c r="J37">
        <v>1</v>
      </c>
      <c r="K37" s="45">
        <v>0.73629999999999995</v>
      </c>
      <c r="L37" s="45">
        <f t="shared" si="4"/>
        <v>0.73629999999999995</v>
      </c>
      <c r="M37" s="27">
        <v>160</v>
      </c>
      <c r="N37" s="27">
        <f t="shared" si="0"/>
        <v>117.80799999999999</v>
      </c>
      <c r="P37">
        <v>0</v>
      </c>
      <c r="Q37" s="45">
        <v>0</v>
      </c>
      <c r="R37" s="45">
        <f t="shared" si="5"/>
        <v>0</v>
      </c>
      <c r="S37" s="27">
        <v>80</v>
      </c>
      <c r="T37" s="27">
        <f t="shared" si="1"/>
        <v>0</v>
      </c>
      <c r="V37" s="25">
        <v>14889</v>
      </c>
      <c r="W37" s="45">
        <v>4252.3964000000005</v>
      </c>
      <c r="X37" s="45">
        <f t="shared" si="6"/>
        <v>0.28560658204043254</v>
      </c>
      <c r="Y37" s="27">
        <v>400</v>
      </c>
      <c r="Z37" s="28">
        <f t="shared" si="7"/>
        <v>1700958.5600000003</v>
      </c>
      <c r="AB37">
        <v>0</v>
      </c>
      <c r="AC37" s="45">
        <v>0</v>
      </c>
      <c r="AD37" s="45">
        <f t="shared" si="8"/>
        <v>0</v>
      </c>
      <c r="AE37" s="27">
        <v>240</v>
      </c>
      <c r="AF37" s="28">
        <f t="shared" si="9"/>
        <v>0</v>
      </c>
      <c r="AH37">
        <v>0</v>
      </c>
      <c r="AI37">
        <v>0</v>
      </c>
      <c r="AJ37">
        <f t="shared" si="10"/>
        <v>0</v>
      </c>
      <c r="AK37" s="27">
        <v>290</v>
      </c>
      <c r="AL37" s="28">
        <f t="shared" si="11"/>
        <v>0</v>
      </c>
      <c r="AN37" s="28">
        <f t="shared" si="12"/>
        <v>3331465.4280000003</v>
      </c>
      <c r="AO37" s="15">
        <f t="shared" si="13"/>
        <v>1110488.476</v>
      </c>
    </row>
    <row r="38" spans="1:41" x14ac:dyDescent="0.25">
      <c r="A38" s="23">
        <v>3067</v>
      </c>
      <c r="B38" s="24" t="s">
        <v>166</v>
      </c>
      <c r="C38" t="s">
        <v>236</v>
      </c>
      <c r="D38" s="25">
        <v>155</v>
      </c>
      <c r="E38" s="45">
        <v>347.4486</v>
      </c>
      <c r="F38" s="45">
        <f t="shared" si="2"/>
        <v>2.2416038709677419</v>
      </c>
      <c r="G38" s="27">
        <v>1800</v>
      </c>
      <c r="H38" s="27">
        <f t="shared" si="3"/>
        <v>625407.48</v>
      </c>
      <c r="J38">
        <v>3</v>
      </c>
      <c r="K38" s="45">
        <v>2.4119999999999999</v>
      </c>
      <c r="L38" s="45">
        <f t="shared" si="4"/>
        <v>0.80399999999999994</v>
      </c>
      <c r="M38" s="27">
        <v>160</v>
      </c>
      <c r="N38" s="27">
        <f t="shared" si="0"/>
        <v>385.91999999999996</v>
      </c>
      <c r="P38">
        <v>2</v>
      </c>
      <c r="Q38" s="45">
        <v>2.5743999999999998</v>
      </c>
      <c r="R38" s="45">
        <f t="shared" si="5"/>
        <v>1.2871999999999999</v>
      </c>
      <c r="S38" s="27">
        <v>80</v>
      </c>
      <c r="T38" s="27">
        <f t="shared" si="1"/>
        <v>205.952</v>
      </c>
      <c r="V38" s="25">
        <v>3523</v>
      </c>
      <c r="W38" s="45">
        <v>1102.3173999999999</v>
      </c>
      <c r="X38" s="45">
        <f t="shared" si="6"/>
        <v>0.31289168322452454</v>
      </c>
      <c r="Y38" s="27">
        <v>400</v>
      </c>
      <c r="Z38" s="28">
        <f t="shared" si="7"/>
        <v>440926.95999999996</v>
      </c>
      <c r="AB38">
        <v>0</v>
      </c>
      <c r="AC38" s="45">
        <v>0</v>
      </c>
      <c r="AD38" s="45">
        <f t="shared" si="8"/>
        <v>0</v>
      </c>
      <c r="AE38" s="27">
        <v>240</v>
      </c>
      <c r="AF38" s="28">
        <f t="shared" si="9"/>
        <v>0</v>
      </c>
      <c r="AH38">
        <v>0</v>
      </c>
      <c r="AI38">
        <v>0</v>
      </c>
      <c r="AJ38">
        <f t="shared" si="10"/>
        <v>0</v>
      </c>
      <c r="AK38" s="27">
        <v>290</v>
      </c>
      <c r="AL38" s="28">
        <f t="shared" si="11"/>
        <v>0</v>
      </c>
      <c r="AN38" s="28">
        <f t="shared" si="12"/>
        <v>1066926.3119999999</v>
      </c>
      <c r="AO38" s="15">
        <f t="shared" si="13"/>
        <v>355642.10399999999</v>
      </c>
    </row>
  </sheetData>
  <sheetProtection algorithmName="SHA-512" hashValue="Cmm90zWLo+YNeAuea9LCNvY2zcHR1D/UmAcgXQZsHJjcXkrhwTNYZaBcR0v2s/K92kvbVZuOX1Xo4nMfMP1Vmg==" saltValue="KniG/Bw+fvo7M5qIrobGGw==" spinCount="100000" sheet="1" objects="1" scenarios="1"/>
  <mergeCells count="6">
    <mergeCell ref="AH7:AL7"/>
    <mergeCell ref="D7:H7"/>
    <mergeCell ref="J7:N7"/>
    <mergeCell ref="P7:T7"/>
    <mergeCell ref="V7:Z7"/>
    <mergeCell ref="AB7:AF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5B249-B422-442B-BEDA-2D87D090A683}">
  <dimension ref="A1:AO77"/>
  <sheetViews>
    <sheetView workbookViewId="0">
      <selection activeCell="E4" sqref="E4"/>
    </sheetView>
  </sheetViews>
  <sheetFormatPr defaultRowHeight="15" x14ac:dyDescent="0.25"/>
  <cols>
    <col min="2" max="2" width="36.5703125" customWidth="1"/>
    <col min="3" max="3" width="15.85546875" customWidth="1"/>
    <col min="7" max="7" width="10.5703125" bestFit="1" customWidth="1"/>
    <col min="8" max="8" width="13.5703125" customWidth="1"/>
    <col min="9" max="9" width="3" customWidth="1"/>
    <col min="15" max="15" width="3" customWidth="1"/>
    <col min="21" max="21" width="2.85546875" customWidth="1"/>
    <col min="22" max="22" width="10.5703125" bestFit="1" customWidth="1"/>
    <col min="26" max="26" width="14.28515625" bestFit="1" customWidth="1"/>
    <col min="27" max="27" width="2.85546875" customWidth="1"/>
    <col min="32" max="32" width="11.5703125" bestFit="1" customWidth="1"/>
    <col min="33" max="33" width="2.140625" customWidth="1"/>
    <col min="39" max="39" width="2.140625" customWidth="1"/>
    <col min="40" max="40" width="14.7109375" customWidth="1"/>
    <col min="41" max="41" width="14.28515625" bestFit="1" customWidth="1"/>
  </cols>
  <sheetData>
    <row r="1" spans="1:41" x14ac:dyDescent="0.25">
      <c r="A1" s="5" t="s">
        <v>239</v>
      </c>
    </row>
    <row r="2" spans="1:41" x14ac:dyDescent="0.25">
      <c r="A2" s="5" t="s">
        <v>241</v>
      </c>
    </row>
    <row r="4" spans="1:41" x14ac:dyDescent="0.25">
      <c r="A4" s="5" t="s">
        <v>4</v>
      </c>
    </row>
    <row r="5" spans="1:41" x14ac:dyDescent="0.25">
      <c r="A5" s="5"/>
    </row>
    <row r="6" spans="1:41" x14ac:dyDescent="0.25">
      <c r="A6" s="5" t="s">
        <v>5</v>
      </c>
    </row>
    <row r="7" spans="1:41" x14ac:dyDescent="0.25">
      <c r="D7" s="55" t="s">
        <v>126</v>
      </c>
      <c r="E7" s="55"/>
      <c r="F7" s="55"/>
      <c r="G7" s="55"/>
      <c r="H7" s="55"/>
      <c r="J7" s="55" t="s">
        <v>127</v>
      </c>
      <c r="K7" s="55"/>
      <c r="L7" s="55"/>
      <c r="M7" s="55"/>
      <c r="N7" s="55"/>
      <c r="P7" s="55" t="s">
        <v>128</v>
      </c>
      <c r="Q7" s="55"/>
      <c r="R7" s="55"/>
      <c r="S7" s="55"/>
      <c r="T7" s="55"/>
      <c r="V7" s="55" t="s">
        <v>129</v>
      </c>
      <c r="W7" s="55"/>
      <c r="X7" s="55"/>
      <c r="Y7" s="55"/>
      <c r="Z7" s="55"/>
      <c r="AB7" s="55" t="s">
        <v>130</v>
      </c>
      <c r="AC7" s="55"/>
      <c r="AD7" s="55"/>
      <c r="AE7" s="55"/>
      <c r="AF7" s="55"/>
      <c r="AH7" s="55" t="s">
        <v>131</v>
      </c>
      <c r="AI7" s="55"/>
      <c r="AJ7" s="55"/>
      <c r="AK7" s="55"/>
      <c r="AL7" s="55"/>
      <c r="AN7" s="28"/>
    </row>
    <row r="8" spans="1:41" ht="45" x14ac:dyDescent="0.25">
      <c r="A8" s="17" t="s">
        <v>6</v>
      </c>
      <c r="B8" s="17" t="s">
        <v>7</v>
      </c>
      <c r="C8" s="46" t="s">
        <v>132</v>
      </c>
      <c r="D8" s="47" t="s">
        <v>133</v>
      </c>
      <c r="E8" s="47" t="s">
        <v>134</v>
      </c>
      <c r="F8" s="47" t="s">
        <v>135</v>
      </c>
      <c r="G8" s="47" t="s">
        <v>98</v>
      </c>
      <c r="H8" s="47" t="s">
        <v>99</v>
      </c>
      <c r="J8" s="47" t="s">
        <v>133</v>
      </c>
      <c r="K8" s="47" t="s">
        <v>134</v>
      </c>
      <c r="L8" s="47" t="s">
        <v>135</v>
      </c>
      <c r="M8" s="47" t="s">
        <v>98</v>
      </c>
      <c r="N8" s="47" t="s">
        <v>99</v>
      </c>
      <c r="P8" s="47" t="s">
        <v>133</v>
      </c>
      <c r="Q8" s="47" t="s">
        <v>134</v>
      </c>
      <c r="R8" s="47" t="s">
        <v>135</v>
      </c>
      <c r="S8" s="47" t="s">
        <v>98</v>
      </c>
      <c r="T8" s="47" t="s">
        <v>99</v>
      </c>
      <c r="V8" s="47" t="s">
        <v>136</v>
      </c>
      <c r="W8" s="47" t="s">
        <v>134</v>
      </c>
      <c r="X8" s="47" t="s">
        <v>135</v>
      </c>
      <c r="Y8" s="47" t="s">
        <v>98</v>
      </c>
      <c r="Z8" s="47" t="s">
        <v>99</v>
      </c>
      <c r="AB8" s="47" t="s">
        <v>136</v>
      </c>
      <c r="AC8" s="47" t="s">
        <v>134</v>
      </c>
      <c r="AD8" s="47" t="s">
        <v>135</v>
      </c>
      <c r="AE8" s="47" t="s">
        <v>98</v>
      </c>
      <c r="AF8" s="47" t="s">
        <v>99</v>
      </c>
      <c r="AH8" s="47" t="s">
        <v>136</v>
      </c>
      <c r="AI8" s="47" t="s">
        <v>134</v>
      </c>
      <c r="AJ8" s="47" t="s">
        <v>135</v>
      </c>
      <c r="AK8" s="47" t="s">
        <v>98</v>
      </c>
      <c r="AL8" s="47" t="s">
        <v>99</v>
      </c>
      <c r="AM8" s="48"/>
      <c r="AN8" s="17" t="s">
        <v>137</v>
      </c>
      <c r="AO8" s="17" t="s">
        <v>233</v>
      </c>
    </row>
    <row r="9" spans="1:41" x14ac:dyDescent="0.25">
      <c r="A9" s="23">
        <v>14001</v>
      </c>
      <c r="B9" s="24" t="s">
        <v>167</v>
      </c>
      <c r="C9" t="s">
        <v>237</v>
      </c>
      <c r="D9" s="25">
        <v>303</v>
      </c>
      <c r="E9" s="45">
        <v>341.90439999999995</v>
      </c>
      <c r="F9" s="45">
        <f>E9/D9</f>
        <v>1.1283973597359735</v>
      </c>
      <c r="G9" s="27">
        <v>1750</v>
      </c>
      <c r="H9" s="27">
        <f>D9*F9*G9</f>
        <v>598332.70000000007</v>
      </c>
      <c r="J9" s="25">
        <v>59</v>
      </c>
      <c r="K9" s="45">
        <v>37.853899999999996</v>
      </c>
      <c r="L9" s="45">
        <f>IFERROR(K9/J9,0)</f>
        <v>0.64159152542372877</v>
      </c>
      <c r="M9" s="27">
        <v>160</v>
      </c>
      <c r="N9" s="27">
        <f t="shared" ref="N9:N72" si="0">J9*L9*M9</f>
        <v>6056.6239999999998</v>
      </c>
      <c r="P9" s="25">
        <v>0</v>
      </c>
      <c r="Q9" s="45">
        <v>0</v>
      </c>
      <c r="R9" s="45">
        <f>IFERROR(Q9/P9,0)</f>
        <v>0</v>
      </c>
      <c r="S9" s="27">
        <v>80</v>
      </c>
      <c r="T9" s="27">
        <f t="shared" ref="T9:T72" si="1">P9*R9*S9</f>
        <v>0</v>
      </c>
      <c r="V9" s="25">
        <v>7128</v>
      </c>
      <c r="W9" s="45">
        <v>2376.1558</v>
      </c>
      <c r="X9" s="45">
        <f>IFERROR(W9/V9,0)</f>
        <v>0.33335519079685744</v>
      </c>
      <c r="Y9" s="27">
        <v>375</v>
      </c>
      <c r="Z9" s="28">
        <f>V9*X9*Y9</f>
        <v>891058.42500000005</v>
      </c>
      <c r="AB9" s="25">
        <v>5</v>
      </c>
      <c r="AC9" s="45">
        <v>1.6008</v>
      </c>
      <c r="AD9" s="45">
        <f>IFERROR(AC9/AB9,0)</f>
        <v>0.32016</v>
      </c>
      <c r="AE9" s="27">
        <v>240</v>
      </c>
      <c r="AF9" s="28">
        <f>AB9*AD9*AE9</f>
        <v>384.19200000000001</v>
      </c>
      <c r="AH9" s="25">
        <v>0</v>
      </c>
      <c r="AI9" s="45">
        <v>0</v>
      </c>
      <c r="AJ9" s="45">
        <f>IFERROR(AI9/AH9,0)</f>
        <v>0</v>
      </c>
      <c r="AK9" s="27">
        <v>290</v>
      </c>
      <c r="AL9" s="28">
        <f>AH9*AJ9*AK9</f>
        <v>0</v>
      </c>
      <c r="AN9" s="28">
        <f>AL9+AF9+Z9+T9+N9+H9</f>
        <v>1495831.9410000001</v>
      </c>
      <c r="AO9" s="15">
        <f>AN9/3</f>
        <v>498610.64700000006</v>
      </c>
    </row>
    <row r="10" spans="1:41" x14ac:dyDescent="0.25">
      <c r="A10" s="23">
        <v>12010</v>
      </c>
      <c r="B10" s="24" t="s">
        <v>168</v>
      </c>
      <c r="C10" t="s">
        <v>237</v>
      </c>
      <c r="D10" s="25">
        <v>323</v>
      </c>
      <c r="E10" s="45">
        <v>492.37440000000004</v>
      </c>
      <c r="F10" s="45">
        <f t="shared" ref="F10:F73" si="2">E10/D10</f>
        <v>1.5243789473684213</v>
      </c>
      <c r="G10" s="27">
        <v>1750</v>
      </c>
      <c r="H10" s="27">
        <f t="shared" ref="H10:H73" si="3">D10*F10*G10</f>
        <v>861655.20000000019</v>
      </c>
      <c r="J10" s="25">
        <v>0</v>
      </c>
      <c r="K10" s="45">
        <v>0</v>
      </c>
      <c r="L10" s="45">
        <f t="shared" ref="L10:L73" si="4">IFERROR(K10/J10,0)</f>
        <v>0</v>
      </c>
      <c r="M10" s="27">
        <v>160</v>
      </c>
      <c r="N10" s="27">
        <f t="shared" si="0"/>
        <v>0</v>
      </c>
      <c r="P10" s="25">
        <v>0</v>
      </c>
      <c r="Q10" s="45">
        <v>0</v>
      </c>
      <c r="R10" s="45">
        <f t="shared" ref="R10:R73" si="5">IFERROR(Q10/P10,0)</f>
        <v>0</v>
      </c>
      <c r="S10" s="27">
        <v>80</v>
      </c>
      <c r="T10" s="27">
        <f t="shared" si="1"/>
        <v>0</v>
      </c>
      <c r="V10" s="25">
        <v>10194</v>
      </c>
      <c r="W10" s="45">
        <v>4037.2071000000001</v>
      </c>
      <c r="X10" s="45">
        <f t="shared" ref="X10:X73" si="6">IFERROR(W10/V10,0)</f>
        <v>0.39603758092995883</v>
      </c>
      <c r="Y10" s="27">
        <v>375</v>
      </c>
      <c r="Z10" s="28">
        <f t="shared" ref="Z10:Z73" si="7">V10*X10*Y10</f>
        <v>1513952.6625000001</v>
      </c>
      <c r="AB10" s="25">
        <v>0</v>
      </c>
      <c r="AC10" s="45">
        <v>0</v>
      </c>
      <c r="AD10" s="45">
        <f t="shared" ref="AD10:AD73" si="8">IFERROR(AC10/AB10,0)</f>
        <v>0</v>
      </c>
      <c r="AE10" s="27">
        <v>240</v>
      </c>
      <c r="AF10" s="28">
        <f t="shared" ref="AF10:AF73" si="9">AB10*AD10*AE10</f>
        <v>0</v>
      </c>
      <c r="AH10" s="25">
        <v>0</v>
      </c>
      <c r="AI10" s="45">
        <v>0</v>
      </c>
      <c r="AJ10" s="45">
        <f t="shared" ref="AJ10:AJ73" si="10">IFERROR(AI10/AH10,0)</f>
        <v>0</v>
      </c>
      <c r="AK10" s="27">
        <v>290</v>
      </c>
      <c r="AL10" s="28">
        <f t="shared" ref="AL10:AL73" si="11">AH10*AJ10*AK10</f>
        <v>0</v>
      </c>
      <c r="AN10" s="28">
        <f t="shared" ref="AN10:AN73" si="12">AL10+AF10+Z10+T10+N10+H10</f>
        <v>2375607.8625000003</v>
      </c>
      <c r="AO10" s="15">
        <f t="shared" ref="AO10:AO73" si="13">AN10/3</f>
        <v>791869.28750000009</v>
      </c>
    </row>
    <row r="11" spans="1:41" x14ac:dyDescent="0.25">
      <c r="A11" s="23">
        <v>4025</v>
      </c>
      <c r="B11" s="24" t="s">
        <v>169</v>
      </c>
      <c r="C11" t="s">
        <v>237</v>
      </c>
      <c r="D11" s="25">
        <v>373</v>
      </c>
      <c r="E11" s="45">
        <v>479.9828</v>
      </c>
      <c r="F11" s="45">
        <f t="shared" si="2"/>
        <v>1.2868171581769436</v>
      </c>
      <c r="G11" s="27">
        <v>1750</v>
      </c>
      <c r="H11" s="27">
        <f t="shared" si="3"/>
        <v>839969.9</v>
      </c>
      <c r="J11" s="25">
        <v>54</v>
      </c>
      <c r="K11" s="45">
        <v>40.696099999999994</v>
      </c>
      <c r="L11" s="45">
        <f t="shared" si="4"/>
        <v>0.7536314814814814</v>
      </c>
      <c r="M11" s="27">
        <v>160</v>
      </c>
      <c r="N11" s="27">
        <f t="shared" si="0"/>
        <v>6511.3759999999993</v>
      </c>
      <c r="P11" s="25">
        <v>0</v>
      </c>
      <c r="Q11" s="45">
        <v>0</v>
      </c>
      <c r="R11" s="45">
        <f t="shared" si="5"/>
        <v>0</v>
      </c>
      <c r="S11" s="27">
        <v>80</v>
      </c>
      <c r="T11" s="27">
        <f t="shared" si="1"/>
        <v>0</v>
      </c>
      <c r="V11" s="25">
        <v>7245</v>
      </c>
      <c r="W11" s="45">
        <v>2433.1329999999998</v>
      </c>
      <c r="X11" s="45">
        <f t="shared" si="6"/>
        <v>0.33583616287094548</v>
      </c>
      <c r="Y11" s="27">
        <v>375</v>
      </c>
      <c r="Z11" s="28">
        <f t="shared" si="7"/>
        <v>912424.87499999988</v>
      </c>
      <c r="AB11" s="25">
        <v>23</v>
      </c>
      <c r="AC11" s="45">
        <v>18.464700000000001</v>
      </c>
      <c r="AD11" s="45">
        <f t="shared" si="8"/>
        <v>0.80281304347826088</v>
      </c>
      <c r="AE11" s="27">
        <v>240</v>
      </c>
      <c r="AF11" s="28">
        <f t="shared" si="9"/>
        <v>4431.5280000000002</v>
      </c>
      <c r="AH11" s="25">
        <v>0</v>
      </c>
      <c r="AI11" s="45">
        <v>0</v>
      </c>
      <c r="AJ11" s="45">
        <f t="shared" si="10"/>
        <v>0</v>
      </c>
      <c r="AK11" s="27">
        <v>290</v>
      </c>
      <c r="AL11" s="28">
        <f t="shared" si="11"/>
        <v>0</v>
      </c>
      <c r="AN11" s="28">
        <f t="shared" si="12"/>
        <v>1763337.679</v>
      </c>
      <c r="AO11" s="15">
        <f t="shared" si="13"/>
        <v>587779.2263333333</v>
      </c>
    </row>
    <row r="12" spans="1:41" x14ac:dyDescent="0.25">
      <c r="A12" s="23">
        <v>2134</v>
      </c>
      <c r="B12" s="24" t="s">
        <v>170</v>
      </c>
      <c r="C12" t="s">
        <v>237</v>
      </c>
      <c r="D12" s="25">
        <v>105</v>
      </c>
      <c r="E12" s="45">
        <v>140.8854</v>
      </c>
      <c r="F12" s="45">
        <f t="shared" si="2"/>
        <v>1.3417657142857142</v>
      </c>
      <c r="G12" s="27">
        <v>1750</v>
      </c>
      <c r="H12" s="27">
        <f t="shared" si="3"/>
        <v>246549.45</v>
      </c>
      <c r="J12" s="25">
        <v>2</v>
      </c>
      <c r="K12" s="45">
        <v>3.9072</v>
      </c>
      <c r="L12" s="45">
        <f t="shared" si="4"/>
        <v>1.9536</v>
      </c>
      <c r="M12" s="27">
        <v>160</v>
      </c>
      <c r="N12" s="27">
        <f t="shared" si="0"/>
        <v>625.15200000000004</v>
      </c>
      <c r="P12" s="25">
        <v>0</v>
      </c>
      <c r="Q12" s="45">
        <v>0</v>
      </c>
      <c r="R12" s="45">
        <f t="shared" si="5"/>
        <v>0</v>
      </c>
      <c r="S12" s="27">
        <v>80</v>
      </c>
      <c r="T12" s="27">
        <f t="shared" si="1"/>
        <v>0</v>
      </c>
      <c r="V12" s="25">
        <v>4430</v>
      </c>
      <c r="W12" s="45">
        <v>1701.6424999999997</v>
      </c>
      <c r="X12" s="45">
        <f t="shared" si="6"/>
        <v>0.38411794582392772</v>
      </c>
      <c r="Y12" s="27">
        <v>375</v>
      </c>
      <c r="Z12" s="28">
        <f t="shared" si="7"/>
        <v>638115.93749999988</v>
      </c>
      <c r="AB12" s="25">
        <v>0</v>
      </c>
      <c r="AC12" s="45">
        <v>0</v>
      </c>
      <c r="AD12" s="45">
        <f t="shared" si="8"/>
        <v>0</v>
      </c>
      <c r="AE12" s="27">
        <v>240</v>
      </c>
      <c r="AF12" s="28">
        <f t="shared" si="9"/>
        <v>0</v>
      </c>
      <c r="AH12" s="25">
        <v>0</v>
      </c>
      <c r="AI12" s="45">
        <v>0</v>
      </c>
      <c r="AJ12" s="45">
        <f t="shared" si="10"/>
        <v>0</v>
      </c>
      <c r="AK12" s="27">
        <v>290</v>
      </c>
      <c r="AL12" s="28">
        <f t="shared" si="11"/>
        <v>0</v>
      </c>
      <c r="AN12" s="28">
        <f t="shared" si="12"/>
        <v>885290.53949999996</v>
      </c>
      <c r="AO12" s="15">
        <f t="shared" si="13"/>
        <v>295096.84649999999</v>
      </c>
    </row>
    <row r="13" spans="1:41" x14ac:dyDescent="0.25">
      <c r="A13" s="23">
        <v>3073</v>
      </c>
      <c r="B13" s="24" t="s">
        <v>171</v>
      </c>
      <c r="C13" t="s">
        <v>237</v>
      </c>
      <c r="D13" s="25">
        <v>509</v>
      </c>
      <c r="E13" s="45">
        <v>761.71540000000005</v>
      </c>
      <c r="F13" s="45">
        <f t="shared" si="2"/>
        <v>1.4964939096267191</v>
      </c>
      <c r="G13" s="27">
        <v>1750</v>
      </c>
      <c r="H13" s="27">
        <f t="shared" si="3"/>
        <v>1333001.9500000002</v>
      </c>
      <c r="J13" s="25">
        <v>81</v>
      </c>
      <c r="K13" s="45">
        <v>63.841799999999978</v>
      </c>
      <c r="L13" s="45">
        <f t="shared" si="4"/>
        <v>0.78817037037037008</v>
      </c>
      <c r="M13" s="27">
        <v>160</v>
      </c>
      <c r="N13" s="27">
        <f t="shared" si="0"/>
        <v>10214.687999999996</v>
      </c>
      <c r="P13" s="25">
        <v>7</v>
      </c>
      <c r="Q13" s="45">
        <v>11.720600000000001</v>
      </c>
      <c r="R13" s="45">
        <f t="shared" si="5"/>
        <v>1.6743714285714286</v>
      </c>
      <c r="S13" s="27">
        <v>80</v>
      </c>
      <c r="T13" s="27">
        <f t="shared" si="1"/>
        <v>937.64800000000014</v>
      </c>
      <c r="V13" s="25">
        <v>11022</v>
      </c>
      <c r="W13" s="45">
        <v>4869.8167000000012</v>
      </c>
      <c r="X13" s="45">
        <f t="shared" si="6"/>
        <v>0.4418269551805481</v>
      </c>
      <c r="Y13" s="27">
        <v>375</v>
      </c>
      <c r="Z13" s="28">
        <f t="shared" si="7"/>
        <v>1826181.2625000004</v>
      </c>
      <c r="AB13" s="25">
        <v>2311</v>
      </c>
      <c r="AC13" s="45">
        <v>629.11399999999992</v>
      </c>
      <c r="AD13" s="45">
        <f t="shared" si="8"/>
        <v>0.27222587624405015</v>
      </c>
      <c r="AE13" s="27">
        <v>240</v>
      </c>
      <c r="AF13" s="28">
        <f t="shared" si="9"/>
        <v>150987.35999999999</v>
      </c>
      <c r="AH13" s="25">
        <v>0</v>
      </c>
      <c r="AI13" s="45">
        <v>0</v>
      </c>
      <c r="AJ13" s="45">
        <f t="shared" si="10"/>
        <v>0</v>
      </c>
      <c r="AK13" s="27">
        <v>290</v>
      </c>
      <c r="AL13" s="28">
        <f t="shared" si="11"/>
        <v>0</v>
      </c>
      <c r="AN13" s="28">
        <f t="shared" si="12"/>
        <v>3321322.9085000008</v>
      </c>
      <c r="AO13" s="15">
        <f t="shared" si="13"/>
        <v>1107107.6361666669</v>
      </c>
    </row>
    <row r="14" spans="1:41" x14ac:dyDescent="0.25">
      <c r="A14" s="23">
        <v>16017</v>
      </c>
      <c r="B14" s="24" t="s">
        <v>172</v>
      </c>
      <c r="C14" t="s">
        <v>237</v>
      </c>
      <c r="D14" s="25">
        <v>1133</v>
      </c>
      <c r="E14" s="45">
        <v>1589.414</v>
      </c>
      <c r="F14" s="45">
        <f t="shared" si="2"/>
        <v>1.4028367166813769</v>
      </c>
      <c r="G14" s="27">
        <v>1750</v>
      </c>
      <c r="H14" s="27">
        <f t="shared" si="3"/>
        <v>2781474.5</v>
      </c>
      <c r="J14" s="25">
        <v>68</v>
      </c>
      <c r="K14" s="45">
        <v>56.980500000000035</v>
      </c>
      <c r="L14" s="45">
        <f t="shared" si="4"/>
        <v>0.83794852941176523</v>
      </c>
      <c r="M14" s="27">
        <v>160</v>
      </c>
      <c r="N14" s="27">
        <f t="shared" si="0"/>
        <v>9116.8800000000047</v>
      </c>
      <c r="P14" s="25">
        <v>6</v>
      </c>
      <c r="Q14" s="45">
        <v>10.810699999999999</v>
      </c>
      <c r="R14" s="45">
        <f t="shared" si="5"/>
        <v>1.8017833333333331</v>
      </c>
      <c r="S14" s="27">
        <v>80</v>
      </c>
      <c r="T14" s="27">
        <f t="shared" si="1"/>
        <v>864.85599999999988</v>
      </c>
      <c r="V14" s="25">
        <v>15889</v>
      </c>
      <c r="W14" s="45">
        <v>6888.7019000000009</v>
      </c>
      <c r="X14" s="45">
        <f t="shared" si="6"/>
        <v>0.43355163320536227</v>
      </c>
      <c r="Y14" s="27">
        <v>375</v>
      </c>
      <c r="Z14" s="28">
        <f t="shared" si="7"/>
        <v>2583263.2125000004</v>
      </c>
      <c r="AB14" s="25">
        <v>61</v>
      </c>
      <c r="AC14" s="45">
        <v>48.349899999999998</v>
      </c>
      <c r="AD14" s="45">
        <f t="shared" si="8"/>
        <v>0.79262131147540982</v>
      </c>
      <c r="AE14" s="27">
        <v>240</v>
      </c>
      <c r="AF14" s="28">
        <f t="shared" si="9"/>
        <v>11603.975999999999</v>
      </c>
      <c r="AH14" s="25">
        <v>0</v>
      </c>
      <c r="AI14" s="45">
        <v>0</v>
      </c>
      <c r="AJ14" s="45">
        <f t="shared" si="10"/>
        <v>0</v>
      </c>
      <c r="AK14" s="27">
        <v>290</v>
      </c>
      <c r="AL14" s="28">
        <f t="shared" si="11"/>
        <v>0</v>
      </c>
      <c r="AN14" s="28">
        <f t="shared" si="12"/>
        <v>5386323.4244999997</v>
      </c>
      <c r="AO14" s="15">
        <f t="shared" si="13"/>
        <v>1795441.1414999999</v>
      </c>
    </row>
    <row r="15" spans="1:41" x14ac:dyDescent="0.25">
      <c r="A15" s="23">
        <v>5006</v>
      </c>
      <c r="B15" s="24" t="s">
        <v>173</v>
      </c>
      <c r="C15" t="s">
        <v>237</v>
      </c>
      <c r="D15" s="25">
        <v>517</v>
      </c>
      <c r="E15" s="45">
        <v>469.11900000000003</v>
      </c>
      <c r="F15" s="45">
        <f t="shared" si="2"/>
        <v>0.90738684719535789</v>
      </c>
      <c r="G15" s="27">
        <v>1750</v>
      </c>
      <c r="H15" s="27">
        <f t="shared" si="3"/>
        <v>820958.25</v>
      </c>
      <c r="J15" s="25">
        <v>0</v>
      </c>
      <c r="K15" s="45">
        <v>0</v>
      </c>
      <c r="L15" s="45">
        <f t="shared" si="4"/>
        <v>0</v>
      </c>
      <c r="M15" s="27">
        <v>160</v>
      </c>
      <c r="N15" s="27">
        <f t="shared" si="0"/>
        <v>0</v>
      </c>
      <c r="P15" s="25">
        <v>0</v>
      </c>
      <c r="Q15" s="45">
        <v>0</v>
      </c>
      <c r="R15" s="45">
        <f t="shared" si="5"/>
        <v>0</v>
      </c>
      <c r="S15" s="27">
        <v>80</v>
      </c>
      <c r="T15" s="27">
        <f t="shared" si="1"/>
        <v>0</v>
      </c>
      <c r="V15" s="25">
        <v>11313</v>
      </c>
      <c r="W15" s="45">
        <v>4133.4296000000004</v>
      </c>
      <c r="X15" s="45">
        <f t="shared" si="6"/>
        <v>0.36536989304340145</v>
      </c>
      <c r="Y15" s="27">
        <v>375</v>
      </c>
      <c r="Z15" s="28">
        <f t="shared" si="7"/>
        <v>1550036.1</v>
      </c>
      <c r="AB15" s="25">
        <v>0</v>
      </c>
      <c r="AC15" s="45">
        <v>0</v>
      </c>
      <c r="AD15" s="45">
        <f t="shared" si="8"/>
        <v>0</v>
      </c>
      <c r="AE15" s="27">
        <v>240</v>
      </c>
      <c r="AF15" s="28">
        <f t="shared" si="9"/>
        <v>0</v>
      </c>
      <c r="AH15" s="25">
        <v>0</v>
      </c>
      <c r="AI15" s="45">
        <v>0</v>
      </c>
      <c r="AJ15" s="45">
        <f t="shared" si="10"/>
        <v>0</v>
      </c>
      <c r="AK15" s="27">
        <v>290</v>
      </c>
      <c r="AL15" s="28">
        <f t="shared" si="11"/>
        <v>0</v>
      </c>
      <c r="AN15" s="28">
        <f t="shared" si="12"/>
        <v>2370994.35</v>
      </c>
      <c r="AO15" s="15">
        <f t="shared" si="13"/>
        <v>790331.45000000007</v>
      </c>
    </row>
    <row r="16" spans="1:41" x14ac:dyDescent="0.25">
      <c r="A16" s="23">
        <v>8016</v>
      </c>
      <c r="B16" s="24" t="s">
        <v>174</v>
      </c>
      <c r="C16" t="s">
        <v>237</v>
      </c>
      <c r="D16" s="25">
        <v>479</v>
      </c>
      <c r="E16" s="45">
        <v>572.67230000000006</v>
      </c>
      <c r="F16" s="45">
        <f t="shared" si="2"/>
        <v>1.1955580375782882</v>
      </c>
      <c r="G16" s="27">
        <v>1750</v>
      </c>
      <c r="H16" s="27">
        <f t="shared" si="3"/>
        <v>1002176.5250000001</v>
      </c>
      <c r="J16" s="25">
        <v>0</v>
      </c>
      <c r="K16" s="45">
        <v>0</v>
      </c>
      <c r="L16" s="45">
        <f t="shared" si="4"/>
        <v>0</v>
      </c>
      <c r="M16" s="27">
        <v>160</v>
      </c>
      <c r="N16" s="27">
        <f t="shared" si="0"/>
        <v>0</v>
      </c>
      <c r="P16" s="25">
        <v>0</v>
      </c>
      <c r="Q16" s="45">
        <v>0</v>
      </c>
      <c r="R16" s="45">
        <f t="shared" si="5"/>
        <v>0</v>
      </c>
      <c r="S16" s="27">
        <v>80</v>
      </c>
      <c r="T16" s="27">
        <f t="shared" si="1"/>
        <v>0</v>
      </c>
      <c r="V16" s="25">
        <v>13781</v>
      </c>
      <c r="W16" s="45">
        <v>5162.7756000000008</v>
      </c>
      <c r="X16" s="45">
        <f t="shared" si="6"/>
        <v>0.37462996879761995</v>
      </c>
      <c r="Y16" s="27">
        <v>375</v>
      </c>
      <c r="Z16" s="28">
        <f t="shared" si="7"/>
        <v>1936040.8500000003</v>
      </c>
      <c r="AB16" s="25">
        <v>0</v>
      </c>
      <c r="AC16" s="45">
        <v>0</v>
      </c>
      <c r="AD16" s="45">
        <f t="shared" si="8"/>
        <v>0</v>
      </c>
      <c r="AE16" s="27">
        <v>240</v>
      </c>
      <c r="AF16" s="28">
        <f t="shared" si="9"/>
        <v>0</v>
      </c>
      <c r="AH16" s="25">
        <v>0</v>
      </c>
      <c r="AI16" s="45">
        <v>0</v>
      </c>
      <c r="AJ16" s="45">
        <f t="shared" si="10"/>
        <v>0</v>
      </c>
      <c r="AK16" s="27">
        <v>290</v>
      </c>
      <c r="AL16" s="28">
        <f t="shared" si="11"/>
        <v>0</v>
      </c>
      <c r="AN16" s="28">
        <f t="shared" si="12"/>
        <v>2938217.3750000005</v>
      </c>
      <c r="AO16" s="15">
        <f t="shared" si="13"/>
        <v>979405.79166666686</v>
      </c>
    </row>
    <row r="17" spans="1:41" x14ac:dyDescent="0.25">
      <c r="A17" s="23">
        <v>1002</v>
      </c>
      <c r="B17" s="24" t="s">
        <v>175</v>
      </c>
      <c r="C17" t="s">
        <v>237</v>
      </c>
      <c r="D17" s="25">
        <v>323</v>
      </c>
      <c r="E17" s="45">
        <v>265.90370000000001</v>
      </c>
      <c r="F17" s="45">
        <f t="shared" si="2"/>
        <v>0.82323126934984525</v>
      </c>
      <c r="G17" s="27">
        <v>1750</v>
      </c>
      <c r="H17" s="27">
        <f t="shared" si="3"/>
        <v>465331.47500000003</v>
      </c>
      <c r="J17" s="25">
        <v>0</v>
      </c>
      <c r="K17" s="45">
        <v>0</v>
      </c>
      <c r="L17" s="45">
        <f t="shared" si="4"/>
        <v>0</v>
      </c>
      <c r="M17" s="27">
        <v>160</v>
      </c>
      <c r="N17" s="27">
        <f t="shared" si="0"/>
        <v>0</v>
      </c>
      <c r="P17" s="25">
        <v>0</v>
      </c>
      <c r="Q17" s="45">
        <v>0</v>
      </c>
      <c r="R17" s="45">
        <f t="shared" si="5"/>
        <v>0</v>
      </c>
      <c r="S17" s="27">
        <v>80</v>
      </c>
      <c r="T17" s="27">
        <f t="shared" si="1"/>
        <v>0</v>
      </c>
      <c r="V17" s="25">
        <v>8055</v>
      </c>
      <c r="W17" s="45">
        <v>1993.1598999999999</v>
      </c>
      <c r="X17" s="45">
        <f t="shared" si="6"/>
        <v>0.24744381129733084</v>
      </c>
      <c r="Y17" s="27">
        <v>375</v>
      </c>
      <c r="Z17" s="28">
        <f t="shared" si="7"/>
        <v>747434.96249999991</v>
      </c>
      <c r="AB17" s="25">
        <v>0</v>
      </c>
      <c r="AC17" s="45">
        <v>0</v>
      </c>
      <c r="AD17" s="45">
        <f t="shared" si="8"/>
        <v>0</v>
      </c>
      <c r="AE17" s="27">
        <v>240</v>
      </c>
      <c r="AF17" s="28">
        <f t="shared" si="9"/>
        <v>0</v>
      </c>
      <c r="AH17" s="25">
        <v>0</v>
      </c>
      <c r="AI17" s="45">
        <v>0</v>
      </c>
      <c r="AJ17" s="45">
        <f t="shared" si="10"/>
        <v>0</v>
      </c>
      <c r="AK17" s="27">
        <v>290</v>
      </c>
      <c r="AL17" s="28">
        <f t="shared" si="11"/>
        <v>0</v>
      </c>
      <c r="AN17" s="28">
        <f t="shared" si="12"/>
        <v>1212766.4375</v>
      </c>
      <c r="AO17" s="15">
        <f t="shared" si="13"/>
        <v>404255.47916666669</v>
      </c>
    </row>
    <row r="18" spans="1:41" x14ac:dyDescent="0.25">
      <c r="A18" s="23">
        <v>2005</v>
      </c>
      <c r="B18" s="24" t="s">
        <v>176</v>
      </c>
      <c r="C18" t="s">
        <v>237</v>
      </c>
      <c r="D18" s="25">
        <v>282</v>
      </c>
      <c r="E18" s="45">
        <v>333.32490000000001</v>
      </c>
      <c r="F18" s="45">
        <f t="shared" si="2"/>
        <v>1.1820031914893618</v>
      </c>
      <c r="G18" s="27">
        <v>1750</v>
      </c>
      <c r="H18" s="27">
        <f t="shared" si="3"/>
        <v>583318.57500000007</v>
      </c>
      <c r="J18" s="25">
        <v>1</v>
      </c>
      <c r="K18" s="45">
        <v>0.44340000000000002</v>
      </c>
      <c r="L18" s="45">
        <f t="shared" si="4"/>
        <v>0.44340000000000002</v>
      </c>
      <c r="M18" s="27">
        <v>160</v>
      </c>
      <c r="N18" s="27">
        <f t="shared" si="0"/>
        <v>70.944000000000003</v>
      </c>
      <c r="P18" s="25">
        <v>0</v>
      </c>
      <c r="Q18" s="45">
        <v>0</v>
      </c>
      <c r="R18" s="45">
        <f t="shared" si="5"/>
        <v>0</v>
      </c>
      <c r="S18" s="27">
        <v>80</v>
      </c>
      <c r="T18" s="27">
        <f t="shared" si="1"/>
        <v>0</v>
      </c>
      <c r="V18" s="25">
        <v>10104</v>
      </c>
      <c r="W18" s="45">
        <v>2807.4222999999997</v>
      </c>
      <c r="X18" s="45">
        <f t="shared" si="6"/>
        <v>0.27785256334125097</v>
      </c>
      <c r="Y18" s="27">
        <v>375</v>
      </c>
      <c r="Z18" s="28">
        <f t="shared" si="7"/>
        <v>1052783.3624999998</v>
      </c>
      <c r="AB18" s="25">
        <v>0</v>
      </c>
      <c r="AC18" s="45">
        <v>0</v>
      </c>
      <c r="AD18" s="45">
        <f t="shared" si="8"/>
        <v>0</v>
      </c>
      <c r="AE18" s="27">
        <v>240</v>
      </c>
      <c r="AF18" s="28">
        <f t="shared" si="9"/>
        <v>0</v>
      </c>
      <c r="AH18" s="25">
        <v>0</v>
      </c>
      <c r="AI18" s="45">
        <v>0</v>
      </c>
      <c r="AJ18" s="45">
        <f t="shared" si="10"/>
        <v>0</v>
      </c>
      <c r="AK18" s="27">
        <v>290</v>
      </c>
      <c r="AL18" s="28">
        <f t="shared" si="11"/>
        <v>0</v>
      </c>
      <c r="AN18" s="28">
        <f t="shared" si="12"/>
        <v>1636172.8814999997</v>
      </c>
      <c r="AO18" s="15">
        <f t="shared" si="13"/>
        <v>545390.96049999993</v>
      </c>
    </row>
    <row r="19" spans="1:41" x14ac:dyDescent="0.25">
      <c r="A19" s="23">
        <v>8012</v>
      </c>
      <c r="B19" s="24" t="s">
        <v>177</v>
      </c>
      <c r="C19" t="s">
        <v>237</v>
      </c>
      <c r="D19" s="25">
        <v>280</v>
      </c>
      <c r="E19" s="45">
        <v>268.29449999999997</v>
      </c>
      <c r="F19" s="45">
        <f t="shared" si="2"/>
        <v>0.95819464285714273</v>
      </c>
      <c r="G19" s="27">
        <v>1750</v>
      </c>
      <c r="H19" s="27">
        <f t="shared" si="3"/>
        <v>469515.37499999994</v>
      </c>
      <c r="J19" s="25">
        <v>40</v>
      </c>
      <c r="K19" s="45">
        <v>24.385099999999998</v>
      </c>
      <c r="L19" s="45">
        <f t="shared" si="4"/>
        <v>0.60962749999999999</v>
      </c>
      <c r="M19" s="27">
        <v>160</v>
      </c>
      <c r="N19" s="27">
        <f t="shared" si="0"/>
        <v>3901.616</v>
      </c>
      <c r="P19" s="25">
        <v>0</v>
      </c>
      <c r="Q19" s="45">
        <v>0</v>
      </c>
      <c r="R19" s="45">
        <f t="shared" si="5"/>
        <v>0</v>
      </c>
      <c r="S19" s="27">
        <v>80</v>
      </c>
      <c r="T19" s="27">
        <f t="shared" si="1"/>
        <v>0</v>
      </c>
      <c r="V19" s="25">
        <v>6968</v>
      </c>
      <c r="W19" s="45">
        <v>2652.2594000000004</v>
      </c>
      <c r="X19" s="45">
        <f t="shared" si="6"/>
        <v>0.38063424225028708</v>
      </c>
      <c r="Y19" s="27">
        <v>375</v>
      </c>
      <c r="Z19" s="28">
        <f t="shared" si="7"/>
        <v>994597.27500000014</v>
      </c>
      <c r="AB19" s="25">
        <v>52</v>
      </c>
      <c r="AC19" s="45">
        <v>44.456800000000001</v>
      </c>
      <c r="AD19" s="45">
        <f t="shared" si="8"/>
        <v>0.85493846153846154</v>
      </c>
      <c r="AE19" s="27">
        <v>240</v>
      </c>
      <c r="AF19" s="28">
        <f t="shared" si="9"/>
        <v>10669.632</v>
      </c>
      <c r="AH19" s="25">
        <v>0</v>
      </c>
      <c r="AI19" s="45">
        <v>0</v>
      </c>
      <c r="AJ19" s="45">
        <f t="shared" si="10"/>
        <v>0</v>
      </c>
      <c r="AK19" s="27">
        <v>290</v>
      </c>
      <c r="AL19" s="28">
        <f t="shared" si="11"/>
        <v>0</v>
      </c>
      <c r="AN19" s="28">
        <f t="shared" si="12"/>
        <v>1478683.898</v>
      </c>
      <c r="AO19" s="15">
        <f t="shared" si="13"/>
        <v>492894.6326666667</v>
      </c>
    </row>
    <row r="20" spans="1:41" x14ac:dyDescent="0.25">
      <c r="A20" s="23">
        <v>12009</v>
      </c>
      <c r="B20" s="24" t="s">
        <v>178</v>
      </c>
      <c r="C20" t="s">
        <v>237</v>
      </c>
      <c r="D20" s="25">
        <v>97</v>
      </c>
      <c r="E20" s="45">
        <v>217.59479999999996</v>
      </c>
      <c r="F20" s="45">
        <f t="shared" si="2"/>
        <v>2.243245360824742</v>
      </c>
      <c r="G20" s="27">
        <v>1750</v>
      </c>
      <c r="H20" s="27">
        <f t="shared" si="3"/>
        <v>380790.89999999997</v>
      </c>
      <c r="J20" s="25">
        <v>0</v>
      </c>
      <c r="K20" s="45">
        <v>0</v>
      </c>
      <c r="L20" s="45">
        <f t="shared" si="4"/>
        <v>0</v>
      </c>
      <c r="M20" s="27">
        <v>160</v>
      </c>
      <c r="N20" s="27">
        <f t="shared" si="0"/>
        <v>0</v>
      </c>
      <c r="P20" s="25">
        <v>1</v>
      </c>
      <c r="Q20" s="45">
        <v>1.5462</v>
      </c>
      <c r="R20" s="45">
        <f t="shared" si="5"/>
        <v>1.5462</v>
      </c>
      <c r="S20" s="27">
        <v>80</v>
      </c>
      <c r="T20" s="27">
        <f t="shared" si="1"/>
        <v>123.696</v>
      </c>
      <c r="V20" s="25">
        <v>4675</v>
      </c>
      <c r="W20" s="45">
        <v>1261.8382999999997</v>
      </c>
      <c r="X20" s="45">
        <f t="shared" si="6"/>
        <v>0.26991193582887696</v>
      </c>
      <c r="Y20" s="27">
        <v>375</v>
      </c>
      <c r="Z20" s="28">
        <f t="shared" si="7"/>
        <v>473189.36249999993</v>
      </c>
      <c r="AB20" s="25">
        <v>0</v>
      </c>
      <c r="AC20" s="45">
        <v>0</v>
      </c>
      <c r="AD20" s="45">
        <f t="shared" si="8"/>
        <v>0</v>
      </c>
      <c r="AE20" s="27">
        <v>240</v>
      </c>
      <c r="AF20" s="28">
        <f t="shared" si="9"/>
        <v>0</v>
      </c>
      <c r="AH20" s="25">
        <v>0</v>
      </c>
      <c r="AI20" s="45">
        <v>0</v>
      </c>
      <c r="AJ20" s="45">
        <f t="shared" si="10"/>
        <v>0</v>
      </c>
      <c r="AK20" s="27">
        <v>290</v>
      </c>
      <c r="AL20" s="28">
        <f t="shared" si="11"/>
        <v>0</v>
      </c>
      <c r="AN20" s="28">
        <f t="shared" si="12"/>
        <v>854103.95849999995</v>
      </c>
      <c r="AO20" s="15">
        <f t="shared" si="13"/>
        <v>284701.31949999998</v>
      </c>
    </row>
    <row r="21" spans="1:41" x14ac:dyDescent="0.25">
      <c r="A21" s="23">
        <v>5014</v>
      </c>
      <c r="B21" s="24" t="s">
        <v>179</v>
      </c>
      <c r="C21" t="s">
        <v>237</v>
      </c>
      <c r="D21" s="25">
        <v>477</v>
      </c>
      <c r="E21" s="45">
        <v>638.32979999999998</v>
      </c>
      <c r="F21" s="45">
        <f t="shared" si="2"/>
        <v>1.3382176100628931</v>
      </c>
      <c r="G21" s="27">
        <v>1750</v>
      </c>
      <c r="H21" s="27">
        <f t="shared" si="3"/>
        <v>1117077.1499999999</v>
      </c>
      <c r="J21" s="25">
        <v>0</v>
      </c>
      <c r="K21" s="45">
        <v>0</v>
      </c>
      <c r="L21" s="45">
        <f t="shared" si="4"/>
        <v>0</v>
      </c>
      <c r="M21" s="27">
        <v>160</v>
      </c>
      <c r="N21" s="27">
        <f t="shared" si="0"/>
        <v>0</v>
      </c>
      <c r="P21" s="25">
        <v>28</v>
      </c>
      <c r="Q21" s="45">
        <v>52.528699999999994</v>
      </c>
      <c r="R21" s="45">
        <f t="shared" si="5"/>
        <v>1.8760249999999998</v>
      </c>
      <c r="S21" s="27">
        <v>80</v>
      </c>
      <c r="T21" s="27">
        <f t="shared" si="1"/>
        <v>4202.2959999999994</v>
      </c>
      <c r="V21" s="25">
        <v>8273</v>
      </c>
      <c r="W21" s="45">
        <v>3206.1507999999994</v>
      </c>
      <c r="X21" s="45">
        <f t="shared" si="6"/>
        <v>0.38754391393690313</v>
      </c>
      <c r="Y21" s="27">
        <v>375</v>
      </c>
      <c r="Z21" s="28">
        <f t="shared" si="7"/>
        <v>1202306.5499999998</v>
      </c>
      <c r="AB21" s="25">
        <v>0</v>
      </c>
      <c r="AC21" s="45">
        <v>0</v>
      </c>
      <c r="AD21" s="45">
        <f t="shared" si="8"/>
        <v>0</v>
      </c>
      <c r="AE21" s="27">
        <v>240</v>
      </c>
      <c r="AF21" s="28">
        <f t="shared" si="9"/>
        <v>0</v>
      </c>
      <c r="AH21" s="25">
        <v>0</v>
      </c>
      <c r="AI21" s="45">
        <v>0</v>
      </c>
      <c r="AJ21" s="45">
        <f t="shared" si="10"/>
        <v>0</v>
      </c>
      <c r="AK21" s="27">
        <v>290</v>
      </c>
      <c r="AL21" s="28">
        <f t="shared" si="11"/>
        <v>0</v>
      </c>
      <c r="AN21" s="28">
        <f t="shared" si="12"/>
        <v>2323585.9959999998</v>
      </c>
      <c r="AO21" s="15">
        <f t="shared" si="13"/>
        <v>774528.66533333331</v>
      </c>
    </row>
    <row r="22" spans="1:41" x14ac:dyDescent="0.25">
      <c r="A22" s="23">
        <v>8088</v>
      </c>
      <c r="B22" s="24" t="s">
        <v>180</v>
      </c>
      <c r="C22" t="s">
        <v>237</v>
      </c>
      <c r="D22" s="25">
        <v>711</v>
      </c>
      <c r="E22" s="45">
        <v>712.77420000000006</v>
      </c>
      <c r="F22" s="45">
        <f t="shared" si="2"/>
        <v>1.0024953586497891</v>
      </c>
      <c r="G22" s="27">
        <v>1750</v>
      </c>
      <c r="H22" s="27">
        <f t="shared" si="3"/>
        <v>1247354.8500000001</v>
      </c>
      <c r="J22" s="25">
        <v>0</v>
      </c>
      <c r="K22" s="45">
        <v>0</v>
      </c>
      <c r="L22" s="45">
        <f t="shared" si="4"/>
        <v>0</v>
      </c>
      <c r="M22" s="27">
        <v>160</v>
      </c>
      <c r="N22" s="27">
        <f t="shared" si="0"/>
        <v>0</v>
      </c>
      <c r="P22" s="25">
        <v>0</v>
      </c>
      <c r="Q22" s="45">
        <v>0</v>
      </c>
      <c r="R22" s="45">
        <f t="shared" si="5"/>
        <v>0</v>
      </c>
      <c r="S22" s="27">
        <v>80</v>
      </c>
      <c r="T22" s="27">
        <f t="shared" si="1"/>
        <v>0</v>
      </c>
      <c r="V22" s="25">
        <v>11933</v>
      </c>
      <c r="W22" s="45">
        <v>3909.9121</v>
      </c>
      <c r="X22" s="45">
        <f t="shared" si="6"/>
        <v>0.32765541774909912</v>
      </c>
      <c r="Y22" s="27">
        <v>375</v>
      </c>
      <c r="Z22" s="28">
        <f t="shared" si="7"/>
        <v>1466217.0375000001</v>
      </c>
      <c r="AB22" s="25">
        <v>0</v>
      </c>
      <c r="AC22" s="45">
        <v>0</v>
      </c>
      <c r="AD22" s="45">
        <f t="shared" si="8"/>
        <v>0</v>
      </c>
      <c r="AE22" s="27">
        <v>240</v>
      </c>
      <c r="AF22" s="28">
        <f t="shared" si="9"/>
        <v>0</v>
      </c>
      <c r="AH22" s="25">
        <v>0</v>
      </c>
      <c r="AI22" s="45">
        <v>0</v>
      </c>
      <c r="AJ22" s="45">
        <f t="shared" si="10"/>
        <v>0</v>
      </c>
      <c r="AK22" s="27">
        <v>290</v>
      </c>
      <c r="AL22" s="28">
        <f t="shared" si="11"/>
        <v>0</v>
      </c>
      <c r="AN22" s="28">
        <f t="shared" si="12"/>
        <v>2713571.8875000002</v>
      </c>
      <c r="AO22" s="15">
        <f t="shared" si="13"/>
        <v>904523.96250000002</v>
      </c>
    </row>
    <row r="23" spans="1:41" x14ac:dyDescent="0.25">
      <c r="A23" s="23">
        <v>13047</v>
      </c>
      <c r="B23" s="24" t="s">
        <v>181</v>
      </c>
      <c r="C23" t="s">
        <v>237</v>
      </c>
      <c r="D23" s="25">
        <v>270</v>
      </c>
      <c r="E23" s="45">
        <v>220.60130000000001</v>
      </c>
      <c r="F23" s="45">
        <f t="shared" si="2"/>
        <v>0.81704185185185185</v>
      </c>
      <c r="G23" s="27">
        <v>1750</v>
      </c>
      <c r="H23" s="27">
        <f t="shared" si="3"/>
        <v>386052.27500000002</v>
      </c>
      <c r="J23" s="25">
        <v>0</v>
      </c>
      <c r="K23" s="45">
        <v>0</v>
      </c>
      <c r="L23" s="45">
        <f t="shared" si="4"/>
        <v>0</v>
      </c>
      <c r="M23" s="27">
        <v>160</v>
      </c>
      <c r="N23" s="27">
        <f t="shared" si="0"/>
        <v>0</v>
      </c>
      <c r="P23" s="25">
        <v>6</v>
      </c>
      <c r="Q23" s="45">
        <v>8.4921000000000006</v>
      </c>
      <c r="R23" s="45">
        <f t="shared" si="5"/>
        <v>1.4153500000000001</v>
      </c>
      <c r="S23" s="27">
        <v>80</v>
      </c>
      <c r="T23" s="27">
        <f t="shared" si="1"/>
        <v>679.36800000000005</v>
      </c>
      <c r="V23" s="25">
        <v>9350</v>
      </c>
      <c r="W23" s="45">
        <v>4014.3110999999999</v>
      </c>
      <c r="X23" s="45">
        <f t="shared" si="6"/>
        <v>0.42933808556149733</v>
      </c>
      <c r="Y23" s="27">
        <v>375</v>
      </c>
      <c r="Z23" s="28">
        <f t="shared" si="7"/>
        <v>1505366.6624999999</v>
      </c>
      <c r="AB23" s="25">
        <v>0</v>
      </c>
      <c r="AC23" s="45">
        <v>0</v>
      </c>
      <c r="AD23" s="45">
        <f t="shared" si="8"/>
        <v>0</v>
      </c>
      <c r="AE23" s="27">
        <v>240</v>
      </c>
      <c r="AF23" s="28">
        <f t="shared" si="9"/>
        <v>0</v>
      </c>
      <c r="AH23" s="25">
        <v>0</v>
      </c>
      <c r="AI23" s="45">
        <v>0</v>
      </c>
      <c r="AJ23" s="45">
        <f t="shared" si="10"/>
        <v>0</v>
      </c>
      <c r="AK23" s="27">
        <v>290</v>
      </c>
      <c r="AL23" s="28">
        <f t="shared" si="11"/>
        <v>0</v>
      </c>
      <c r="AN23" s="28">
        <f t="shared" si="12"/>
        <v>1892098.3054999998</v>
      </c>
      <c r="AO23" s="15">
        <f t="shared" si="13"/>
        <v>630699.43516666663</v>
      </c>
    </row>
    <row r="24" spans="1:41" x14ac:dyDescent="0.25">
      <c r="A24" s="23">
        <v>17001</v>
      </c>
      <c r="B24" s="24" t="s">
        <v>182</v>
      </c>
      <c r="C24" t="s">
        <v>237</v>
      </c>
      <c r="D24" s="25">
        <v>440</v>
      </c>
      <c r="E24" s="45">
        <v>562.09469999999999</v>
      </c>
      <c r="F24" s="45">
        <f t="shared" si="2"/>
        <v>1.2774879545454545</v>
      </c>
      <c r="G24" s="27">
        <v>1750</v>
      </c>
      <c r="H24" s="27">
        <f t="shared" si="3"/>
        <v>983665.72499999998</v>
      </c>
      <c r="J24" s="25">
        <v>106</v>
      </c>
      <c r="K24" s="45">
        <v>71.807500000000047</v>
      </c>
      <c r="L24" s="45">
        <f t="shared" si="4"/>
        <v>0.67742924528301929</v>
      </c>
      <c r="M24" s="27">
        <v>160</v>
      </c>
      <c r="N24" s="27">
        <f t="shared" si="0"/>
        <v>11489.200000000008</v>
      </c>
      <c r="P24" s="25">
        <v>4</v>
      </c>
      <c r="Q24" s="45">
        <v>5.8276000000000003</v>
      </c>
      <c r="R24" s="45">
        <f t="shared" si="5"/>
        <v>1.4569000000000001</v>
      </c>
      <c r="S24" s="27">
        <v>80</v>
      </c>
      <c r="T24" s="27">
        <f t="shared" si="1"/>
        <v>466.20800000000003</v>
      </c>
      <c r="V24" s="25">
        <v>8915</v>
      </c>
      <c r="W24" s="45">
        <v>3470.7075</v>
      </c>
      <c r="X24" s="45">
        <f t="shared" si="6"/>
        <v>0.38931099270891756</v>
      </c>
      <c r="Y24" s="27">
        <v>375</v>
      </c>
      <c r="Z24" s="28">
        <f t="shared" si="7"/>
        <v>1301515.3125</v>
      </c>
      <c r="AB24" s="25">
        <v>0</v>
      </c>
      <c r="AC24" s="45">
        <v>0</v>
      </c>
      <c r="AD24" s="45">
        <f t="shared" si="8"/>
        <v>0</v>
      </c>
      <c r="AE24" s="27">
        <v>240</v>
      </c>
      <c r="AF24" s="28">
        <f t="shared" si="9"/>
        <v>0</v>
      </c>
      <c r="AH24" s="25">
        <v>0</v>
      </c>
      <c r="AI24" s="45">
        <v>0</v>
      </c>
      <c r="AJ24" s="45">
        <f t="shared" si="10"/>
        <v>0</v>
      </c>
      <c r="AK24" s="27">
        <v>290</v>
      </c>
      <c r="AL24" s="28">
        <f t="shared" si="11"/>
        <v>0</v>
      </c>
      <c r="AN24" s="28">
        <f t="shared" si="12"/>
        <v>2297136.4454999999</v>
      </c>
      <c r="AO24" s="15">
        <f t="shared" si="13"/>
        <v>765712.14850000001</v>
      </c>
    </row>
    <row r="25" spans="1:41" x14ac:dyDescent="0.25">
      <c r="A25" s="23">
        <v>13020</v>
      </c>
      <c r="B25" s="24" t="s">
        <v>183</v>
      </c>
      <c r="C25" t="s">
        <v>237</v>
      </c>
      <c r="D25" s="25">
        <v>390</v>
      </c>
      <c r="E25" s="45">
        <v>483.87490000000003</v>
      </c>
      <c r="F25" s="45">
        <f t="shared" si="2"/>
        <v>1.2407048717948719</v>
      </c>
      <c r="G25" s="27">
        <v>1750</v>
      </c>
      <c r="H25" s="27">
        <f t="shared" si="3"/>
        <v>846781.07500000007</v>
      </c>
      <c r="J25" s="25">
        <v>26</v>
      </c>
      <c r="K25" s="45">
        <v>16.5153</v>
      </c>
      <c r="L25" s="45">
        <f t="shared" si="4"/>
        <v>0.63520384615384617</v>
      </c>
      <c r="M25" s="27">
        <v>160</v>
      </c>
      <c r="N25" s="27">
        <f t="shared" si="0"/>
        <v>2642.4479999999999</v>
      </c>
      <c r="P25" s="25">
        <v>1</v>
      </c>
      <c r="Q25" s="45">
        <v>1.5462</v>
      </c>
      <c r="R25" s="45">
        <f t="shared" si="5"/>
        <v>1.5462</v>
      </c>
      <c r="S25" s="27">
        <v>80</v>
      </c>
      <c r="T25" s="27">
        <f t="shared" si="1"/>
        <v>123.696</v>
      </c>
      <c r="V25" s="25">
        <v>12680</v>
      </c>
      <c r="W25" s="45">
        <v>3963.9717999999993</v>
      </c>
      <c r="X25" s="45">
        <f t="shared" si="6"/>
        <v>0.31261607255520502</v>
      </c>
      <c r="Y25" s="27">
        <v>375</v>
      </c>
      <c r="Z25" s="28">
        <f t="shared" si="7"/>
        <v>1486489.4249999998</v>
      </c>
      <c r="AB25" s="25">
        <v>7</v>
      </c>
      <c r="AC25" s="45">
        <v>2.1570999999999998</v>
      </c>
      <c r="AD25" s="45">
        <f t="shared" si="8"/>
        <v>0.30815714285714285</v>
      </c>
      <c r="AE25" s="27">
        <v>240</v>
      </c>
      <c r="AF25" s="28">
        <f t="shared" si="9"/>
        <v>517.70399999999995</v>
      </c>
      <c r="AH25" s="25">
        <v>0</v>
      </c>
      <c r="AI25" s="45">
        <v>0</v>
      </c>
      <c r="AJ25" s="45">
        <f t="shared" si="10"/>
        <v>0</v>
      </c>
      <c r="AK25" s="27">
        <v>290</v>
      </c>
      <c r="AL25" s="28">
        <f t="shared" si="11"/>
        <v>0</v>
      </c>
      <c r="AN25" s="28">
        <f t="shared" si="12"/>
        <v>2336554.3479999998</v>
      </c>
      <c r="AO25" s="15">
        <f t="shared" si="13"/>
        <v>778851.44933333329</v>
      </c>
    </row>
    <row r="26" spans="1:41" x14ac:dyDescent="0.25">
      <c r="A26" s="23">
        <v>23007</v>
      </c>
      <c r="B26" s="24" t="s">
        <v>184</v>
      </c>
      <c r="C26" t="s">
        <v>237</v>
      </c>
      <c r="D26" s="25">
        <v>0</v>
      </c>
      <c r="E26" s="45">
        <v>0</v>
      </c>
      <c r="F26" s="45">
        <f>IFERROR(E26/D26,0)</f>
        <v>0</v>
      </c>
      <c r="G26" s="27">
        <v>1750</v>
      </c>
      <c r="H26" s="27">
        <f t="shared" si="3"/>
        <v>0</v>
      </c>
      <c r="J26" s="25">
        <v>0</v>
      </c>
      <c r="K26" s="45">
        <v>0</v>
      </c>
      <c r="L26" s="45">
        <f t="shared" si="4"/>
        <v>0</v>
      </c>
      <c r="M26" s="27">
        <v>160</v>
      </c>
      <c r="N26" s="27">
        <f t="shared" si="0"/>
        <v>0</v>
      </c>
      <c r="P26" s="25">
        <v>0</v>
      </c>
      <c r="Q26" s="45">
        <v>0</v>
      </c>
      <c r="R26" s="45">
        <f t="shared" si="5"/>
        <v>0</v>
      </c>
      <c r="S26" s="27">
        <v>80</v>
      </c>
      <c r="T26" s="27">
        <f t="shared" si="1"/>
        <v>0</v>
      </c>
      <c r="V26" s="25">
        <v>3</v>
      </c>
      <c r="W26" s="45">
        <v>0.91279999999999994</v>
      </c>
      <c r="X26" s="45">
        <f t="shared" si="6"/>
        <v>0.30426666666666663</v>
      </c>
      <c r="Y26" s="27">
        <v>375</v>
      </c>
      <c r="Z26" s="28">
        <f t="shared" si="7"/>
        <v>342.29999999999995</v>
      </c>
      <c r="AB26" s="25">
        <v>0</v>
      </c>
      <c r="AC26" s="45">
        <v>0</v>
      </c>
      <c r="AD26" s="45">
        <f t="shared" si="8"/>
        <v>0</v>
      </c>
      <c r="AE26" s="27">
        <v>240</v>
      </c>
      <c r="AF26" s="28">
        <f t="shared" si="9"/>
        <v>0</v>
      </c>
      <c r="AH26" s="25">
        <v>0</v>
      </c>
      <c r="AI26" s="45">
        <v>0</v>
      </c>
      <c r="AJ26" s="45">
        <f t="shared" si="10"/>
        <v>0</v>
      </c>
      <c r="AK26" s="27">
        <v>290</v>
      </c>
      <c r="AL26" s="28">
        <f t="shared" si="11"/>
        <v>0</v>
      </c>
      <c r="AN26" s="28">
        <f t="shared" si="12"/>
        <v>342.29999999999995</v>
      </c>
      <c r="AO26" s="15">
        <f t="shared" si="13"/>
        <v>114.09999999999998</v>
      </c>
    </row>
    <row r="27" spans="1:41" x14ac:dyDescent="0.25">
      <c r="A27" s="23">
        <v>19010</v>
      </c>
      <c r="B27" s="24" t="s">
        <v>185</v>
      </c>
      <c r="C27" t="s">
        <v>237</v>
      </c>
      <c r="D27" s="25">
        <v>151</v>
      </c>
      <c r="E27" s="45">
        <v>140.0189</v>
      </c>
      <c r="F27" s="45">
        <f t="shared" si="2"/>
        <v>0.92727748344370864</v>
      </c>
      <c r="G27" s="27">
        <v>1750</v>
      </c>
      <c r="H27" s="27">
        <f t="shared" si="3"/>
        <v>245033.07500000001</v>
      </c>
      <c r="J27" s="25">
        <v>0</v>
      </c>
      <c r="K27" s="45">
        <v>0</v>
      </c>
      <c r="L27" s="45">
        <f t="shared" si="4"/>
        <v>0</v>
      </c>
      <c r="M27" s="27">
        <v>160</v>
      </c>
      <c r="N27" s="27">
        <f t="shared" si="0"/>
        <v>0</v>
      </c>
      <c r="P27" s="25">
        <v>0</v>
      </c>
      <c r="Q27" s="45">
        <v>0</v>
      </c>
      <c r="R27" s="45">
        <f t="shared" si="5"/>
        <v>0</v>
      </c>
      <c r="S27" s="27">
        <v>80</v>
      </c>
      <c r="T27" s="27">
        <f t="shared" si="1"/>
        <v>0</v>
      </c>
      <c r="V27" s="25">
        <v>5873</v>
      </c>
      <c r="W27" s="45">
        <v>2029.1270000000002</v>
      </c>
      <c r="X27" s="45">
        <f t="shared" si="6"/>
        <v>0.34550093648901758</v>
      </c>
      <c r="Y27" s="27">
        <v>375</v>
      </c>
      <c r="Z27" s="28">
        <f t="shared" si="7"/>
        <v>760922.62500000012</v>
      </c>
      <c r="AB27" s="25">
        <v>0</v>
      </c>
      <c r="AC27" s="45">
        <v>0</v>
      </c>
      <c r="AD27" s="45">
        <f t="shared" si="8"/>
        <v>0</v>
      </c>
      <c r="AE27" s="27">
        <v>240</v>
      </c>
      <c r="AF27" s="28">
        <f t="shared" si="9"/>
        <v>0</v>
      </c>
      <c r="AH27" s="25">
        <v>0</v>
      </c>
      <c r="AI27" s="45">
        <v>0</v>
      </c>
      <c r="AJ27" s="45">
        <f t="shared" si="10"/>
        <v>0</v>
      </c>
      <c r="AK27" s="27">
        <v>290</v>
      </c>
      <c r="AL27" s="28">
        <f t="shared" si="11"/>
        <v>0</v>
      </c>
      <c r="AN27" s="28">
        <f t="shared" si="12"/>
        <v>1005955.7000000002</v>
      </c>
      <c r="AO27" s="15">
        <f t="shared" si="13"/>
        <v>335318.56666666671</v>
      </c>
    </row>
    <row r="28" spans="1:41" x14ac:dyDescent="0.25">
      <c r="A28" s="23">
        <v>13297</v>
      </c>
      <c r="B28" s="24" t="s">
        <v>186</v>
      </c>
      <c r="C28" t="s">
        <v>237</v>
      </c>
      <c r="D28" s="25">
        <v>34</v>
      </c>
      <c r="E28" s="45">
        <v>55.369399999999999</v>
      </c>
      <c r="F28" s="45">
        <f t="shared" si="2"/>
        <v>1.6285117647058822</v>
      </c>
      <c r="G28" s="27">
        <v>1750</v>
      </c>
      <c r="H28" s="27">
        <f t="shared" si="3"/>
        <v>96896.45</v>
      </c>
      <c r="J28" s="25">
        <v>0</v>
      </c>
      <c r="K28" s="45">
        <v>0</v>
      </c>
      <c r="L28" s="45">
        <f t="shared" si="4"/>
        <v>0</v>
      </c>
      <c r="M28" s="27">
        <v>160</v>
      </c>
      <c r="N28" s="27">
        <f t="shared" si="0"/>
        <v>0</v>
      </c>
      <c r="P28" s="25">
        <v>0</v>
      </c>
      <c r="Q28" s="45">
        <v>0</v>
      </c>
      <c r="R28" s="45">
        <f t="shared" si="5"/>
        <v>0</v>
      </c>
      <c r="S28" s="27">
        <v>80</v>
      </c>
      <c r="T28" s="27">
        <f t="shared" si="1"/>
        <v>0</v>
      </c>
      <c r="V28" s="25">
        <v>2465</v>
      </c>
      <c r="W28" s="45">
        <v>835.60850000000005</v>
      </c>
      <c r="X28" s="45">
        <f t="shared" si="6"/>
        <v>0.3389892494929006</v>
      </c>
      <c r="Y28" s="27">
        <v>375</v>
      </c>
      <c r="Z28" s="28">
        <f t="shared" si="7"/>
        <v>313353.1875</v>
      </c>
      <c r="AB28" s="25">
        <v>0</v>
      </c>
      <c r="AC28" s="45">
        <v>0</v>
      </c>
      <c r="AD28" s="45">
        <f t="shared" si="8"/>
        <v>0</v>
      </c>
      <c r="AE28" s="27">
        <v>240</v>
      </c>
      <c r="AF28" s="28">
        <f t="shared" si="9"/>
        <v>0</v>
      </c>
      <c r="AH28" s="25">
        <v>0</v>
      </c>
      <c r="AI28" s="45">
        <v>0</v>
      </c>
      <c r="AJ28" s="45">
        <f t="shared" si="10"/>
        <v>0</v>
      </c>
      <c r="AK28" s="27">
        <v>290</v>
      </c>
      <c r="AL28" s="28">
        <f t="shared" si="11"/>
        <v>0</v>
      </c>
      <c r="AN28" s="28">
        <f t="shared" si="12"/>
        <v>410249.63750000001</v>
      </c>
      <c r="AO28" s="15">
        <f t="shared" si="13"/>
        <v>136749.87916666668</v>
      </c>
    </row>
    <row r="29" spans="1:41" x14ac:dyDescent="0.25">
      <c r="A29" s="23">
        <v>4004</v>
      </c>
      <c r="B29" s="24" t="s">
        <v>187</v>
      </c>
      <c r="C29" t="s">
        <v>237</v>
      </c>
      <c r="D29" s="25">
        <v>289</v>
      </c>
      <c r="E29" s="45">
        <v>487.65540000000004</v>
      </c>
      <c r="F29" s="45">
        <f t="shared" si="2"/>
        <v>1.6873889273356404</v>
      </c>
      <c r="G29" s="27">
        <v>1750</v>
      </c>
      <c r="H29" s="27">
        <f t="shared" si="3"/>
        <v>853396.95000000019</v>
      </c>
      <c r="J29" s="25">
        <v>0</v>
      </c>
      <c r="K29" s="45">
        <v>0</v>
      </c>
      <c r="L29" s="45">
        <f t="shared" si="4"/>
        <v>0</v>
      </c>
      <c r="M29" s="27">
        <v>160</v>
      </c>
      <c r="N29" s="27">
        <f t="shared" si="0"/>
        <v>0</v>
      </c>
      <c r="P29" s="25">
        <v>0</v>
      </c>
      <c r="Q29" s="45">
        <v>0</v>
      </c>
      <c r="R29" s="45">
        <f t="shared" si="5"/>
        <v>0</v>
      </c>
      <c r="S29" s="27">
        <v>80</v>
      </c>
      <c r="T29" s="27">
        <f t="shared" si="1"/>
        <v>0</v>
      </c>
      <c r="V29" s="25">
        <v>11102</v>
      </c>
      <c r="W29" s="45">
        <v>5186.5708999999997</v>
      </c>
      <c r="X29" s="45">
        <f t="shared" si="6"/>
        <v>0.46717446406052959</v>
      </c>
      <c r="Y29" s="27">
        <v>375</v>
      </c>
      <c r="Z29" s="28">
        <f t="shared" si="7"/>
        <v>1944964.0874999999</v>
      </c>
      <c r="AB29" s="25">
        <v>0</v>
      </c>
      <c r="AC29" s="45">
        <v>0</v>
      </c>
      <c r="AD29" s="45">
        <f t="shared" si="8"/>
        <v>0</v>
      </c>
      <c r="AE29" s="27">
        <v>240</v>
      </c>
      <c r="AF29" s="28">
        <f t="shared" si="9"/>
        <v>0</v>
      </c>
      <c r="AH29" s="25">
        <v>0</v>
      </c>
      <c r="AI29" s="45">
        <v>0</v>
      </c>
      <c r="AJ29" s="45">
        <f t="shared" si="10"/>
        <v>0</v>
      </c>
      <c r="AK29" s="27">
        <v>290</v>
      </c>
      <c r="AL29" s="28">
        <f t="shared" si="11"/>
        <v>0</v>
      </c>
      <c r="AN29" s="28">
        <f t="shared" si="12"/>
        <v>2798361.0375000001</v>
      </c>
      <c r="AO29" s="15">
        <f t="shared" si="13"/>
        <v>932787.01250000007</v>
      </c>
    </row>
    <row r="30" spans="1:41" x14ac:dyDescent="0.25">
      <c r="A30" s="23">
        <v>14002</v>
      </c>
      <c r="B30" s="24" t="s">
        <v>188</v>
      </c>
      <c r="C30" t="s">
        <v>237</v>
      </c>
      <c r="D30" s="25">
        <v>321</v>
      </c>
      <c r="E30" s="45">
        <v>462.93590000000006</v>
      </c>
      <c r="F30" s="45">
        <f t="shared" si="2"/>
        <v>1.4421679127725859</v>
      </c>
      <c r="G30" s="27">
        <v>1750</v>
      </c>
      <c r="H30" s="27">
        <f t="shared" si="3"/>
        <v>810137.82500000007</v>
      </c>
      <c r="J30" s="25">
        <v>0</v>
      </c>
      <c r="K30" s="45">
        <v>0</v>
      </c>
      <c r="L30" s="45">
        <f t="shared" si="4"/>
        <v>0</v>
      </c>
      <c r="M30" s="27">
        <v>160</v>
      </c>
      <c r="N30" s="27">
        <f t="shared" si="0"/>
        <v>0</v>
      </c>
      <c r="P30" s="25">
        <v>0</v>
      </c>
      <c r="Q30" s="45">
        <v>0</v>
      </c>
      <c r="R30" s="45">
        <f t="shared" si="5"/>
        <v>0</v>
      </c>
      <c r="S30" s="27">
        <v>80</v>
      </c>
      <c r="T30" s="27">
        <f t="shared" si="1"/>
        <v>0</v>
      </c>
      <c r="V30" s="25">
        <v>13587</v>
      </c>
      <c r="W30" s="45">
        <v>4795.2214999999987</v>
      </c>
      <c r="X30" s="45">
        <f t="shared" si="6"/>
        <v>0.35292717303304622</v>
      </c>
      <c r="Y30" s="27">
        <v>375</v>
      </c>
      <c r="Z30" s="28">
        <f t="shared" si="7"/>
        <v>1798208.0624999995</v>
      </c>
      <c r="AB30" s="25">
        <v>0</v>
      </c>
      <c r="AC30" s="45">
        <v>0</v>
      </c>
      <c r="AD30" s="45">
        <f t="shared" si="8"/>
        <v>0</v>
      </c>
      <c r="AE30" s="27">
        <v>240</v>
      </c>
      <c r="AF30" s="28">
        <f t="shared" si="9"/>
        <v>0</v>
      </c>
      <c r="AH30" s="25">
        <v>0</v>
      </c>
      <c r="AI30" s="45">
        <v>0</v>
      </c>
      <c r="AJ30" s="45">
        <f t="shared" si="10"/>
        <v>0</v>
      </c>
      <c r="AK30" s="27">
        <v>290</v>
      </c>
      <c r="AL30" s="28">
        <f t="shared" si="11"/>
        <v>0</v>
      </c>
      <c r="AN30" s="28">
        <f t="shared" si="12"/>
        <v>2608345.8874999997</v>
      </c>
      <c r="AO30" s="15">
        <f t="shared" si="13"/>
        <v>869448.62916666653</v>
      </c>
    </row>
    <row r="31" spans="1:41" x14ac:dyDescent="0.25">
      <c r="A31" s="23">
        <v>5008</v>
      </c>
      <c r="B31" s="24" t="s">
        <v>189</v>
      </c>
      <c r="C31" t="s">
        <v>237</v>
      </c>
      <c r="D31" s="25">
        <v>463</v>
      </c>
      <c r="E31" s="45">
        <v>410.84199999999998</v>
      </c>
      <c r="F31" s="45">
        <f t="shared" si="2"/>
        <v>0.88734773218142549</v>
      </c>
      <c r="G31" s="27">
        <v>1750</v>
      </c>
      <c r="H31" s="27">
        <f t="shared" si="3"/>
        <v>718973.5</v>
      </c>
      <c r="J31" s="25">
        <v>0</v>
      </c>
      <c r="K31" s="45">
        <v>0</v>
      </c>
      <c r="L31" s="45">
        <f t="shared" si="4"/>
        <v>0</v>
      </c>
      <c r="M31" s="27">
        <v>160</v>
      </c>
      <c r="N31" s="27">
        <f t="shared" si="0"/>
        <v>0</v>
      </c>
      <c r="P31" s="25">
        <v>0</v>
      </c>
      <c r="Q31" s="45">
        <v>0</v>
      </c>
      <c r="R31" s="45">
        <f t="shared" si="5"/>
        <v>0</v>
      </c>
      <c r="S31" s="27">
        <v>80</v>
      </c>
      <c r="T31" s="27">
        <f t="shared" si="1"/>
        <v>0</v>
      </c>
      <c r="V31" s="25">
        <v>11921</v>
      </c>
      <c r="W31" s="45">
        <v>4230.1026999999995</v>
      </c>
      <c r="X31" s="45">
        <f t="shared" si="6"/>
        <v>0.35484461874003853</v>
      </c>
      <c r="Y31" s="27">
        <v>375</v>
      </c>
      <c r="Z31" s="28">
        <f t="shared" si="7"/>
        <v>1586288.5124999997</v>
      </c>
      <c r="AB31" s="25">
        <v>0</v>
      </c>
      <c r="AC31" s="45">
        <v>0</v>
      </c>
      <c r="AD31" s="45">
        <f t="shared" si="8"/>
        <v>0</v>
      </c>
      <c r="AE31" s="27">
        <v>240</v>
      </c>
      <c r="AF31" s="28">
        <f t="shared" si="9"/>
        <v>0</v>
      </c>
      <c r="AH31" s="25">
        <v>0</v>
      </c>
      <c r="AI31" s="45">
        <v>0</v>
      </c>
      <c r="AJ31" s="45">
        <f t="shared" si="10"/>
        <v>0</v>
      </c>
      <c r="AK31" s="27">
        <v>290</v>
      </c>
      <c r="AL31" s="28">
        <f t="shared" si="11"/>
        <v>0</v>
      </c>
      <c r="AN31" s="28">
        <f t="shared" si="12"/>
        <v>2305262.0124999997</v>
      </c>
      <c r="AO31" s="15">
        <f t="shared" si="13"/>
        <v>768420.67083333328</v>
      </c>
    </row>
    <row r="32" spans="1:41" x14ac:dyDescent="0.25">
      <c r="A32" s="23">
        <v>6005</v>
      </c>
      <c r="B32" s="24" t="s">
        <v>190</v>
      </c>
      <c r="C32" t="s">
        <v>237</v>
      </c>
      <c r="D32" s="25">
        <v>175</v>
      </c>
      <c r="E32" s="45">
        <v>180.55369999999999</v>
      </c>
      <c r="F32" s="45">
        <f t="shared" si="2"/>
        <v>1.0317354285714286</v>
      </c>
      <c r="G32" s="27">
        <v>1750</v>
      </c>
      <c r="H32" s="27">
        <f t="shared" si="3"/>
        <v>315968.97500000003</v>
      </c>
      <c r="J32" s="25">
        <v>0</v>
      </c>
      <c r="K32" s="45">
        <v>0</v>
      </c>
      <c r="L32" s="45">
        <f t="shared" si="4"/>
        <v>0</v>
      </c>
      <c r="M32" s="27">
        <v>160</v>
      </c>
      <c r="N32" s="27">
        <f t="shared" si="0"/>
        <v>0</v>
      </c>
      <c r="P32" s="25">
        <v>0</v>
      </c>
      <c r="Q32" s="45">
        <v>0</v>
      </c>
      <c r="R32" s="45">
        <f t="shared" si="5"/>
        <v>0</v>
      </c>
      <c r="S32" s="27">
        <v>80</v>
      </c>
      <c r="T32" s="27">
        <f t="shared" si="1"/>
        <v>0</v>
      </c>
      <c r="V32" s="25">
        <v>7009</v>
      </c>
      <c r="W32" s="45">
        <v>2328.1353000000004</v>
      </c>
      <c r="X32" s="45">
        <f t="shared" si="6"/>
        <v>0.33216368954201747</v>
      </c>
      <c r="Y32" s="27">
        <v>375</v>
      </c>
      <c r="Z32" s="28">
        <f t="shared" si="7"/>
        <v>873050.73750000016</v>
      </c>
      <c r="AB32" s="25">
        <v>0</v>
      </c>
      <c r="AC32" s="45">
        <v>0</v>
      </c>
      <c r="AD32" s="45">
        <f t="shared" si="8"/>
        <v>0</v>
      </c>
      <c r="AE32" s="27">
        <v>240</v>
      </c>
      <c r="AF32" s="28">
        <f t="shared" si="9"/>
        <v>0</v>
      </c>
      <c r="AH32" s="25">
        <v>0</v>
      </c>
      <c r="AI32" s="45">
        <v>0</v>
      </c>
      <c r="AJ32" s="45">
        <f t="shared" si="10"/>
        <v>0</v>
      </c>
      <c r="AK32" s="27">
        <v>290</v>
      </c>
      <c r="AL32" s="28">
        <f t="shared" si="11"/>
        <v>0</v>
      </c>
      <c r="AN32" s="28">
        <f t="shared" si="12"/>
        <v>1189019.7125000001</v>
      </c>
      <c r="AO32" s="15">
        <f t="shared" si="13"/>
        <v>396339.90416666673</v>
      </c>
    </row>
    <row r="33" spans="1:41" x14ac:dyDescent="0.25">
      <c r="A33" s="23">
        <v>31000</v>
      </c>
      <c r="B33" s="24" t="s">
        <v>191</v>
      </c>
      <c r="C33" t="s">
        <v>237</v>
      </c>
      <c r="D33" s="25">
        <v>393</v>
      </c>
      <c r="E33" s="45">
        <v>525.50950000000012</v>
      </c>
      <c r="F33" s="45">
        <f t="shared" si="2"/>
        <v>1.3371743002544532</v>
      </c>
      <c r="G33" s="27">
        <v>1750</v>
      </c>
      <c r="H33" s="27">
        <f t="shared" si="3"/>
        <v>919641.62500000023</v>
      </c>
      <c r="J33" s="25">
        <v>0</v>
      </c>
      <c r="K33" s="45">
        <v>0</v>
      </c>
      <c r="L33" s="45">
        <f t="shared" si="4"/>
        <v>0</v>
      </c>
      <c r="M33" s="27">
        <v>160</v>
      </c>
      <c r="N33" s="27">
        <f t="shared" si="0"/>
        <v>0</v>
      </c>
      <c r="P33" s="25">
        <v>7</v>
      </c>
      <c r="Q33" s="45">
        <v>9.5218000000000007</v>
      </c>
      <c r="R33" s="45">
        <f t="shared" si="5"/>
        <v>1.3602571428571431</v>
      </c>
      <c r="S33" s="27">
        <v>80</v>
      </c>
      <c r="T33" s="27">
        <f t="shared" si="1"/>
        <v>761.74400000000003</v>
      </c>
      <c r="V33" s="25">
        <v>10599</v>
      </c>
      <c r="W33" s="45">
        <v>2723.3746999999989</v>
      </c>
      <c r="X33" s="45">
        <f t="shared" si="6"/>
        <v>0.25694638173412576</v>
      </c>
      <c r="Y33" s="27">
        <v>375</v>
      </c>
      <c r="Z33" s="28">
        <f t="shared" si="7"/>
        <v>1021265.5124999996</v>
      </c>
      <c r="AB33" s="25">
        <v>0</v>
      </c>
      <c r="AC33" s="45">
        <v>0</v>
      </c>
      <c r="AD33" s="45">
        <f t="shared" si="8"/>
        <v>0</v>
      </c>
      <c r="AE33" s="27">
        <v>240</v>
      </c>
      <c r="AF33" s="28">
        <f t="shared" si="9"/>
        <v>0</v>
      </c>
      <c r="AH33" s="25">
        <v>0</v>
      </c>
      <c r="AI33" s="45">
        <v>0</v>
      </c>
      <c r="AJ33" s="45">
        <f t="shared" si="10"/>
        <v>0</v>
      </c>
      <c r="AK33" s="27">
        <v>290</v>
      </c>
      <c r="AL33" s="28">
        <f t="shared" si="11"/>
        <v>0</v>
      </c>
      <c r="AN33" s="28">
        <f t="shared" si="12"/>
        <v>1941668.8814999997</v>
      </c>
      <c r="AO33" s="15">
        <f t="shared" si="13"/>
        <v>647222.96049999993</v>
      </c>
    </row>
    <row r="34" spans="1:41" x14ac:dyDescent="0.25">
      <c r="A34" s="23">
        <v>7001</v>
      </c>
      <c r="B34" s="24" t="s">
        <v>192</v>
      </c>
      <c r="C34" t="s">
        <v>237</v>
      </c>
      <c r="D34" s="25">
        <v>45</v>
      </c>
      <c r="E34" s="45">
        <v>47.451299999999996</v>
      </c>
      <c r="F34" s="45">
        <f t="shared" si="2"/>
        <v>1.0544733333333332</v>
      </c>
      <c r="G34" s="27">
        <v>1750</v>
      </c>
      <c r="H34" s="27">
        <f t="shared" si="3"/>
        <v>83039.77499999998</v>
      </c>
      <c r="J34" s="25">
        <v>2</v>
      </c>
      <c r="K34" s="45">
        <v>1.5766</v>
      </c>
      <c r="L34" s="45">
        <f t="shared" si="4"/>
        <v>0.7883</v>
      </c>
      <c r="M34" s="27">
        <v>160</v>
      </c>
      <c r="N34" s="27">
        <f t="shared" si="0"/>
        <v>252.256</v>
      </c>
      <c r="P34" s="25">
        <v>0</v>
      </c>
      <c r="Q34" s="45">
        <v>0</v>
      </c>
      <c r="R34" s="45">
        <f t="shared" si="5"/>
        <v>0</v>
      </c>
      <c r="S34" s="27">
        <v>80</v>
      </c>
      <c r="T34" s="27">
        <f t="shared" si="1"/>
        <v>0</v>
      </c>
      <c r="V34" s="25">
        <v>4268</v>
      </c>
      <c r="W34" s="45">
        <v>1160.3559</v>
      </c>
      <c r="X34" s="45">
        <f t="shared" si="6"/>
        <v>0.27187345360824744</v>
      </c>
      <c r="Y34" s="27">
        <v>375</v>
      </c>
      <c r="Z34" s="28">
        <f t="shared" si="7"/>
        <v>435133.46250000002</v>
      </c>
      <c r="AB34" s="25">
        <v>0</v>
      </c>
      <c r="AC34" s="45">
        <v>0</v>
      </c>
      <c r="AD34" s="45">
        <f t="shared" si="8"/>
        <v>0</v>
      </c>
      <c r="AE34" s="27">
        <v>240</v>
      </c>
      <c r="AF34" s="28">
        <f t="shared" si="9"/>
        <v>0</v>
      </c>
      <c r="AH34" s="25">
        <v>0</v>
      </c>
      <c r="AI34" s="45">
        <v>0</v>
      </c>
      <c r="AJ34" s="45">
        <f t="shared" si="10"/>
        <v>0</v>
      </c>
      <c r="AK34" s="27">
        <v>290</v>
      </c>
      <c r="AL34" s="28">
        <f t="shared" si="11"/>
        <v>0</v>
      </c>
      <c r="AN34" s="28">
        <f t="shared" si="12"/>
        <v>518425.49349999998</v>
      </c>
      <c r="AO34" s="15">
        <f t="shared" si="13"/>
        <v>172808.49783333333</v>
      </c>
    </row>
    <row r="35" spans="1:41" x14ac:dyDescent="0.25">
      <c r="A35" s="23">
        <v>19034</v>
      </c>
      <c r="B35" s="24" t="s">
        <v>193</v>
      </c>
      <c r="C35" t="s">
        <v>237</v>
      </c>
      <c r="D35" s="25">
        <v>170</v>
      </c>
      <c r="E35" s="45">
        <v>168.1155</v>
      </c>
      <c r="F35" s="45">
        <f t="shared" si="2"/>
        <v>0.98891470588235297</v>
      </c>
      <c r="G35" s="27">
        <v>1750</v>
      </c>
      <c r="H35" s="27">
        <f t="shared" si="3"/>
        <v>294202.125</v>
      </c>
      <c r="J35" s="25">
        <v>0</v>
      </c>
      <c r="K35" s="45">
        <v>0</v>
      </c>
      <c r="L35" s="45">
        <f t="shared" si="4"/>
        <v>0</v>
      </c>
      <c r="M35" s="27">
        <v>160</v>
      </c>
      <c r="N35" s="27">
        <f t="shared" si="0"/>
        <v>0</v>
      </c>
      <c r="P35" s="25">
        <v>0</v>
      </c>
      <c r="Q35" s="45">
        <v>0</v>
      </c>
      <c r="R35" s="45">
        <f t="shared" si="5"/>
        <v>0</v>
      </c>
      <c r="S35" s="27">
        <v>80</v>
      </c>
      <c r="T35" s="27">
        <f t="shared" si="1"/>
        <v>0</v>
      </c>
      <c r="V35" s="25">
        <v>6684</v>
      </c>
      <c r="W35" s="45">
        <v>1615.2842000000001</v>
      </c>
      <c r="X35" s="45">
        <f t="shared" si="6"/>
        <v>0.24166430281268703</v>
      </c>
      <c r="Y35" s="27">
        <v>375</v>
      </c>
      <c r="Z35" s="28">
        <f t="shared" si="7"/>
        <v>605731.57500000007</v>
      </c>
      <c r="AB35" s="25">
        <v>0</v>
      </c>
      <c r="AC35" s="45">
        <v>0</v>
      </c>
      <c r="AD35" s="45">
        <f t="shared" si="8"/>
        <v>0</v>
      </c>
      <c r="AE35" s="27">
        <v>240</v>
      </c>
      <c r="AF35" s="28">
        <f t="shared" si="9"/>
        <v>0</v>
      </c>
      <c r="AH35" s="25">
        <v>0</v>
      </c>
      <c r="AI35" s="45">
        <v>0</v>
      </c>
      <c r="AJ35" s="45">
        <f t="shared" si="10"/>
        <v>0</v>
      </c>
      <c r="AK35" s="27">
        <v>290</v>
      </c>
      <c r="AL35" s="28">
        <f t="shared" si="11"/>
        <v>0</v>
      </c>
      <c r="AN35" s="28">
        <f t="shared" si="12"/>
        <v>899933.70000000007</v>
      </c>
      <c r="AO35" s="15">
        <f t="shared" si="13"/>
        <v>299977.90000000002</v>
      </c>
    </row>
    <row r="36" spans="1:41" x14ac:dyDescent="0.25">
      <c r="A36" s="23">
        <v>13014</v>
      </c>
      <c r="B36" s="24" t="s">
        <v>194</v>
      </c>
      <c r="C36" t="s">
        <v>237</v>
      </c>
      <c r="D36" s="25">
        <v>478</v>
      </c>
      <c r="E36" s="45">
        <v>441.46780000000007</v>
      </c>
      <c r="F36" s="45">
        <f t="shared" si="2"/>
        <v>0.92357280334728042</v>
      </c>
      <c r="G36" s="27">
        <v>1750</v>
      </c>
      <c r="H36" s="27">
        <f t="shared" si="3"/>
        <v>772568.65000000014</v>
      </c>
      <c r="J36" s="25">
        <v>0</v>
      </c>
      <c r="K36" s="45">
        <v>0</v>
      </c>
      <c r="L36" s="45">
        <f t="shared" si="4"/>
        <v>0</v>
      </c>
      <c r="M36" s="27">
        <v>160</v>
      </c>
      <c r="N36" s="27">
        <f t="shared" si="0"/>
        <v>0</v>
      </c>
      <c r="P36" s="25">
        <v>1</v>
      </c>
      <c r="Q36" s="45">
        <v>0.79330000000000001</v>
      </c>
      <c r="R36" s="45">
        <f t="shared" si="5"/>
        <v>0.79330000000000001</v>
      </c>
      <c r="S36" s="27">
        <v>80</v>
      </c>
      <c r="T36" s="27">
        <f t="shared" si="1"/>
        <v>63.463999999999999</v>
      </c>
      <c r="V36" s="25">
        <v>6619</v>
      </c>
      <c r="W36" s="45">
        <v>2584.1309000000001</v>
      </c>
      <c r="X36" s="45">
        <f t="shared" si="6"/>
        <v>0.39041107418038978</v>
      </c>
      <c r="Y36" s="27">
        <v>375</v>
      </c>
      <c r="Z36" s="28">
        <f t="shared" si="7"/>
        <v>969049.08750000002</v>
      </c>
      <c r="AB36" s="25">
        <v>0</v>
      </c>
      <c r="AC36" s="45">
        <v>0</v>
      </c>
      <c r="AD36" s="45">
        <f t="shared" si="8"/>
        <v>0</v>
      </c>
      <c r="AE36" s="27">
        <v>240</v>
      </c>
      <c r="AF36" s="28">
        <f t="shared" si="9"/>
        <v>0</v>
      </c>
      <c r="AH36" s="25">
        <v>0</v>
      </c>
      <c r="AI36" s="45">
        <v>0</v>
      </c>
      <c r="AJ36" s="45">
        <f t="shared" si="10"/>
        <v>0</v>
      </c>
      <c r="AK36" s="27">
        <v>290</v>
      </c>
      <c r="AL36" s="28">
        <f t="shared" si="11"/>
        <v>0</v>
      </c>
      <c r="AN36" s="28">
        <f t="shared" si="12"/>
        <v>1741681.2015000002</v>
      </c>
      <c r="AO36" s="15">
        <f t="shared" si="13"/>
        <v>580560.40050000011</v>
      </c>
    </row>
    <row r="37" spans="1:41" x14ac:dyDescent="0.25">
      <c r="A37" s="23">
        <v>13026</v>
      </c>
      <c r="B37" s="24" t="s">
        <v>195</v>
      </c>
      <c r="C37" t="s">
        <v>237</v>
      </c>
      <c r="D37" s="25">
        <v>156</v>
      </c>
      <c r="E37" s="45">
        <v>321.03280000000001</v>
      </c>
      <c r="F37" s="45">
        <f t="shared" si="2"/>
        <v>2.0579025641025641</v>
      </c>
      <c r="G37" s="27">
        <v>1750</v>
      </c>
      <c r="H37" s="27">
        <f t="shared" si="3"/>
        <v>561807.4</v>
      </c>
      <c r="J37" s="25">
        <v>0</v>
      </c>
      <c r="K37" s="45">
        <v>0</v>
      </c>
      <c r="L37" s="45">
        <f t="shared" si="4"/>
        <v>0</v>
      </c>
      <c r="M37" s="27">
        <v>160</v>
      </c>
      <c r="N37" s="27">
        <f t="shared" si="0"/>
        <v>0</v>
      </c>
      <c r="P37" s="25">
        <v>7</v>
      </c>
      <c r="Q37" s="45">
        <v>11.5656</v>
      </c>
      <c r="R37" s="45">
        <f t="shared" si="5"/>
        <v>1.6522285714285714</v>
      </c>
      <c r="S37" s="27">
        <v>80</v>
      </c>
      <c r="T37" s="27">
        <f t="shared" si="1"/>
        <v>925.24800000000005</v>
      </c>
      <c r="V37" s="25">
        <v>6852</v>
      </c>
      <c r="W37" s="45">
        <v>1924.5196000000001</v>
      </c>
      <c r="X37" s="45">
        <f t="shared" si="6"/>
        <v>0.28086976065382369</v>
      </c>
      <c r="Y37" s="27">
        <v>375</v>
      </c>
      <c r="Z37" s="28">
        <f t="shared" si="7"/>
        <v>721694.85</v>
      </c>
      <c r="AB37" s="25">
        <v>0</v>
      </c>
      <c r="AC37" s="45">
        <v>0</v>
      </c>
      <c r="AD37" s="45">
        <f t="shared" si="8"/>
        <v>0</v>
      </c>
      <c r="AE37" s="27">
        <v>240</v>
      </c>
      <c r="AF37" s="28">
        <f t="shared" si="9"/>
        <v>0</v>
      </c>
      <c r="AH37" s="25">
        <v>0</v>
      </c>
      <c r="AI37" s="45">
        <v>0</v>
      </c>
      <c r="AJ37" s="45">
        <f t="shared" si="10"/>
        <v>0</v>
      </c>
      <c r="AK37" s="27">
        <v>290</v>
      </c>
      <c r="AL37" s="28">
        <f t="shared" si="11"/>
        <v>0</v>
      </c>
      <c r="AN37" s="28">
        <f t="shared" si="12"/>
        <v>1284427.4980000001</v>
      </c>
      <c r="AO37" s="15">
        <f t="shared" si="13"/>
        <v>428142.4993333334</v>
      </c>
    </row>
    <row r="38" spans="1:41" x14ac:dyDescent="0.25">
      <c r="A38" s="23">
        <v>3002</v>
      </c>
      <c r="B38" s="24" t="s">
        <v>196</v>
      </c>
      <c r="C38" t="s">
        <v>237</v>
      </c>
      <c r="D38" s="25">
        <v>94</v>
      </c>
      <c r="E38" s="45">
        <v>95.854500000000002</v>
      </c>
      <c r="F38" s="45">
        <f t="shared" si="2"/>
        <v>1.0197287234042554</v>
      </c>
      <c r="G38" s="27">
        <v>1750</v>
      </c>
      <c r="H38" s="27">
        <f t="shared" si="3"/>
        <v>167745.375</v>
      </c>
      <c r="J38" s="25">
        <v>0</v>
      </c>
      <c r="K38" s="45">
        <v>0</v>
      </c>
      <c r="L38" s="45">
        <f t="shared" si="4"/>
        <v>0</v>
      </c>
      <c r="M38" s="27">
        <v>160</v>
      </c>
      <c r="N38" s="27">
        <f t="shared" si="0"/>
        <v>0</v>
      </c>
      <c r="P38" s="25">
        <v>0</v>
      </c>
      <c r="Q38" s="45">
        <v>0</v>
      </c>
      <c r="R38" s="45">
        <f t="shared" si="5"/>
        <v>0</v>
      </c>
      <c r="S38" s="27">
        <v>80</v>
      </c>
      <c r="T38" s="27">
        <f t="shared" si="1"/>
        <v>0</v>
      </c>
      <c r="V38" s="25">
        <v>3267</v>
      </c>
      <c r="W38" s="45">
        <v>1098.6755000000003</v>
      </c>
      <c r="X38" s="45">
        <f t="shared" si="6"/>
        <v>0.33629491888582808</v>
      </c>
      <c r="Y38" s="27">
        <v>375</v>
      </c>
      <c r="Z38" s="28">
        <f t="shared" si="7"/>
        <v>412003.31250000012</v>
      </c>
      <c r="AB38" s="25">
        <v>0</v>
      </c>
      <c r="AC38" s="45">
        <v>0</v>
      </c>
      <c r="AD38" s="45">
        <f t="shared" si="8"/>
        <v>0</v>
      </c>
      <c r="AE38" s="27">
        <v>240</v>
      </c>
      <c r="AF38" s="28">
        <f t="shared" si="9"/>
        <v>0</v>
      </c>
      <c r="AH38" s="25">
        <v>0</v>
      </c>
      <c r="AI38" s="45">
        <v>0</v>
      </c>
      <c r="AJ38" s="45">
        <f t="shared" si="10"/>
        <v>0</v>
      </c>
      <c r="AK38" s="27">
        <v>290</v>
      </c>
      <c r="AL38" s="28">
        <f t="shared" si="11"/>
        <v>0</v>
      </c>
      <c r="AN38" s="28">
        <f t="shared" si="12"/>
        <v>579748.68750000012</v>
      </c>
      <c r="AO38" s="15">
        <f t="shared" si="13"/>
        <v>193249.56250000003</v>
      </c>
    </row>
    <row r="39" spans="1:41" x14ac:dyDescent="0.25">
      <c r="A39" s="23">
        <v>8008</v>
      </c>
      <c r="B39" s="24" t="s">
        <v>197</v>
      </c>
      <c r="C39" t="s">
        <v>237</v>
      </c>
      <c r="D39" s="25">
        <v>159</v>
      </c>
      <c r="E39" s="45">
        <v>234.68699999999998</v>
      </c>
      <c r="F39" s="45">
        <f t="shared" si="2"/>
        <v>1.4760188679245283</v>
      </c>
      <c r="G39" s="27">
        <v>1750</v>
      </c>
      <c r="H39" s="27">
        <f t="shared" si="3"/>
        <v>410702.25</v>
      </c>
      <c r="J39" s="25">
        <v>0</v>
      </c>
      <c r="K39" s="45">
        <v>0</v>
      </c>
      <c r="L39" s="45">
        <f t="shared" si="4"/>
        <v>0</v>
      </c>
      <c r="M39" s="27">
        <v>160</v>
      </c>
      <c r="N39" s="27">
        <f t="shared" si="0"/>
        <v>0</v>
      </c>
      <c r="P39" s="25">
        <v>14</v>
      </c>
      <c r="Q39" s="45">
        <v>16.479100000000003</v>
      </c>
      <c r="R39" s="45">
        <f t="shared" si="5"/>
        <v>1.1770785714285716</v>
      </c>
      <c r="S39" s="27">
        <v>80</v>
      </c>
      <c r="T39" s="27">
        <f t="shared" si="1"/>
        <v>1318.3280000000002</v>
      </c>
      <c r="V39" s="25">
        <v>11495</v>
      </c>
      <c r="W39" s="45">
        <v>3539.3287</v>
      </c>
      <c r="X39" s="45">
        <f t="shared" si="6"/>
        <v>0.30790158329708567</v>
      </c>
      <c r="Y39" s="27">
        <v>375</v>
      </c>
      <c r="Z39" s="28">
        <f t="shared" si="7"/>
        <v>1327248.2625</v>
      </c>
      <c r="AB39" s="25">
        <v>0</v>
      </c>
      <c r="AC39" s="45">
        <v>0</v>
      </c>
      <c r="AD39" s="45">
        <f t="shared" si="8"/>
        <v>0</v>
      </c>
      <c r="AE39" s="27">
        <v>240</v>
      </c>
      <c r="AF39" s="28">
        <f t="shared" si="9"/>
        <v>0</v>
      </c>
      <c r="AH39" s="25">
        <v>0</v>
      </c>
      <c r="AI39" s="45">
        <v>0</v>
      </c>
      <c r="AJ39" s="45">
        <f t="shared" si="10"/>
        <v>0</v>
      </c>
      <c r="AK39" s="27">
        <v>290</v>
      </c>
      <c r="AL39" s="28">
        <f t="shared" si="11"/>
        <v>0</v>
      </c>
      <c r="AN39" s="28">
        <f t="shared" si="12"/>
        <v>1739268.8404999999</v>
      </c>
      <c r="AO39" s="15">
        <f t="shared" si="13"/>
        <v>579756.28016666661</v>
      </c>
    </row>
    <row r="40" spans="1:41" x14ac:dyDescent="0.25">
      <c r="A40" s="23">
        <v>7008</v>
      </c>
      <c r="B40" s="24" t="s">
        <v>198</v>
      </c>
      <c r="C40" t="s">
        <v>237</v>
      </c>
      <c r="D40" s="25">
        <v>24</v>
      </c>
      <c r="E40" s="45">
        <v>18.7149</v>
      </c>
      <c r="F40" s="45">
        <f t="shared" si="2"/>
        <v>0.77978749999999997</v>
      </c>
      <c r="G40" s="27">
        <v>1750</v>
      </c>
      <c r="H40" s="27">
        <f t="shared" si="3"/>
        <v>32751.075000000001</v>
      </c>
      <c r="J40" s="25">
        <v>1</v>
      </c>
      <c r="K40" s="45">
        <v>0.7883</v>
      </c>
      <c r="L40" s="45">
        <f t="shared" si="4"/>
        <v>0.7883</v>
      </c>
      <c r="M40" s="27">
        <v>160</v>
      </c>
      <c r="N40" s="27">
        <f t="shared" si="0"/>
        <v>126.128</v>
      </c>
      <c r="P40" s="25">
        <v>0</v>
      </c>
      <c r="Q40" s="45">
        <v>0</v>
      </c>
      <c r="R40" s="45">
        <f t="shared" si="5"/>
        <v>0</v>
      </c>
      <c r="S40" s="27">
        <v>80</v>
      </c>
      <c r="T40" s="27">
        <f t="shared" si="1"/>
        <v>0</v>
      </c>
      <c r="V40" s="25">
        <v>1064</v>
      </c>
      <c r="W40" s="45">
        <v>261.93689999999998</v>
      </c>
      <c r="X40" s="45">
        <f t="shared" si="6"/>
        <v>0.24618129699248117</v>
      </c>
      <c r="Y40" s="27">
        <v>375</v>
      </c>
      <c r="Z40" s="28">
        <f t="shared" si="7"/>
        <v>98226.337499999994</v>
      </c>
      <c r="AB40" s="25">
        <v>0</v>
      </c>
      <c r="AC40" s="45">
        <v>0</v>
      </c>
      <c r="AD40" s="45">
        <f t="shared" si="8"/>
        <v>0</v>
      </c>
      <c r="AE40" s="27">
        <v>240</v>
      </c>
      <c r="AF40" s="28">
        <f t="shared" si="9"/>
        <v>0</v>
      </c>
      <c r="AH40" s="25">
        <v>0</v>
      </c>
      <c r="AI40" s="45">
        <v>0</v>
      </c>
      <c r="AJ40" s="45">
        <f t="shared" si="10"/>
        <v>0</v>
      </c>
      <c r="AK40" s="27">
        <v>290</v>
      </c>
      <c r="AL40" s="28">
        <f t="shared" si="11"/>
        <v>0</v>
      </c>
      <c r="AN40" s="28">
        <f t="shared" si="12"/>
        <v>131103.5405</v>
      </c>
      <c r="AO40" s="15">
        <f t="shared" si="13"/>
        <v>43701.180166666665</v>
      </c>
    </row>
    <row r="41" spans="1:41" x14ac:dyDescent="0.25">
      <c r="A41" s="23">
        <v>5003</v>
      </c>
      <c r="B41" s="24" t="s">
        <v>199</v>
      </c>
      <c r="C41" t="s">
        <v>237</v>
      </c>
      <c r="D41" s="25">
        <v>117</v>
      </c>
      <c r="E41" s="45">
        <v>100.8737</v>
      </c>
      <c r="F41" s="45">
        <f t="shared" si="2"/>
        <v>0.86216837606837604</v>
      </c>
      <c r="G41" s="27">
        <v>1750</v>
      </c>
      <c r="H41" s="27">
        <f t="shared" si="3"/>
        <v>176528.97500000001</v>
      </c>
      <c r="J41" s="25">
        <v>0</v>
      </c>
      <c r="K41" s="45">
        <v>0</v>
      </c>
      <c r="L41" s="45">
        <f t="shared" si="4"/>
        <v>0</v>
      </c>
      <c r="M41" s="27">
        <v>160</v>
      </c>
      <c r="N41" s="27">
        <f t="shared" si="0"/>
        <v>0</v>
      </c>
      <c r="P41" s="25">
        <v>0</v>
      </c>
      <c r="Q41" s="45">
        <v>0</v>
      </c>
      <c r="R41" s="45">
        <f t="shared" si="5"/>
        <v>0</v>
      </c>
      <c r="S41" s="27">
        <v>80</v>
      </c>
      <c r="T41" s="27">
        <f t="shared" si="1"/>
        <v>0</v>
      </c>
      <c r="V41" s="25">
        <v>4603</v>
      </c>
      <c r="W41" s="45">
        <v>1702.4481999999996</v>
      </c>
      <c r="X41" s="45">
        <f t="shared" si="6"/>
        <v>0.36985622420160758</v>
      </c>
      <c r="Y41" s="27">
        <v>375</v>
      </c>
      <c r="Z41" s="28">
        <f t="shared" si="7"/>
        <v>638418.07499999984</v>
      </c>
      <c r="AB41" s="25">
        <v>0</v>
      </c>
      <c r="AC41" s="45">
        <v>0</v>
      </c>
      <c r="AD41" s="45">
        <f t="shared" si="8"/>
        <v>0</v>
      </c>
      <c r="AE41" s="27">
        <v>240</v>
      </c>
      <c r="AF41" s="28">
        <f t="shared" si="9"/>
        <v>0</v>
      </c>
      <c r="AH41" s="25">
        <v>0</v>
      </c>
      <c r="AI41" s="45">
        <v>0</v>
      </c>
      <c r="AJ41" s="45">
        <f t="shared" si="10"/>
        <v>0</v>
      </c>
      <c r="AK41" s="27">
        <v>290</v>
      </c>
      <c r="AL41" s="28">
        <f t="shared" si="11"/>
        <v>0</v>
      </c>
      <c r="AN41" s="28">
        <f t="shared" si="12"/>
        <v>814947.04999999981</v>
      </c>
      <c r="AO41" s="15">
        <f t="shared" si="13"/>
        <v>271649.0166666666</v>
      </c>
    </row>
    <row r="42" spans="1:41" x14ac:dyDescent="0.25">
      <c r="A42" s="23">
        <v>2002</v>
      </c>
      <c r="B42" s="24" t="s">
        <v>200</v>
      </c>
      <c r="C42" t="s">
        <v>237</v>
      </c>
      <c r="D42" s="25">
        <v>347</v>
      </c>
      <c r="E42" s="45">
        <v>378.51969999999994</v>
      </c>
      <c r="F42" s="45">
        <f t="shared" si="2"/>
        <v>1.0908348703170028</v>
      </c>
      <c r="G42" s="27">
        <v>1750</v>
      </c>
      <c r="H42" s="27">
        <f t="shared" si="3"/>
        <v>662409.47499999986</v>
      </c>
      <c r="J42" s="25">
        <v>0</v>
      </c>
      <c r="K42" s="45">
        <v>0</v>
      </c>
      <c r="L42" s="45">
        <f t="shared" si="4"/>
        <v>0</v>
      </c>
      <c r="M42" s="27">
        <v>160</v>
      </c>
      <c r="N42" s="27">
        <f t="shared" si="0"/>
        <v>0</v>
      </c>
      <c r="P42" s="25">
        <v>1</v>
      </c>
      <c r="Q42" s="45">
        <v>0.79700000000000004</v>
      </c>
      <c r="R42" s="45">
        <f t="shared" si="5"/>
        <v>0.79700000000000004</v>
      </c>
      <c r="S42" s="27">
        <v>80</v>
      </c>
      <c r="T42" s="27">
        <f t="shared" si="1"/>
        <v>63.760000000000005</v>
      </c>
      <c r="V42" s="25">
        <v>9598</v>
      </c>
      <c r="W42" s="45">
        <v>3009.8206999999998</v>
      </c>
      <c r="X42" s="45">
        <f t="shared" si="6"/>
        <v>0.31358832048343405</v>
      </c>
      <c r="Y42" s="27">
        <v>375</v>
      </c>
      <c r="Z42" s="28">
        <f t="shared" si="7"/>
        <v>1128682.7625</v>
      </c>
      <c r="AB42" s="25">
        <v>0</v>
      </c>
      <c r="AC42" s="45">
        <v>0</v>
      </c>
      <c r="AD42" s="45">
        <f t="shared" si="8"/>
        <v>0</v>
      </c>
      <c r="AE42" s="27">
        <v>240</v>
      </c>
      <c r="AF42" s="28">
        <f t="shared" si="9"/>
        <v>0</v>
      </c>
      <c r="AH42" s="25">
        <v>0</v>
      </c>
      <c r="AI42" s="45">
        <v>0</v>
      </c>
      <c r="AJ42" s="45">
        <f t="shared" si="10"/>
        <v>0</v>
      </c>
      <c r="AK42" s="27">
        <v>290</v>
      </c>
      <c r="AL42" s="28">
        <f t="shared" si="11"/>
        <v>0</v>
      </c>
      <c r="AN42" s="28">
        <f t="shared" si="12"/>
        <v>1791155.9974999998</v>
      </c>
      <c r="AO42" s="15">
        <f t="shared" si="13"/>
        <v>597051.99916666665</v>
      </c>
    </row>
    <row r="43" spans="1:41" x14ac:dyDescent="0.25">
      <c r="A43" s="23">
        <v>2010</v>
      </c>
      <c r="B43" s="24" t="s">
        <v>80</v>
      </c>
      <c r="C43" t="s">
        <v>237</v>
      </c>
      <c r="D43" s="25">
        <v>77</v>
      </c>
      <c r="E43" s="45">
        <v>41.806100000000001</v>
      </c>
      <c r="F43" s="45">
        <f t="shared" si="2"/>
        <v>0.54293636363636366</v>
      </c>
      <c r="G43" s="27">
        <v>1750</v>
      </c>
      <c r="H43" s="27">
        <f t="shared" si="3"/>
        <v>73160.675000000003</v>
      </c>
      <c r="J43" s="25">
        <v>0</v>
      </c>
      <c r="K43" s="45">
        <v>0</v>
      </c>
      <c r="L43" s="45">
        <f t="shared" si="4"/>
        <v>0</v>
      </c>
      <c r="M43" s="27">
        <v>160</v>
      </c>
      <c r="N43" s="27">
        <f t="shared" si="0"/>
        <v>0</v>
      </c>
      <c r="P43" s="25">
        <v>0</v>
      </c>
      <c r="Q43" s="45">
        <v>0</v>
      </c>
      <c r="R43" s="45">
        <f t="shared" si="5"/>
        <v>0</v>
      </c>
      <c r="S43" s="27">
        <v>80</v>
      </c>
      <c r="T43" s="27">
        <f t="shared" si="1"/>
        <v>0</v>
      </c>
      <c r="V43" s="25">
        <v>1545</v>
      </c>
      <c r="W43" s="45">
        <v>539.45770000000005</v>
      </c>
      <c r="X43" s="45">
        <f t="shared" si="6"/>
        <v>0.3491635598705502</v>
      </c>
      <c r="Y43" s="27">
        <v>375</v>
      </c>
      <c r="Z43" s="28">
        <f t="shared" si="7"/>
        <v>202296.63750000001</v>
      </c>
      <c r="AB43" s="25">
        <v>0</v>
      </c>
      <c r="AC43" s="45">
        <v>0</v>
      </c>
      <c r="AD43" s="45">
        <f t="shared" si="8"/>
        <v>0</v>
      </c>
      <c r="AE43" s="27">
        <v>240</v>
      </c>
      <c r="AF43" s="28">
        <f t="shared" si="9"/>
        <v>0</v>
      </c>
      <c r="AH43" s="25">
        <v>0</v>
      </c>
      <c r="AI43" s="45">
        <v>0</v>
      </c>
      <c r="AJ43" s="45">
        <f t="shared" si="10"/>
        <v>0</v>
      </c>
      <c r="AK43" s="27">
        <v>290</v>
      </c>
      <c r="AL43" s="28">
        <f t="shared" si="11"/>
        <v>0</v>
      </c>
      <c r="AN43" s="28">
        <f t="shared" si="12"/>
        <v>275457.3125</v>
      </c>
      <c r="AO43" s="15">
        <f t="shared" si="13"/>
        <v>91819.104166666672</v>
      </c>
    </row>
    <row r="44" spans="1:41" x14ac:dyDescent="0.25">
      <c r="A44" s="23">
        <v>16033</v>
      </c>
      <c r="B44" s="24" t="s">
        <v>201</v>
      </c>
      <c r="C44" t="s">
        <v>237</v>
      </c>
      <c r="D44" s="25">
        <v>79</v>
      </c>
      <c r="E44" s="45">
        <v>66.628500000000003</v>
      </c>
      <c r="F44" s="45">
        <f t="shared" si="2"/>
        <v>0.84339873417721523</v>
      </c>
      <c r="G44" s="27">
        <v>1750</v>
      </c>
      <c r="H44" s="27">
        <f t="shared" si="3"/>
        <v>116599.875</v>
      </c>
      <c r="J44" s="25">
        <v>0</v>
      </c>
      <c r="K44" s="45">
        <v>0</v>
      </c>
      <c r="L44" s="45">
        <f t="shared" si="4"/>
        <v>0</v>
      </c>
      <c r="M44" s="27">
        <v>160</v>
      </c>
      <c r="N44" s="27">
        <f t="shared" si="0"/>
        <v>0</v>
      </c>
      <c r="P44" s="25">
        <v>0</v>
      </c>
      <c r="Q44" s="45">
        <v>0</v>
      </c>
      <c r="R44" s="45">
        <f t="shared" si="5"/>
        <v>0</v>
      </c>
      <c r="S44" s="27">
        <v>80</v>
      </c>
      <c r="T44" s="27">
        <f t="shared" si="1"/>
        <v>0</v>
      </c>
      <c r="V44" s="25">
        <v>2687</v>
      </c>
      <c r="W44" s="45">
        <v>1029.4317000000001</v>
      </c>
      <c r="X44" s="45">
        <f t="shared" si="6"/>
        <v>0.38311563081503541</v>
      </c>
      <c r="Y44" s="27">
        <v>375</v>
      </c>
      <c r="Z44" s="28">
        <f t="shared" si="7"/>
        <v>386036.88750000001</v>
      </c>
      <c r="AB44" s="25">
        <v>0</v>
      </c>
      <c r="AC44" s="45">
        <v>0</v>
      </c>
      <c r="AD44" s="45">
        <f t="shared" si="8"/>
        <v>0</v>
      </c>
      <c r="AE44" s="27">
        <v>240</v>
      </c>
      <c r="AF44" s="28">
        <f t="shared" si="9"/>
        <v>0</v>
      </c>
      <c r="AH44" s="25">
        <v>0</v>
      </c>
      <c r="AI44" s="45">
        <v>0</v>
      </c>
      <c r="AJ44" s="45">
        <f t="shared" si="10"/>
        <v>0</v>
      </c>
      <c r="AK44" s="27">
        <v>290</v>
      </c>
      <c r="AL44" s="28">
        <f t="shared" si="11"/>
        <v>0</v>
      </c>
      <c r="AN44" s="28">
        <f t="shared" si="12"/>
        <v>502636.76250000001</v>
      </c>
      <c r="AO44" s="15">
        <f t="shared" si="13"/>
        <v>167545.58749999999</v>
      </c>
    </row>
    <row r="45" spans="1:41" x14ac:dyDescent="0.25">
      <c r="A45" s="23">
        <v>8006</v>
      </c>
      <c r="B45" s="24" t="s">
        <v>202</v>
      </c>
      <c r="C45" t="s">
        <v>237</v>
      </c>
      <c r="D45" s="25">
        <v>569</v>
      </c>
      <c r="E45" s="45">
        <v>727.47590000000014</v>
      </c>
      <c r="F45" s="45">
        <f t="shared" si="2"/>
        <v>1.2785165202108966</v>
      </c>
      <c r="G45" s="27">
        <v>1750</v>
      </c>
      <c r="H45" s="27">
        <f t="shared" si="3"/>
        <v>1273082.8250000002</v>
      </c>
      <c r="J45" s="25">
        <v>316</v>
      </c>
      <c r="K45" s="45">
        <v>213.99400000000034</v>
      </c>
      <c r="L45" s="45">
        <f t="shared" si="4"/>
        <v>0.6771962025316467</v>
      </c>
      <c r="M45" s="27">
        <v>160</v>
      </c>
      <c r="N45" s="27">
        <f t="shared" si="0"/>
        <v>34239.040000000059</v>
      </c>
      <c r="P45" s="25">
        <v>12</v>
      </c>
      <c r="Q45" s="45">
        <v>14.484600000000002</v>
      </c>
      <c r="R45" s="45">
        <f t="shared" si="5"/>
        <v>1.2070500000000002</v>
      </c>
      <c r="S45" s="27">
        <v>80</v>
      </c>
      <c r="T45" s="27">
        <f t="shared" si="1"/>
        <v>1158.7680000000003</v>
      </c>
      <c r="V45" s="25">
        <v>31054</v>
      </c>
      <c r="W45" s="45">
        <v>7209.0640000000003</v>
      </c>
      <c r="X45" s="45">
        <f t="shared" si="6"/>
        <v>0.23214606813937014</v>
      </c>
      <c r="Y45" s="27">
        <v>375</v>
      </c>
      <c r="Z45" s="28">
        <f t="shared" si="7"/>
        <v>2703399</v>
      </c>
      <c r="AB45" s="25">
        <v>210</v>
      </c>
      <c r="AC45" s="45">
        <v>91.1845</v>
      </c>
      <c r="AD45" s="45">
        <f t="shared" si="8"/>
        <v>0.43421190476190474</v>
      </c>
      <c r="AE45" s="27">
        <v>240</v>
      </c>
      <c r="AF45" s="28">
        <f t="shared" si="9"/>
        <v>21884.28</v>
      </c>
      <c r="AH45" s="25">
        <v>0</v>
      </c>
      <c r="AI45" s="45">
        <v>0</v>
      </c>
      <c r="AJ45" s="45">
        <f t="shared" si="10"/>
        <v>0</v>
      </c>
      <c r="AK45" s="27">
        <v>290</v>
      </c>
      <c r="AL45" s="28">
        <f t="shared" si="11"/>
        <v>0</v>
      </c>
      <c r="AN45" s="28">
        <f t="shared" si="12"/>
        <v>4033763.9130000002</v>
      </c>
      <c r="AO45" s="15">
        <f t="shared" si="13"/>
        <v>1344587.9710000001</v>
      </c>
    </row>
    <row r="46" spans="1:41" x14ac:dyDescent="0.25">
      <c r="A46" s="23">
        <v>10005</v>
      </c>
      <c r="B46" s="24" t="s">
        <v>203</v>
      </c>
      <c r="C46" t="s">
        <v>237</v>
      </c>
      <c r="D46" s="25">
        <v>8</v>
      </c>
      <c r="E46" s="45">
        <v>6.2689000000000004</v>
      </c>
      <c r="F46" s="45">
        <f t="shared" si="2"/>
        <v>0.78361250000000005</v>
      </c>
      <c r="G46" s="27">
        <v>1750</v>
      </c>
      <c r="H46" s="27">
        <f t="shared" si="3"/>
        <v>10970.575000000001</v>
      </c>
      <c r="J46" s="25">
        <v>0</v>
      </c>
      <c r="K46" s="45">
        <v>0</v>
      </c>
      <c r="L46" s="45">
        <f t="shared" si="4"/>
        <v>0</v>
      </c>
      <c r="M46" s="27">
        <v>160</v>
      </c>
      <c r="N46" s="27">
        <f t="shared" si="0"/>
        <v>0</v>
      </c>
      <c r="P46" s="25">
        <v>0</v>
      </c>
      <c r="Q46" s="45">
        <v>0</v>
      </c>
      <c r="R46" s="45">
        <f t="shared" si="5"/>
        <v>0</v>
      </c>
      <c r="S46" s="27">
        <v>80</v>
      </c>
      <c r="T46" s="27">
        <f t="shared" si="1"/>
        <v>0</v>
      </c>
      <c r="V46" s="25">
        <v>2802</v>
      </c>
      <c r="W46" s="45">
        <v>831.21510000000012</v>
      </c>
      <c r="X46" s="45">
        <f t="shared" si="6"/>
        <v>0.29665064239828698</v>
      </c>
      <c r="Y46" s="27">
        <v>375</v>
      </c>
      <c r="Z46" s="28">
        <f t="shared" si="7"/>
        <v>311705.66250000003</v>
      </c>
      <c r="AB46" s="25">
        <v>0</v>
      </c>
      <c r="AC46" s="45">
        <v>0</v>
      </c>
      <c r="AD46" s="45">
        <f t="shared" si="8"/>
        <v>0</v>
      </c>
      <c r="AE46" s="27">
        <v>240</v>
      </c>
      <c r="AF46" s="28">
        <f t="shared" si="9"/>
        <v>0</v>
      </c>
      <c r="AH46" s="25">
        <v>0</v>
      </c>
      <c r="AI46" s="45">
        <v>0</v>
      </c>
      <c r="AJ46" s="45">
        <f t="shared" si="10"/>
        <v>0</v>
      </c>
      <c r="AK46" s="27">
        <v>290</v>
      </c>
      <c r="AL46" s="28">
        <f t="shared" si="11"/>
        <v>0</v>
      </c>
      <c r="AN46" s="28">
        <f t="shared" si="12"/>
        <v>322676.23750000005</v>
      </c>
      <c r="AO46" s="15">
        <f t="shared" si="13"/>
        <v>107558.74583333335</v>
      </c>
    </row>
    <row r="47" spans="1:41" x14ac:dyDescent="0.25">
      <c r="A47" s="23">
        <v>4008</v>
      </c>
      <c r="B47" s="24" t="s">
        <v>204</v>
      </c>
      <c r="C47" t="s">
        <v>237</v>
      </c>
      <c r="D47" s="25">
        <v>84</v>
      </c>
      <c r="E47" s="45">
        <v>150.6002</v>
      </c>
      <c r="F47" s="45">
        <f t="shared" si="2"/>
        <v>1.7928595238095237</v>
      </c>
      <c r="G47" s="27">
        <v>1750</v>
      </c>
      <c r="H47" s="27">
        <f t="shared" si="3"/>
        <v>263550.34999999998</v>
      </c>
      <c r="J47" s="25">
        <v>53</v>
      </c>
      <c r="K47" s="45">
        <v>32.370000000000012</v>
      </c>
      <c r="L47" s="45">
        <f t="shared" si="4"/>
        <v>0.61075471698113226</v>
      </c>
      <c r="M47" s="27">
        <v>160</v>
      </c>
      <c r="N47" s="27">
        <f t="shared" si="0"/>
        <v>5179.2000000000016</v>
      </c>
      <c r="P47" s="25">
        <v>0</v>
      </c>
      <c r="Q47" s="45">
        <v>0</v>
      </c>
      <c r="R47" s="45">
        <f t="shared" si="5"/>
        <v>0</v>
      </c>
      <c r="S47" s="27">
        <v>80</v>
      </c>
      <c r="T47" s="27">
        <f t="shared" si="1"/>
        <v>0</v>
      </c>
      <c r="V47" s="25">
        <v>3499</v>
      </c>
      <c r="W47" s="45">
        <v>1271.4669000000001</v>
      </c>
      <c r="X47" s="45">
        <f t="shared" si="6"/>
        <v>0.36338008002286371</v>
      </c>
      <c r="Y47" s="27">
        <v>375</v>
      </c>
      <c r="Z47" s="28">
        <f t="shared" si="7"/>
        <v>476800.08750000002</v>
      </c>
      <c r="AB47" s="25">
        <v>0</v>
      </c>
      <c r="AC47" s="45">
        <v>0</v>
      </c>
      <c r="AD47" s="45">
        <f t="shared" si="8"/>
        <v>0</v>
      </c>
      <c r="AE47" s="27">
        <v>240</v>
      </c>
      <c r="AF47" s="28">
        <f t="shared" si="9"/>
        <v>0</v>
      </c>
      <c r="AH47" s="25">
        <v>0</v>
      </c>
      <c r="AI47" s="45">
        <v>0</v>
      </c>
      <c r="AJ47" s="45">
        <f t="shared" si="10"/>
        <v>0</v>
      </c>
      <c r="AK47" s="27">
        <v>290</v>
      </c>
      <c r="AL47" s="28">
        <f t="shared" si="11"/>
        <v>0</v>
      </c>
      <c r="AN47" s="28">
        <f t="shared" si="12"/>
        <v>745529.63749999995</v>
      </c>
      <c r="AO47" s="15">
        <f t="shared" si="13"/>
        <v>248509.87916666665</v>
      </c>
    </row>
    <row r="48" spans="1:41" x14ac:dyDescent="0.25">
      <c r="A48" s="23">
        <v>3072</v>
      </c>
      <c r="B48" s="24" t="s">
        <v>205</v>
      </c>
      <c r="C48" t="s">
        <v>237</v>
      </c>
      <c r="D48" s="25">
        <v>456</v>
      </c>
      <c r="E48" s="45">
        <v>621.69110000000012</v>
      </c>
      <c r="F48" s="45">
        <f t="shared" si="2"/>
        <v>1.3633576754385968</v>
      </c>
      <c r="G48" s="27">
        <v>1750</v>
      </c>
      <c r="H48" s="27">
        <f t="shared" si="3"/>
        <v>1087959.4250000003</v>
      </c>
      <c r="J48" s="25">
        <v>2</v>
      </c>
      <c r="K48" s="45">
        <v>1.2864</v>
      </c>
      <c r="L48" s="45">
        <f t="shared" si="4"/>
        <v>0.64319999999999999</v>
      </c>
      <c r="M48" s="27">
        <v>160</v>
      </c>
      <c r="N48" s="27">
        <f t="shared" si="0"/>
        <v>205.82400000000001</v>
      </c>
      <c r="P48" s="25">
        <v>0</v>
      </c>
      <c r="Q48" s="45">
        <v>0</v>
      </c>
      <c r="R48" s="45">
        <f t="shared" si="5"/>
        <v>0</v>
      </c>
      <c r="S48" s="27">
        <v>80</v>
      </c>
      <c r="T48" s="27">
        <f t="shared" si="1"/>
        <v>0</v>
      </c>
      <c r="V48" s="25">
        <v>7757</v>
      </c>
      <c r="W48" s="45">
        <v>2071.3927999999996</v>
      </c>
      <c r="X48" s="45">
        <f t="shared" si="6"/>
        <v>0.26703529715096036</v>
      </c>
      <c r="Y48" s="27">
        <v>375</v>
      </c>
      <c r="Z48" s="28">
        <f t="shared" si="7"/>
        <v>776772.29999999981</v>
      </c>
      <c r="AB48" s="25">
        <v>0</v>
      </c>
      <c r="AC48" s="45">
        <v>0</v>
      </c>
      <c r="AD48" s="45">
        <f t="shared" si="8"/>
        <v>0</v>
      </c>
      <c r="AE48" s="27">
        <v>240</v>
      </c>
      <c r="AF48" s="28">
        <f t="shared" si="9"/>
        <v>0</v>
      </c>
      <c r="AH48" s="25">
        <v>0</v>
      </c>
      <c r="AI48" s="45">
        <v>0</v>
      </c>
      <c r="AJ48" s="45">
        <f t="shared" si="10"/>
        <v>0</v>
      </c>
      <c r="AK48" s="27">
        <v>290</v>
      </c>
      <c r="AL48" s="28">
        <f t="shared" si="11"/>
        <v>0</v>
      </c>
      <c r="AN48" s="28">
        <f t="shared" si="12"/>
        <v>1864937.5490000001</v>
      </c>
      <c r="AO48" s="15">
        <f t="shared" si="13"/>
        <v>621645.84966666671</v>
      </c>
    </row>
    <row r="49" spans="1:41" x14ac:dyDescent="0.25">
      <c r="A49" s="23">
        <v>13027</v>
      </c>
      <c r="B49" s="24" t="s">
        <v>206</v>
      </c>
      <c r="C49" t="s">
        <v>237</v>
      </c>
      <c r="D49" s="25">
        <v>928</v>
      </c>
      <c r="E49" s="45">
        <v>1910.2907999999995</v>
      </c>
      <c r="F49" s="45">
        <f t="shared" si="2"/>
        <v>2.058503017241379</v>
      </c>
      <c r="G49" s="27">
        <v>1750</v>
      </c>
      <c r="H49" s="27">
        <f t="shared" si="3"/>
        <v>3343008.8999999994</v>
      </c>
      <c r="J49" s="25">
        <v>0</v>
      </c>
      <c r="K49" s="45">
        <v>0</v>
      </c>
      <c r="L49" s="45">
        <f t="shared" si="4"/>
        <v>0</v>
      </c>
      <c r="M49" s="27">
        <v>160</v>
      </c>
      <c r="N49" s="27">
        <f t="shared" si="0"/>
        <v>0</v>
      </c>
      <c r="P49" s="25">
        <v>0</v>
      </c>
      <c r="Q49" s="45">
        <v>0</v>
      </c>
      <c r="R49" s="45">
        <f t="shared" si="5"/>
        <v>0</v>
      </c>
      <c r="S49" s="27">
        <v>80</v>
      </c>
      <c r="T49" s="27">
        <f t="shared" si="1"/>
        <v>0</v>
      </c>
      <c r="V49" s="25">
        <v>17582</v>
      </c>
      <c r="W49" s="45">
        <v>7639.1412000000009</v>
      </c>
      <c r="X49" s="45">
        <f t="shared" si="6"/>
        <v>0.43448647480377667</v>
      </c>
      <c r="Y49" s="27">
        <v>375</v>
      </c>
      <c r="Z49" s="28">
        <f t="shared" si="7"/>
        <v>2864677.95</v>
      </c>
      <c r="AB49" s="25">
        <v>0</v>
      </c>
      <c r="AC49" s="45">
        <v>0</v>
      </c>
      <c r="AD49" s="45">
        <f t="shared" si="8"/>
        <v>0</v>
      </c>
      <c r="AE49" s="27">
        <v>240</v>
      </c>
      <c r="AF49" s="28">
        <f t="shared" si="9"/>
        <v>0</v>
      </c>
      <c r="AH49" s="25">
        <v>0</v>
      </c>
      <c r="AI49" s="45">
        <v>0</v>
      </c>
      <c r="AJ49" s="45">
        <f t="shared" si="10"/>
        <v>0</v>
      </c>
      <c r="AK49" s="27">
        <v>290</v>
      </c>
      <c r="AL49" s="28">
        <f t="shared" si="11"/>
        <v>0</v>
      </c>
      <c r="AN49" s="28">
        <f t="shared" si="12"/>
        <v>6207686.8499999996</v>
      </c>
      <c r="AO49" s="15">
        <f t="shared" si="13"/>
        <v>2069228.95</v>
      </c>
    </row>
    <row r="50" spans="1:41" x14ac:dyDescent="0.25">
      <c r="A50" s="23">
        <v>13021</v>
      </c>
      <c r="B50" s="24" t="s">
        <v>207</v>
      </c>
      <c r="C50" t="s">
        <v>237</v>
      </c>
      <c r="D50" s="25">
        <v>66</v>
      </c>
      <c r="E50" s="45">
        <v>198.6465</v>
      </c>
      <c r="F50" s="45">
        <f t="shared" si="2"/>
        <v>3.0097954545454546</v>
      </c>
      <c r="G50" s="27">
        <v>1750</v>
      </c>
      <c r="H50" s="27">
        <f t="shared" si="3"/>
        <v>347631.375</v>
      </c>
      <c r="J50" s="25">
        <v>0</v>
      </c>
      <c r="K50" s="45">
        <v>0</v>
      </c>
      <c r="L50" s="45">
        <f t="shared" si="4"/>
        <v>0</v>
      </c>
      <c r="M50" s="27">
        <v>160</v>
      </c>
      <c r="N50" s="27">
        <f t="shared" si="0"/>
        <v>0</v>
      </c>
      <c r="P50" s="25">
        <v>0</v>
      </c>
      <c r="Q50" s="45">
        <v>0</v>
      </c>
      <c r="R50" s="45">
        <f t="shared" si="5"/>
        <v>0</v>
      </c>
      <c r="S50" s="27">
        <v>80</v>
      </c>
      <c r="T50" s="27">
        <f t="shared" si="1"/>
        <v>0</v>
      </c>
      <c r="V50" s="25">
        <v>3081</v>
      </c>
      <c r="W50" s="45">
        <v>1023.8816999999999</v>
      </c>
      <c r="X50" s="45">
        <f t="shared" si="6"/>
        <v>0.33232122687439142</v>
      </c>
      <c r="Y50" s="27">
        <v>375</v>
      </c>
      <c r="Z50" s="28">
        <f t="shared" si="7"/>
        <v>383955.63749999995</v>
      </c>
      <c r="AB50" s="25">
        <v>0</v>
      </c>
      <c r="AC50" s="45">
        <v>0</v>
      </c>
      <c r="AD50" s="45">
        <f t="shared" si="8"/>
        <v>0</v>
      </c>
      <c r="AE50" s="27">
        <v>240</v>
      </c>
      <c r="AF50" s="28">
        <f t="shared" si="9"/>
        <v>0</v>
      </c>
      <c r="AH50" s="25">
        <v>0</v>
      </c>
      <c r="AI50" s="45">
        <v>0</v>
      </c>
      <c r="AJ50" s="45">
        <f t="shared" si="10"/>
        <v>0</v>
      </c>
      <c r="AK50" s="27">
        <v>290</v>
      </c>
      <c r="AL50" s="28">
        <f t="shared" si="11"/>
        <v>0</v>
      </c>
      <c r="AN50" s="28">
        <f t="shared" si="12"/>
        <v>731587.01249999995</v>
      </c>
      <c r="AO50" s="15">
        <f t="shared" si="13"/>
        <v>243862.33749999999</v>
      </c>
    </row>
    <row r="51" spans="1:41" x14ac:dyDescent="0.25">
      <c r="A51" s="23">
        <v>2015</v>
      </c>
      <c r="B51" s="24" t="s">
        <v>46</v>
      </c>
      <c r="C51" t="s">
        <v>237</v>
      </c>
      <c r="D51" s="25">
        <v>506</v>
      </c>
      <c r="E51" s="45">
        <v>682.97820000000002</v>
      </c>
      <c r="F51" s="45">
        <f t="shared" si="2"/>
        <v>1.3497592885375493</v>
      </c>
      <c r="G51" s="27">
        <v>1750</v>
      </c>
      <c r="H51" s="27">
        <f t="shared" si="3"/>
        <v>1195211.8500000001</v>
      </c>
      <c r="J51" s="25">
        <v>0</v>
      </c>
      <c r="K51" s="45">
        <v>0</v>
      </c>
      <c r="L51" s="45">
        <f t="shared" si="4"/>
        <v>0</v>
      </c>
      <c r="M51" s="27">
        <v>160</v>
      </c>
      <c r="N51" s="27">
        <f t="shared" si="0"/>
        <v>0</v>
      </c>
      <c r="P51" s="25">
        <v>0</v>
      </c>
      <c r="Q51" s="45">
        <v>0</v>
      </c>
      <c r="R51" s="45">
        <f t="shared" si="5"/>
        <v>0</v>
      </c>
      <c r="S51" s="27">
        <v>80</v>
      </c>
      <c r="T51" s="27">
        <f t="shared" si="1"/>
        <v>0</v>
      </c>
      <c r="V51" s="25">
        <v>14289</v>
      </c>
      <c r="W51" s="45">
        <v>3432.0951</v>
      </c>
      <c r="X51" s="45">
        <f t="shared" si="6"/>
        <v>0.24019141297501576</v>
      </c>
      <c r="Y51" s="27">
        <v>375</v>
      </c>
      <c r="Z51" s="28">
        <f t="shared" si="7"/>
        <v>1287035.6625000001</v>
      </c>
      <c r="AB51" s="25">
        <v>0</v>
      </c>
      <c r="AC51" s="45">
        <v>0</v>
      </c>
      <c r="AD51" s="45">
        <f t="shared" si="8"/>
        <v>0</v>
      </c>
      <c r="AE51" s="27">
        <v>240</v>
      </c>
      <c r="AF51" s="28">
        <f t="shared" si="9"/>
        <v>0</v>
      </c>
      <c r="AH51" s="25">
        <v>0</v>
      </c>
      <c r="AI51" s="45">
        <v>0</v>
      </c>
      <c r="AJ51" s="45">
        <f t="shared" si="10"/>
        <v>0</v>
      </c>
      <c r="AK51" s="27">
        <v>290</v>
      </c>
      <c r="AL51" s="28">
        <f t="shared" si="11"/>
        <v>0</v>
      </c>
      <c r="AN51" s="28">
        <f t="shared" si="12"/>
        <v>2482247.5125000002</v>
      </c>
      <c r="AO51" s="15">
        <f t="shared" si="13"/>
        <v>827415.83750000002</v>
      </c>
    </row>
    <row r="52" spans="1:41" x14ac:dyDescent="0.25">
      <c r="A52" s="23">
        <v>19033</v>
      </c>
      <c r="B52" s="24" t="s">
        <v>208</v>
      </c>
      <c r="C52" t="s">
        <v>237</v>
      </c>
      <c r="D52" s="25">
        <v>206</v>
      </c>
      <c r="E52" s="45">
        <v>153.7724</v>
      </c>
      <c r="F52" s="45">
        <f t="shared" si="2"/>
        <v>0.74646796116504854</v>
      </c>
      <c r="G52" s="27">
        <v>1750</v>
      </c>
      <c r="H52" s="27">
        <f t="shared" si="3"/>
        <v>269101.7</v>
      </c>
      <c r="J52" s="25">
        <v>0</v>
      </c>
      <c r="K52" s="45">
        <v>0</v>
      </c>
      <c r="L52" s="45">
        <f t="shared" si="4"/>
        <v>0</v>
      </c>
      <c r="M52" s="27">
        <v>160</v>
      </c>
      <c r="N52" s="27">
        <f t="shared" si="0"/>
        <v>0</v>
      </c>
      <c r="P52" s="25">
        <v>0</v>
      </c>
      <c r="Q52" s="45">
        <v>0</v>
      </c>
      <c r="R52" s="45">
        <f t="shared" si="5"/>
        <v>0</v>
      </c>
      <c r="S52" s="27">
        <v>80</v>
      </c>
      <c r="T52" s="27">
        <f t="shared" si="1"/>
        <v>0</v>
      </c>
      <c r="V52" s="25">
        <v>4823</v>
      </c>
      <c r="W52" s="45">
        <v>1468.7146000000002</v>
      </c>
      <c r="X52" s="45">
        <f t="shared" si="6"/>
        <v>0.304523035455111</v>
      </c>
      <c r="Y52" s="27">
        <v>375</v>
      </c>
      <c r="Z52" s="28">
        <f t="shared" si="7"/>
        <v>550767.97500000021</v>
      </c>
      <c r="AB52" s="25">
        <v>0</v>
      </c>
      <c r="AC52" s="45">
        <v>0</v>
      </c>
      <c r="AD52" s="45">
        <f t="shared" si="8"/>
        <v>0</v>
      </c>
      <c r="AE52" s="27">
        <v>240</v>
      </c>
      <c r="AF52" s="28">
        <f t="shared" si="9"/>
        <v>0</v>
      </c>
      <c r="AH52" s="25">
        <v>0</v>
      </c>
      <c r="AI52" s="45">
        <v>0</v>
      </c>
      <c r="AJ52" s="45">
        <f t="shared" si="10"/>
        <v>0</v>
      </c>
      <c r="AK52" s="27">
        <v>290</v>
      </c>
      <c r="AL52" s="28">
        <f t="shared" si="11"/>
        <v>0</v>
      </c>
      <c r="AN52" s="28">
        <f t="shared" si="12"/>
        <v>819869.67500000028</v>
      </c>
      <c r="AO52" s="15">
        <f t="shared" si="13"/>
        <v>273289.89166666678</v>
      </c>
    </row>
    <row r="53" spans="1:41" x14ac:dyDescent="0.25">
      <c r="A53" s="23">
        <v>19006</v>
      </c>
      <c r="B53" s="24" t="s">
        <v>209</v>
      </c>
      <c r="C53" t="s">
        <v>237</v>
      </c>
      <c r="D53" s="25">
        <v>677</v>
      </c>
      <c r="E53" s="45">
        <v>1111.0518999999999</v>
      </c>
      <c r="F53" s="45">
        <f t="shared" si="2"/>
        <v>1.6411401772525849</v>
      </c>
      <c r="G53" s="27">
        <v>1750</v>
      </c>
      <c r="H53" s="27">
        <f t="shared" si="3"/>
        <v>1944340.825</v>
      </c>
      <c r="J53" s="25">
        <v>144</v>
      </c>
      <c r="K53" s="45">
        <v>99.373099999999994</v>
      </c>
      <c r="L53" s="45">
        <f t="shared" si="4"/>
        <v>0.69009097222222215</v>
      </c>
      <c r="M53" s="27">
        <v>160</v>
      </c>
      <c r="N53" s="27">
        <f t="shared" si="0"/>
        <v>15899.696</v>
      </c>
      <c r="P53" s="25">
        <v>16</v>
      </c>
      <c r="Q53" s="45">
        <v>19.483899999999998</v>
      </c>
      <c r="R53" s="45">
        <f t="shared" si="5"/>
        <v>1.2177437499999999</v>
      </c>
      <c r="S53" s="27">
        <v>80</v>
      </c>
      <c r="T53" s="27">
        <f t="shared" si="1"/>
        <v>1558.712</v>
      </c>
      <c r="V53" s="25">
        <v>16557</v>
      </c>
      <c r="W53" s="45">
        <v>7485.9012000000002</v>
      </c>
      <c r="X53" s="45">
        <f t="shared" si="6"/>
        <v>0.45212908135531799</v>
      </c>
      <c r="Y53" s="27">
        <v>375</v>
      </c>
      <c r="Z53" s="28">
        <f t="shared" si="7"/>
        <v>2807212.95</v>
      </c>
      <c r="AB53" s="25">
        <v>121</v>
      </c>
      <c r="AC53" s="45">
        <v>125.214</v>
      </c>
      <c r="AD53" s="45">
        <f t="shared" si="8"/>
        <v>1.0348264462809917</v>
      </c>
      <c r="AE53" s="27">
        <v>240</v>
      </c>
      <c r="AF53" s="28">
        <f t="shared" si="9"/>
        <v>30051.360000000001</v>
      </c>
      <c r="AH53" s="25">
        <v>0</v>
      </c>
      <c r="AI53" s="45">
        <v>0</v>
      </c>
      <c r="AJ53" s="45">
        <f t="shared" si="10"/>
        <v>0</v>
      </c>
      <c r="AK53" s="27">
        <v>290</v>
      </c>
      <c r="AL53" s="28">
        <f t="shared" si="11"/>
        <v>0</v>
      </c>
      <c r="AN53" s="28">
        <f t="shared" si="12"/>
        <v>4799063.5429999996</v>
      </c>
      <c r="AO53" s="15">
        <f t="shared" si="13"/>
        <v>1599687.8476666666</v>
      </c>
    </row>
    <row r="54" spans="1:41" x14ac:dyDescent="0.25">
      <c r="A54" s="23">
        <v>24001</v>
      </c>
      <c r="B54" s="24" t="s">
        <v>210</v>
      </c>
      <c r="C54" t="s">
        <v>237</v>
      </c>
      <c r="D54" s="25">
        <v>0</v>
      </c>
      <c r="E54" s="45">
        <v>0</v>
      </c>
      <c r="F54" s="45">
        <f>IFERROR(E54/D54,0)</f>
        <v>0</v>
      </c>
      <c r="G54" s="27">
        <v>1750</v>
      </c>
      <c r="H54" s="27">
        <f t="shared" si="3"/>
        <v>0</v>
      </c>
      <c r="J54" s="25">
        <v>0</v>
      </c>
      <c r="K54" s="45">
        <v>0</v>
      </c>
      <c r="L54" s="45">
        <f t="shared" si="4"/>
        <v>0</v>
      </c>
      <c r="M54" s="27">
        <v>160</v>
      </c>
      <c r="N54" s="27">
        <f t="shared" si="0"/>
        <v>0</v>
      </c>
      <c r="P54" s="25">
        <v>0</v>
      </c>
      <c r="Q54" s="45">
        <v>0</v>
      </c>
      <c r="R54" s="45">
        <f t="shared" si="5"/>
        <v>0</v>
      </c>
      <c r="S54" s="27">
        <v>80</v>
      </c>
      <c r="T54" s="27">
        <f t="shared" si="1"/>
        <v>0</v>
      </c>
      <c r="V54" s="25">
        <v>27</v>
      </c>
      <c r="W54" s="45">
        <v>6.5222999999999995</v>
      </c>
      <c r="X54" s="45">
        <f t="shared" si="6"/>
        <v>0.24156666666666665</v>
      </c>
      <c r="Y54" s="27">
        <v>375</v>
      </c>
      <c r="Z54" s="28">
        <f t="shared" si="7"/>
        <v>2445.8624999999997</v>
      </c>
      <c r="AB54" s="25">
        <v>0</v>
      </c>
      <c r="AC54" s="45">
        <v>0</v>
      </c>
      <c r="AD54" s="45">
        <f t="shared" si="8"/>
        <v>0</v>
      </c>
      <c r="AE54" s="27">
        <v>240</v>
      </c>
      <c r="AF54" s="28">
        <f t="shared" si="9"/>
        <v>0</v>
      </c>
      <c r="AH54" s="25">
        <v>0</v>
      </c>
      <c r="AI54" s="45">
        <v>0</v>
      </c>
      <c r="AJ54" s="45">
        <f t="shared" si="10"/>
        <v>0</v>
      </c>
      <c r="AK54" s="27">
        <v>290</v>
      </c>
      <c r="AL54" s="28">
        <f t="shared" si="11"/>
        <v>0</v>
      </c>
      <c r="AN54" s="28">
        <f t="shared" si="12"/>
        <v>2445.8624999999997</v>
      </c>
      <c r="AO54" s="15">
        <f t="shared" si="13"/>
        <v>815.28749999999991</v>
      </c>
    </row>
    <row r="55" spans="1:41" x14ac:dyDescent="0.25">
      <c r="A55" s="23">
        <v>13011</v>
      </c>
      <c r="B55" s="24" t="s">
        <v>211</v>
      </c>
      <c r="C55" t="s">
        <v>237</v>
      </c>
      <c r="D55" s="25">
        <v>120</v>
      </c>
      <c r="E55" s="45">
        <v>93.744799999999998</v>
      </c>
      <c r="F55" s="45">
        <f t="shared" si="2"/>
        <v>0.7812066666666666</v>
      </c>
      <c r="G55" s="27">
        <v>1750</v>
      </c>
      <c r="H55" s="27">
        <f t="shared" si="3"/>
        <v>164053.4</v>
      </c>
      <c r="J55" s="25">
        <v>0</v>
      </c>
      <c r="K55" s="45">
        <v>0</v>
      </c>
      <c r="L55" s="45">
        <f t="shared" si="4"/>
        <v>0</v>
      </c>
      <c r="M55" s="27">
        <v>160</v>
      </c>
      <c r="N55" s="27">
        <f t="shared" si="0"/>
        <v>0</v>
      </c>
      <c r="P55" s="25">
        <v>0</v>
      </c>
      <c r="Q55" s="45">
        <v>0</v>
      </c>
      <c r="R55" s="45">
        <f t="shared" si="5"/>
        <v>0</v>
      </c>
      <c r="S55" s="27">
        <v>80</v>
      </c>
      <c r="T55" s="27">
        <f t="shared" si="1"/>
        <v>0</v>
      </c>
      <c r="V55" s="25">
        <v>5724</v>
      </c>
      <c r="W55" s="45">
        <v>1613.7915000000003</v>
      </c>
      <c r="X55" s="45">
        <f t="shared" si="6"/>
        <v>0.28193422431865833</v>
      </c>
      <c r="Y55" s="27">
        <v>375</v>
      </c>
      <c r="Z55" s="28">
        <f t="shared" si="7"/>
        <v>605171.81250000012</v>
      </c>
      <c r="AB55" s="25">
        <v>0</v>
      </c>
      <c r="AC55" s="45">
        <v>0</v>
      </c>
      <c r="AD55" s="45">
        <f t="shared" si="8"/>
        <v>0</v>
      </c>
      <c r="AE55" s="27">
        <v>240</v>
      </c>
      <c r="AF55" s="28">
        <f t="shared" si="9"/>
        <v>0</v>
      </c>
      <c r="AH55" s="25">
        <v>0</v>
      </c>
      <c r="AI55" s="45">
        <v>0</v>
      </c>
      <c r="AJ55" s="45">
        <f t="shared" si="10"/>
        <v>0</v>
      </c>
      <c r="AK55" s="27">
        <v>290</v>
      </c>
      <c r="AL55" s="28">
        <f t="shared" si="11"/>
        <v>0</v>
      </c>
      <c r="AN55" s="28">
        <f t="shared" si="12"/>
        <v>769225.21250000014</v>
      </c>
      <c r="AO55" s="15">
        <f t="shared" si="13"/>
        <v>256408.4041666667</v>
      </c>
    </row>
    <row r="56" spans="1:41" x14ac:dyDescent="0.25">
      <c r="A56" s="23">
        <v>5011</v>
      </c>
      <c r="B56" s="24" t="s">
        <v>212</v>
      </c>
      <c r="C56" t="s">
        <v>237</v>
      </c>
      <c r="D56" s="25">
        <v>695</v>
      </c>
      <c r="E56" s="45">
        <v>1042.2824000000003</v>
      </c>
      <c r="F56" s="45">
        <f t="shared" si="2"/>
        <v>1.4996869064748206</v>
      </c>
      <c r="G56" s="27">
        <v>1750</v>
      </c>
      <c r="H56" s="27">
        <f t="shared" si="3"/>
        <v>1823994.2000000004</v>
      </c>
      <c r="J56" s="25">
        <v>17</v>
      </c>
      <c r="K56" s="45">
        <v>11.726800000000001</v>
      </c>
      <c r="L56" s="45">
        <f t="shared" si="4"/>
        <v>0.68981176470588235</v>
      </c>
      <c r="M56" s="27">
        <v>160</v>
      </c>
      <c r="N56" s="27">
        <f t="shared" si="0"/>
        <v>1876.288</v>
      </c>
      <c r="P56" s="25">
        <v>3</v>
      </c>
      <c r="Q56" s="45">
        <v>4.2849000000000004</v>
      </c>
      <c r="R56" s="45">
        <f t="shared" si="5"/>
        <v>1.4283000000000001</v>
      </c>
      <c r="S56" s="27">
        <v>80</v>
      </c>
      <c r="T56" s="27">
        <f t="shared" si="1"/>
        <v>342.79200000000003</v>
      </c>
      <c r="V56" s="25">
        <v>17075</v>
      </c>
      <c r="W56" s="45">
        <v>7212.8995999999997</v>
      </c>
      <c r="X56" s="45">
        <f t="shared" si="6"/>
        <v>0.42242457393850658</v>
      </c>
      <c r="Y56" s="27">
        <v>375</v>
      </c>
      <c r="Z56" s="28">
        <f t="shared" si="7"/>
        <v>2704837.35</v>
      </c>
      <c r="AB56" s="25">
        <v>38</v>
      </c>
      <c r="AC56" s="45">
        <v>9.4301999999999992</v>
      </c>
      <c r="AD56" s="45">
        <f t="shared" si="8"/>
        <v>0.24816315789473684</v>
      </c>
      <c r="AE56" s="27">
        <v>240</v>
      </c>
      <c r="AF56" s="28">
        <f t="shared" si="9"/>
        <v>2263.2479999999996</v>
      </c>
      <c r="AH56" s="25">
        <v>2</v>
      </c>
      <c r="AI56" s="45">
        <v>1.9832000000000001</v>
      </c>
      <c r="AJ56" s="45">
        <f t="shared" si="10"/>
        <v>0.99160000000000004</v>
      </c>
      <c r="AK56" s="27">
        <v>290</v>
      </c>
      <c r="AL56" s="28">
        <f t="shared" si="11"/>
        <v>575.12800000000004</v>
      </c>
      <c r="AN56" s="28">
        <f t="shared" si="12"/>
        <v>4533889.006000001</v>
      </c>
      <c r="AO56" s="15">
        <f t="shared" si="13"/>
        <v>1511296.3353333336</v>
      </c>
    </row>
    <row r="57" spans="1:41" x14ac:dyDescent="0.25">
      <c r="A57" s="23">
        <v>1011</v>
      </c>
      <c r="B57" s="24" t="s">
        <v>213</v>
      </c>
      <c r="C57" t="s">
        <v>237</v>
      </c>
      <c r="D57" s="25">
        <v>341</v>
      </c>
      <c r="E57" s="45">
        <v>403.47260000000006</v>
      </c>
      <c r="F57" s="45">
        <f t="shared" si="2"/>
        <v>1.1832041055718476</v>
      </c>
      <c r="G57" s="27">
        <v>1750</v>
      </c>
      <c r="H57" s="27">
        <f t="shared" si="3"/>
        <v>706077.05</v>
      </c>
      <c r="J57" s="25">
        <v>110</v>
      </c>
      <c r="K57" s="45">
        <v>71.005200000000045</v>
      </c>
      <c r="L57" s="45">
        <f t="shared" si="4"/>
        <v>0.64550181818181862</v>
      </c>
      <c r="M57" s="27">
        <v>160</v>
      </c>
      <c r="N57" s="27">
        <f t="shared" si="0"/>
        <v>11360.832000000008</v>
      </c>
      <c r="P57" s="25">
        <v>4</v>
      </c>
      <c r="Q57" s="45">
        <v>4.6036000000000001</v>
      </c>
      <c r="R57" s="45">
        <f t="shared" si="5"/>
        <v>1.1509</v>
      </c>
      <c r="S57" s="27">
        <v>80</v>
      </c>
      <c r="T57" s="27">
        <f t="shared" si="1"/>
        <v>368.28800000000001</v>
      </c>
      <c r="V57" s="25">
        <v>9294</v>
      </c>
      <c r="W57" s="45">
        <v>2953.4057000000003</v>
      </c>
      <c r="X57" s="45">
        <f t="shared" si="6"/>
        <v>0.31777552184204866</v>
      </c>
      <c r="Y57" s="27">
        <v>375</v>
      </c>
      <c r="Z57" s="28">
        <f t="shared" si="7"/>
        <v>1107527.1375000002</v>
      </c>
      <c r="AB57" s="25">
        <v>137</v>
      </c>
      <c r="AC57" s="45">
        <v>133.8836</v>
      </c>
      <c r="AD57" s="45">
        <f t="shared" si="8"/>
        <v>0.97725255474452555</v>
      </c>
      <c r="AE57" s="27">
        <v>240</v>
      </c>
      <c r="AF57" s="28">
        <f t="shared" si="9"/>
        <v>32132.063999999998</v>
      </c>
      <c r="AH57" s="25">
        <v>0</v>
      </c>
      <c r="AI57" s="45">
        <v>0</v>
      </c>
      <c r="AJ57" s="45">
        <f t="shared" si="10"/>
        <v>0</v>
      </c>
      <c r="AK57" s="27">
        <v>290</v>
      </c>
      <c r="AL57" s="28">
        <f t="shared" si="11"/>
        <v>0</v>
      </c>
      <c r="AN57" s="28">
        <f t="shared" si="12"/>
        <v>1857465.3715000001</v>
      </c>
      <c r="AO57" s="15">
        <f t="shared" si="13"/>
        <v>619155.12383333337</v>
      </c>
    </row>
    <row r="58" spans="1:41" x14ac:dyDescent="0.25">
      <c r="A58" s="23">
        <v>23008</v>
      </c>
      <c r="B58" s="24" t="s">
        <v>214</v>
      </c>
      <c r="C58" t="s">
        <v>237</v>
      </c>
      <c r="D58" s="25">
        <v>523</v>
      </c>
      <c r="E58" s="45">
        <v>740.74779999999998</v>
      </c>
      <c r="F58" s="45">
        <f t="shared" si="2"/>
        <v>1.4163437858508603</v>
      </c>
      <c r="G58" s="27">
        <v>1750</v>
      </c>
      <c r="H58" s="27">
        <f t="shared" si="3"/>
        <v>1296308.6499999999</v>
      </c>
      <c r="J58" s="25">
        <v>61</v>
      </c>
      <c r="K58" s="45">
        <v>37.558700000000009</v>
      </c>
      <c r="L58" s="45">
        <f t="shared" si="4"/>
        <v>0.61571639344262308</v>
      </c>
      <c r="M58" s="27">
        <v>160</v>
      </c>
      <c r="N58" s="27">
        <f t="shared" si="0"/>
        <v>6009.3920000000016</v>
      </c>
      <c r="P58" s="25">
        <v>0</v>
      </c>
      <c r="Q58" s="45">
        <v>0</v>
      </c>
      <c r="R58" s="45">
        <f t="shared" si="5"/>
        <v>0</v>
      </c>
      <c r="S58" s="27">
        <v>80</v>
      </c>
      <c r="T58" s="27">
        <f t="shared" si="1"/>
        <v>0</v>
      </c>
      <c r="V58" s="25">
        <v>18045</v>
      </c>
      <c r="W58" s="45">
        <v>7571.2846000000018</v>
      </c>
      <c r="X58" s="45">
        <f t="shared" si="6"/>
        <v>0.41957797727902474</v>
      </c>
      <c r="Y58" s="27">
        <v>375</v>
      </c>
      <c r="Z58" s="28">
        <f t="shared" si="7"/>
        <v>2839231.7250000006</v>
      </c>
      <c r="AB58" s="25">
        <v>698</v>
      </c>
      <c r="AC58" s="45">
        <v>595.67769999999996</v>
      </c>
      <c r="AD58" s="45">
        <f t="shared" si="8"/>
        <v>0.853406446991404</v>
      </c>
      <c r="AE58" s="27">
        <v>240</v>
      </c>
      <c r="AF58" s="28">
        <f t="shared" si="9"/>
        <v>142962.64799999999</v>
      </c>
      <c r="AH58" s="25">
        <v>0</v>
      </c>
      <c r="AI58" s="45">
        <v>0</v>
      </c>
      <c r="AJ58" s="45">
        <f t="shared" si="10"/>
        <v>0</v>
      </c>
      <c r="AK58" s="27">
        <v>290</v>
      </c>
      <c r="AL58" s="28">
        <f t="shared" si="11"/>
        <v>0</v>
      </c>
      <c r="AN58" s="28">
        <f t="shared" si="12"/>
        <v>4284512.415000001</v>
      </c>
      <c r="AO58" s="15">
        <f t="shared" si="13"/>
        <v>1428170.8050000004</v>
      </c>
    </row>
    <row r="59" spans="1:41" x14ac:dyDescent="0.25">
      <c r="A59" s="23">
        <v>7005</v>
      </c>
      <c r="B59" s="24" t="s">
        <v>215</v>
      </c>
      <c r="C59" t="s">
        <v>237</v>
      </c>
      <c r="D59" s="25">
        <v>136</v>
      </c>
      <c r="E59" s="45">
        <v>173.12430000000001</v>
      </c>
      <c r="F59" s="45">
        <f t="shared" si="2"/>
        <v>1.2729727941176472</v>
      </c>
      <c r="G59" s="27">
        <v>1750</v>
      </c>
      <c r="H59" s="27">
        <f t="shared" si="3"/>
        <v>302967.52500000002</v>
      </c>
      <c r="J59" s="25">
        <v>0</v>
      </c>
      <c r="K59" s="45">
        <v>0</v>
      </c>
      <c r="L59" s="45">
        <f t="shared" si="4"/>
        <v>0</v>
      </c>
      <c r="M59" s="27">
        <v>160</v>
      </c>
      <c r="N59" s="27">
        <f t="shared" si="0"/>
        <v>0</v>
      </c>
      <c r="P59" s="25">
        <v>0</v>
      </c>
      <c r="Q59" s="45">
        <v>0</v>
      </c>
      <c r="R59" s="45">
        <f t="shared" si="5"/>
        <v>0</v>
      </c>
      <c r="S59" s="27">
        <v>80</v>
      </c>
      <c r="T59" s="27">
        <f t="shared" si="1"/>
        <v>0</v>
      </c>
      <c r="V59" s="25">
        <v>6308</v>
      </c>
      <c r="W59" s="45">
        <v>2370.5119</v>
      </c>
      <c r="X59" s="45">
        <f t="shared" si="6"/>
        <v>0.37579453075459734</v>
      </c>
      <c r="Y59" s="27">
        <v>375</v>
      </c>
      <c r="Z59" s="28">
        <f t="shared" si="7"/>
        <v>888941.96250000002</v>
      </c>
      <c r="AB59" s="25">
        <v>0</v>
      </c>
      <c r="AC59" s="45">
        <v>0</v>
      </c>
      <c r="AD59" s="45">
        <f t="shared" si="8"/>
        <v>0</v>
      </c>
      <c r="AE59" s="27">
        <v>240</v>
      </c>
      <c r="AF59" s="28">
        <f t="shared" si="9"/>
        <v>0</v>
      </c>
      <c r="AH59" s="25">
        <v>0</v>
      </c>
      <c r="AI59" s="45">
        <v>0</v>
      </c>
      <c r="AJ59" s="45">
        <f t="shared" si="10"/>
        <v>0</v>
      </c>
      <c r="AK59" s="27">
        <v>290</v>
      </c>
      <c r="AL59" s="28">
        <f t="shared" si="11"/>
        <v>0</v>
      </c>
      <c r="AN59" s="28">
        <f t="shared" si="12"/>
        <v>1191909.4875</v>
      </c>
      <c r="AO59" s="15">
        <f t="shared" si="13"/>
        <v>397303.16250000003</v>
      </c>
    </row>
    <row r="60" spans="1:41" x14ac:dyDescent="0.25">
      <c r="A60" s="23">
        <v>4006</v>
      </c>
      <c r="B60" s="24" t="s">
        <v>216</v>
      </c>
      <c r="C60" t="s">
        <v>237</v>
      </c>
      <c r="D60" s="25">
        <v>236</v>
      </c>
      <c r="E60" s="45">
        <v>253.51129999999998</v>
      </c>
      <c r="F60" s="45">
        <f t="shared" si="2"/>
        <v>1.0742004237288134</v>
      </c>
      <c r="G60" s="27">
        <v>1750</v>
      </c>
      <c r="H60" s="27">
        <f t="shared" si="3"/>
        <v>443644.77499999997</v>
      </c>
      <c r="J60" s="25">
        <v>0</v>
      </c>
      <c r="K60" s="45">
        <v>0</v>
      </c>
      <c r="L60" s="45">
        <f t="shared" si="4"/>
        <v>0</v>
      </c>
      <c r="M60" s="27">
        <v>160</v>
      </c>
      <c r="N60" s="27">
        <f t="shared" si="0"/>
        <v>0</v>
      </c>
      <c r="P60" s="25">
        <v>0</v>
      </c>
      <c r="Q60" s="45">
        <v>0</v>
      </c>
      <c r="R60" s="45">
        <f t="shared" si="5"/>
        <v>0</v>
      </c>
      <c r="S60" s="27">
        <v>80</v>
      </c>
      <c r="T60" s="27">
        <f t="shared" si="1"/>
        <v>0</v>
      </c>
      <c r="V60" s="25">
        <v>11518</v>
      </c>
      <c r="W60" s="45">
        <v>3176.3741</v>
      </c>
      <c r="X60" s="45">
        <f t="shared" si="6"/>
        <v>0.27577479597152282</v>
      </c>
      <c r="Y60" s="27">
        <v>375</v>
      </c>
      <c r="Z60" s="28">
        <f t="shared" si="7"/>
        <v>1191140.2875000001</v>
      </c>
      <c r="AB60" s="25">
        <v>0</v>
      </c>
      <c r="AC60" s="45">
        <v>0</v>
      </c>
      <c r="AD60" s="45">
        <f t="shared" si="8"/>
        <v>0</v>
      </c>
      <c r="AE60" s="27">
        <v>240</v>
      </c>
      <c r="AF60" s="28">
        <f t="shared" si="9"/>
        <v>0</v>
      </c>
      <c r="AH60" s="25">
        <v>0</v>
      </c>
      <c r="AI60" s="45">
        <v>0</v>
      </c>
      <c r="AJ60" s="45">
        <f t="shared" si="10"/>
        <v>0</v>
      </c>
      <c r="AK60" s="27">
        <v>290</v>
      </c>
      <c r="AL60" s="28">
        <f t="shared" si="11"/>
        <v>0</v>
      </c>
      <c r="AN60" s="28">
        <f t="shared" si="12"/>
        <v>1634785.0625</v>
      </c>
      <c r="AO60" s="15">
        <f t="shared" si="13"/>
        <v>544928.35416666663</v>
      </c>
    </row>
    <row r="61" spans="1:41" x14ac:dyDescent="0.25">
      <c r="A61" s="23">
        <v>12002</v>
      </c>
      <c r="B61" s="24" t="s">
        <v>217</v>
      </c>
      <c r="C61" t="s">
        <v>237</v>
      </c>
      <c r="D61" s="25">
        <v>303</v>
      </c>
      <c r="E61" s="45">
        <v>316.87789999999995</v>
      </c>
      <c r="F61" s="45">
        <f t="shared" si="2"/>
        <v>1.0458016501650162</v>
      </c>
      <c r="G61" s="27">
        <v>1750</v>
      </c>
      <c r="H61" s="27">
        <f t="shared" si="3"/>
        <v>554536.32499999984</v>
      </c>
      <c r="J61" s="25">
        <v>0</v>
      </c>
      <c r="K61" s="45">
        <v>0</v>
      </c>
      <c r="L61" s="45">
        <f t="shared" si="4"/>
        <v>0</v>
      </c>
      <c r="M61" s="27">
        <v>160</v>
      </c>
      <c r="N61" s="27">
        <f t="shared" si="0"/>
        <v>0</v>
      </c>
      <c r="P61" s="25">
        <v>0</v>
      </c>
      <c r="Q61" s="45">
        <v>0</v>
      </c>
      <c r="R61" s="45">
        <f t="shared" si="5"/>
        <v>0</v>
      </c>
      <c r="S61" s="27">
        <v>80</v>
      </c>
      <c r="T61" s="27">
        <f t="shared" si="1"/>
        <v>0</v>
      </c>
      <c r="V61" s="25">
        <v>15160</v>
      </c>
      <c r="W61" s="45">
        <v>5208.3127999999988</v>
      </c>
      <c r="X61" s="45">
        <f t="shared" si="6"/>
        <v>0.34355625329815298</v>
      </c>
      <c r="Y61" s="27">
        <v>375</v>
      </c>
      <c r="Z61" s="28">
        <f t="shared" si="7"/>
        <v>1953117.2999999996</v>
      </c>
      <c r="AB61" s="25">
        <v>0</v>
      </c>
      <c r="AC61" s="45">
        <v>0</v>
      </c>
      <c r="AD61" s="45">
        <f t="shared" si="8"/>
        <v>0</v>
      </c>
      <c r="AE61" s="27">
        <v>240</v>
      </c>
      <c r="AF61" s="28">
        <f t="shared" si="9"/>
        <v>0</v>
      </c>
      <c r="AH61" s="25">
        <v>0</v>
      </c>
      <c r="AI61" s="45">
        <v>0</v>
      </c>
      <c r="AJ61" s="45">
        <f t="shared" si="10"/>
        <v>0</v>
      </c>
      <c r="AK61" s="27">
        <v>290</v>
      </c>
      <c r="AL61" s="28">
        <f t="shared" si="11"/>
        <v>0</v>
      </c>
      <c r="AN61" s="28">
        <f t="shared" si="12"/>
        <v>2507653.6249999995</v>
      </c>
      <c r="AO61" s="15">
        <f t="shared" si="13"/>
        <v>835884.54166666651</v>
      </c>
    </row>
    <row r="62" spans="1:41" x14ac:dyDescent="0.25">
      <c r="A62" s="23">
        <v>21001</v>
      </c>
      <c r="B62" s="24" t="s">
        <v>218</v>
      </c>
      <c r="C62" t="s">
        <v>237</v>
      </c>
      <c r="D62" s="25">
        <v>101</v>
      </c>
      <c r="E62" s="45">
        <v>102.2136</v>
      </c>
      <c r="F62" s="45">
        <f t="shared" si="2"/>
        <v>1.0120158415841585</v>
      </c>
      <c r="G62" s="27">
        <v>1750</v>
      </c>
      <c r="H62" s="27">
        <f t="shared" si="3"/>
        <v>178873.8</v>
      </c>
      <c r="J62" s="25">
        <v>73</v>
      </c>
      <c r="K62" s="45">
        <v>44.12149999999999</v>
      </c>
      <c r="L62" s="45">
        <f t="shared" si="4"/>
        <v>0.60440410958904101</v>
      </c>
      <c r="M62" s="27">
        <v>160</v>
      </c>
      <c r="N62" s="27">
        <f t="shared" si="0"/>
        <v>7059.4399999999987</v>
      </c>
      <c r="P62" s="25">
        <v>1</v>
      </c>
      <c r="Q62" s="45">
        <v>1.1100000000000001</v>
      </c>
      <c r="R62" s="45">
        <f t="shared" si="5"/>
        <v>1.1100000000000001</v>
      </c>
      <c r="S62" s="27">
        <v>80</v>
      </c>
      <c r="T62" s="27">
        <f t="shared" si="1"/>
        <v>88.800000000000011</v>
      </c>
      <c r="V62" s="25">
        <v>3642</v>
      </c>
      <c r="W62" s="45">
        <v>1105.5555999999997</v>
      </c>
      <c r="X62" s="45">
        <f t="shared" si="6"/>
        <v>0.30355727622185602</v>
      </c>
      <c r="Y62" s="27">
        <v>375</v>
      </c>
      <c r="Z62" s="28">
        <f t="shared" si="7"/>
        <v>414583.34999999986</v>
      </c>
      <c r="AB62" s="25">
        <v>0</v>
      </c>
      <c r="AC62" s="45">
        <v>0</v>
      </c>
      <c r="AD62" s="45">
        <f t="shared" si="8"/>
        <v>0</v>
      </c>
      <c r="AE62" s="27">
        <v>240</v>
      </c>
      <c r="AF62" s="28">
        <f t="shared" si="9"/>
        <v>0</v>
      </c>
      <c r="AH62" s="25">
        <v>0</v>
      </c>
      <c r="AI62" s="45">
        <v>0</v>
      </c>
      <c r="AJ62" s="45">
        <f t="shared" si="10"/>
        <v>0</v>
      </c>
      <c r="AK62" s="27">
        <v>290</v>
      </c>
      <c r="AL62" s="28">
        <f t="shared" si="11"/>
        <v>0</v>
      </c>
      <c r="AN62" s="28">
        <f t="shared" si="12"/>
        <v>600605.3899999999</v>
      </c>
      <c r="AO62" s="15">
        <f t="shared" si="13"/>
        <v>200201.79666666663</v>
      </c>
    </row>
    <row r="63" spans="1:41" x14ac:dyDescent="0.25">
      <c r="A63" s="23">
        <v>18007</v>
      </c>
      <c r="B63" s="24" t="s">
        <v>219</v>
      </c>
      <c r="C63" t="s">
        <v>237</v>
      </c>
      <c r="D63" s="25">
        <v>235</v>
      </c>
      <c r="E63" s="45">
        <v>512.76279999999997</v>
      </c>
      <c r="F63" s="45">
        <f t="shared" si="2"/>
        <v>2.1819693617021274</v>
      </c>
      <c r="G63" s="27">
        <v>1750</v>
      </c>
      <c r="H63" s="27">
        <f t="shared" si="3"/>
        <v>897334.89999999991</v>
      </c>
      <c r="J63" s="25">
        <v>0</v>
      </c>
      <c r="K63" s="45">
        <v>0</v>
      </c>
      <c r="L63" s="45">
        <f t="shared" si="4"/>
        <v>0</v>
      </c>
      <c r="M63" s="27">
        <v>160</v>
      </c>
      <c r="N63" s="27">
        <f t="shared" si="0"/>
        <v>0</v>
      </c>
      <c r="P63" s="25">
        <v>0</v>
      </c>
      <c r="Q63" s="45">
        <v>0</v>
      </c>
      <c r="R63" s="45">
        <f t="shared" si="5"/>
        <v>0</v>
      </c>
      <c r="S63" s="27">
        <v>80</v>
      </c>
      <c r="T63" s="27">
        <f t="shared" si="1"/>
        <v>0</v>
      </c>
      <c r="V63" s="25">
        <v>7771</v>
      </c>
      <c r="W63" s="45">
        <v>3744.4075999999995</v>
      </c>
      <c r="X63" s="45">
        <f t="shared" si="6"/>
        <v>0.48184372667610342</v>
      </c>
      <c r="Y63" s="27">
        <v>375</v>
      </c>
      <c r="Z63" s="28">
        <f t="shared" si="7"/>
        <v>1404152.8499999999</v>
      </c>
      <c r="AB63" s="25">
        <v>0</v>
      </c>
      <c r="AC63" s="45">
        <v>0</v>
      </c>
      <c r="AD63" s="45">
        <f t="shared" si="8"/>
        <v>0</v>
      </c>
      <c r="AE63" s="27">
        <v>240</v>
      </c>
      <c r="AF63" s="28">
        <f t="shared" si="9"/>
        <v>0</v>
      </c>
      <c r="AH63" s="25">
        <v>0</v>
      </c>
      <c r="AI63" s="45">
        <v>0</v>
      </c>
      <c r="AJ63" s="45">
        <f t="shared" si="10"/>
        <v>0</v>
      </c>
      <c r="AK63" s="27">
        <v>290</v>
      </c>
      <c r="AL63" s="28">
        <f t="shared" si="11"/>
        <v>0</v>
      </c>
      <c r="AN63" s="28">
        <f t="shared" si="12"/>
        <v>2301487.75</v>
      </c>
      <c r="AO63" s="15">
        <f t="shared" si="13"/>
        <v>767162.58333333337</v>
      </c>
    </row>
    <row r="64" spans="1:41" x14ac:dyDescent="0.25">
      <c r="A64" s="23">
        <v>2008</v>
      </c>
      <c r="B64" s="24" t="s">
        <v>220</v>
      </c>
      <c r="C64" t="s">
        <v>237</v>
      </c>
      <c r="D64" s="25">
        <v>139</v>
      </c>
      <c r="E64" s="45">
        <v>212.04179999999999</v>
      </c>
      <c r="F64" s="45">
        <f t="shared" si="2"/>
        <v>1.5254805755395684</v>
      </c>
      <c r="G64" s="27">
        <v>1750</v>
      </c>
      <c r="H64" s="27">
        <f t="shared" si="3"/>
        <v>371073.14999999997</v>
      </c>
      <c r="J64" s="25">
        <v>0</v>
      </c>
      <c r="K64" s="45">
        <v>0</v>
      </c>
      <c r="L64" s="45">
        <f t="shared" si="4"/>
        <v>0</v>
      </c>
      <c r="M64" s="27">
        <v>160</v>
      </c>
      <c r="N64" s="27">
        <f t="shared" si="0"/>
        <v>0</v>
      </c>
      <c r="P64" s="25">
        <v>0</v>
      </c>
      <c r="Q64" s="45">
        <v>0</v>
      </c>
      <c r="R64" s="45">
        <f t="shared" si="5"/>
        <v>0</v>
      </c>
      <c r="S64" s="27">
        <v>80</v>
      </c>
      <c r="T64" s="27">
        <f t="shared" si="1"/>
        <v>0</v>
      </c>
      <c r="V64" s="25">
        <v>6878</v>
      </c>
      <c r="W64" s="45">
        <v>2823.2217000000005</v>
      </c>
      <c r="X64" s="45">
        <f t="shared" si="6"/>
        <v>0.41047131433556272</v>
      </c>
      <c r="Y64" s="27">
        <v>375</v>
      </c>
      <c r="Z64" s="28">
        <f t="shared" si="7"/>
        <v>1058708.1375000002</v>
      </c>
      <c r="AB64" s="25">
        <v>0</v>
      </c>
      <c r="AC64" s="45">
        <v>0</v>
      </c>
      <c r="AD64" s="45">
        <f t="shared" si="8"/>
        <v>0</v>
      </c>
      <c r="AE64" s="27">
        <v>240</v>
      </c>
      <c r="AF64" s="28">
        <f t="shared" si="9"/>
        <v>0</v>
      </c>
      <c r="AH64" s="25">
        <v>0</v>
      </c>
      <c r="AI64" s="45">
        <v>0</v>
      </c>
      <c r="AJ64" s="45">
        <f t="shared" si="10"/>
        <v>0</v>
      </c>
      <c r="AK64" s="27">
        <v>290</v>
      </c>
      <c r="AL64" s="28">
        <f t="shared" si="11"/>
        <v>0</v>
      </c>
      <c r="AN64" s="28">
        <f t="shared" si="12"/>
        <v>1429781.2875000001</v>
      </c>
      <c r="AO64" s="15">
        <f t="shared" si="13"/>
        <v>476593.76250000001</v>
      </c>
    </row>
    <row r="65" spans="1:41" x14ac:dyDescent="0.25">
      <c r="A65" s="23">
        <v>7002</v>
      </c>
      <c r="B65" s="24" t="s">
        <v>221</v>
      </c>
      <c r="C65" t="s">
        <v>237</v>
      </c>
      <c r="D65" s="25">
        <v>182</v>
      </c>
      <c r="E65" s="45">
        <v>183.80119999999999</v>
      </c>
      <c r="F65" s="45">
        <f t="shared" si="2"/>
        <v>1.0098967032967032</v>
      </c>
      <c r="G65" s="27">
        <v>1750</v>
      </c>
      <c r="H65" s="27">
        <f t="shared" si="3"/>
        <v>321652.09999999998</v>
      </c>
      <c r="J65" s="25">
        <v>0</v>
      </c>
      <c r="K65" s="45">
        <v>0</v>
      </c>
      <c r="L65" s="45">
        <f t="shared" si="4"/>
        <v>0</v>
      </c>
      <c r="M65" s="27">
        <v>160</v>
      </c>
      <c r="N65" s="27">
        <f t="shared" si="0"/>
        <v>0</v>
      </c>
      <c r="P65" s="25">
        <v>0</v>
      </c>
      <c r="Q65" s="45">
        <v>0</v>
      </c>
      <c r="R65" s="45">
        <f t="shared" si="5"/>
        <v>0</v>
      </c>
      <c r="S65" s="27">
        <v>80</v>
      </c>
      <c r="T65" s="27">
        <f t="shared" si="1"/>
        <v>0</v>
      </c>
      <c r="V65" s="25">
        <v>4121</v>
      </c>
      <c r="W65" s="45">
        <v>1645.095</v>
      </c>
      <c r="X65" s="45">
        <f t="shared" si="6"/>
        <v>0.39919801019170104</v>
      </c>
      <c r="Y65" s="27">
        <v>375</v>
      </c>
      <c r="Z65" s="28">
        <f t="shared" si="7"/>
        <v>616910.625</v>
      </c>
      <c r="AB65" s="25">
        <v>0</v>
      </c>
      <c r="AC65" s="45">
        <v>0</v>
      </c>
      <c r="AD65" s="45">
        <f t="shared" si="8"/>
        <v>0</v>
      </c>
      <c r="AE65" s="27">
        <v>240</v>
      </c>
      <c r="AF65" s="28">
        <f t="shared" si="9"/>
        <v>0</v>
      </c>
      <c r="AH65" s="25">
        <v>0</v>
      </c>
      <c r="AI65" s="45">
        <v>0</v>
      </c>
      <c r="AJ65" s="45">
        <f t="shared" si="10"/>
        <v>0</v>
      </c>
      <c r="AK65" s="27">
        <v>290</v>
      </c>
      <c r="AL65" s="28">
        <f t="shared" si="11"/>
        <v>0</v>
      </c>
      <c r="AN65" s="28">
        <f t="shared" si="12"/>
        <v>938562.72499999998</v>
      </c>
      <c r="AO65" s="15">
        <f t="shared" si="13"/>
        <v>312854.24166666664</v>
      </c>
    </row>
    <row r="66" spans="1:41" x14ac:dyDescent="0.25">
      <c r="A66" s="23">
        <v>16020</v>
      </c>
      <c r="B66" s="24" t="s">
        <v>222</v>
      </c>
      <c r="C66" t="s">
        <v>237</v>
      </c>
      <c r="D66" s="25">
        <v>195</v>
      </c>
      <c r="E66" s="45">
        <v>369.09559999999999</v>
      </c>
      <c r="F66" s="45">
        <f t="shared" si="2"/>
        <v>1.8927979487179487</v>
      </c>
      <c r="G66" s="27">
        <v>1750</v>
      </c>
      <c r="H66" s="27">
        <f t="shared" si="3"/>
        <v>645917.29999999993</v>
      </c>
      <c r="J66" s="25">
        <v>69</v>
      </c>
      <c r="K66" s="45">
        <v>54.472000000000023</v>
      </c>
      <c r="L66" s="45">
        <f t="shared" si="4"/>
        <v>0.78944927536231913</v>
      </c>
      <c r="M66" s="27">
        <v>160</v>
      </c>
      <c r="N66" s="27">
        <f t="shared" si="0"/>
        <v>8715.5200000000041</v>
      </c>
      <c r="P66" s="25">
        <v>0</v>
      </c>
      <c r="Q66" s="45">
        <v>0</v>
      </c>
      <c r="R66" s="45">
        <f t="shared" si="5"/>
        <v>0</v>
      </c>
      <c r="S66" s="27">
        <v>80</v>
      </c>
      <c r="T66" s="27">
        <f t="shared" si="1"/>
        <v>0</v>
      </c>
      <c r="V66" s="25">
        <v>10772</v>
      </c>
      <c r="W66" s="45">
        <v>3299.6489999999999</v>
      </c>
      <c r="X66" s="45">
        <f t="shared" si="6"/>
        <v>0.30631721128852579</v>
      </c>
      <c r="Y66" s="27">
        <v>375</v>
      </c>
      <c r="Z66" s="28">
        <f t="shared" si="7"/>
        <v>1237368.375</v>
      </c>
      <c r="AB66" s="25">
        <v>0</v>
      </c>
      <c r="AC66" s="45">
        <v>0</v>
      </c>
      <c r="AD66" s="45">
        <f t="shared" si="8"/>
        <v>0</v>
      </c>
      <c r="AE66" s="27">
        <v>240</v>
      </c>
      <c r="AF66" s="28">
        <f t="shared" si="9"/>
        <v>0</v>
      </c>
      <c r="AH66" s="25">
        <v>0</v>
      </c>
      <c r="AI66" s="45">
        <v>0</v>
      </c>
      <c r="AJ66" s="45">
        <f t="shared" si="10"/>
        <v>0</v>
      </c>
      <c r="AK66" s="27">
        <v>290</v>
      </c>
      <c r="AL66" s="28">
        <f t="shared" si="11"/>
        <v>0</v>
      </c>
      <c r="AN66" s="28">
        <f t="shared" si="12"/>
        <v>1892001.1949999998</v>
      </c>
      <c r="AO66" s="15">
        <f t="shared" si="13"/>
        <v>630667.06499999994</v>
      </c>
    </row>
    <row r="67" spans="1:41" x14ac:dyDescent="0.25">
      <c r="A67" s="23">
        <v>3066</v>
      </c>
      <c r="B67" s="24" t="s">
        <v>223</v>
      </c>
      <c r="C67" t="s">
        <v>237</v>
      </c>
      <c r="D67" s="25">
        <v>265</v>
      </c>
      <c r="E67" s="45">
        <v>353.45329999999996</v>
      </c>
      <c r="F67" s="45">
        <f t="shared" si="2"/>
        <v>1.3337860377358488</v>
      </c>
      <c r="G67" s="27">
        <v>1750</v>
      </c>
      <c r="H67" s="27">
        <f t="shared" si="3"/>
        <v>618543.27499999991</v>
      </c>
      <c r="J67" s="25">
        <v>0</v>
      </c>
      <c r="K67" s="45">
        <v>0</v>
      </c>
      <c r="L67" s="45">
        <f t="shared" si="4"/>
        <v>0</v>
      </c>
      <c r="M67" s="27">
        <v>160</v>
      </c>
      <c r="N67" s="27">
        <f t="shared" si="0"/>
        <v>0</v>
      </c>
      <c r="P67" s="25">
        <v>10</v>
      </c>
      <c r="Q67" s="45">
        <v>16.294699999999999</v>
      </c>
      <c r="R67" s="45">
        <f t="shared" si="5"/>
        <v>1.62947</v>
      </c>
      <c r="S67" s="27">
        <v>80</v>
      </c>
      <c r="T67" s="27">
        <f t="shared" si="1"/>
        <v>1303.576</v>
      </c>
      <c r="V67" s="25">
        <v>5618</v>
      </c>
      <c r="W67" s="45">
        <v>2155.0886999999998</v>
      </c>
      <c r="X67" s="45">
        <f t="shared" si="6"/>
        <v>0.38360425418298322</v>
      </c>
      <c r="Y67" s="27">
        <v>375</v>
      </c>
      <c r="Z67" s="28">
        <f t="shared" si="7"/>
        <v>808158.26249999995</v>
      </c>
      <c r="AB67" s="25">
        <v>0</v>
      </c>
      <c r="AC67" s="45">
        <v>0</v>
      </c>
      <c r="AD67" s="45">
        <f t="shared" si="8"/>
        <v>0</v>
      </c>
      <c r="AE67" s="27">
        <v>240</v>
      </c>
      <c r="AF67" s="28">
        <f t="shared" si="9"/>
        <v>0</v>
      </c>
      <c r="AH67" s="25">
        <v>0</v>
      </c>
      <c r="AI67" s="45">
        <v>0</v>
      </c>
      <c r="AJ67" s="45">
        <f t="shared" si="10"/>
        <v>0</v>
      </c>
      <c r="AK67" s="27">
        <v>290</v>
      </c>
      <c r="AL67" s="28">
        <f t="shared" si="11"/>
        <v>0</v>
      </c>
      <c r="AN67" s="28">
        <f t="shared" si="12"/>
        <v>1428005.1135</v>
      </c>
      <c r="AO67" s="15">
        <f t="shared" si="13"/>
        <v>476001.70449999999</v>
      </c>
    </row>
    <row r="68" spans="1:41" x14ac:dyDescent="0.25">
      <c r="A68" s="23">
        <v>3052</v>
      </c>
      <c r="B68" s="24" t="s">
        <v>224</v>
      </c>
      <c r="C68" t="s">
        <v>237</v>
      </c>
      <c r="D68" s="25">
        <v>167</v>
      </c>
      <c r="E68" s="45">
        <v>192.28280000000001</v>
      </c>
      <c r="F68" s="45">
        <f t="shared" si="2"/>
        <v>1.151394011976048</v>
      </c>
      <c r="G68" s="27">
        <v>1750</v>
      </c>
      <c r="H68" s="27">
        <f t="shared" si="3"/>
        <v>336494.9</v>
      </c>
      <c r="J68" s="25">
        <v>84</v>
      </c>
      <c r="K68" s="45">
        <v>57.140199999999972</v>
      </c>
      <c r="L68" s="45">
        <f t="shared" si="4"/>
        <v>0.6802404761904759</v>
      </c>
      <c r="M68" s="27">
        <v>160</v>
      </c>
      <c r="N68" s="27">
        <f t="shared" si="0"/>
        <v>9142.4319999999971</v>
      </c>
      <c r="P68" s="25">
        <v>0</v>
      </c>
      <c r="Q68" s="45">
        <v>0</v>
      </c>
      <c r="R68" s="45">
        <f t="shared" si="5"/>
        <v>0</v>
      </c>
      <c r="S68" s="27">
        <v>80</v>
      </c>
      <c r="T68" s="27">
        <f t="shared" si="1"/>
        <v>0</v>
      </c>
      <c r="V68" s="25">
        <v>2827</v>
      </c>
      <c r="W68" s="45">
        <v>1233.1625999999999</v>
      </c>
      <c r="X68" s="45">
        <f t="shared" si="6"/>
        <v>0.43620891404315526</v>
      </c>
      <c r="Y68" s="27">
        <v>375</v>
      </c>
      <c r="Z68" s="28">
        <f t="shared" si="7"/>
        <v>462435.97499999998</v>
      </c>
      <c r="AB68" s="25">
        <v>97</v>
      </c>
      <c r="AC68" s="45">
        <v>94.09790000000001</v>
      </c>
      <c r="AD68" s="45">
        <f t="shared" si="8"/>
        <v>0.97008144329896917</v>
      </c>
      <c r="AE68" s="27">
        <v>240</v>
      </c>
      <c r="AF68" s="28">
        <f t="shared" si="9"/>
        <v>22583.496000000003</v>
      </c>
      <c r="AH68" s="25">
        <v>0</v>
      </c>
      <c r="AI68" s="45">
        <v>0</v>
      </c>
      <c r="AJ68" s="45">
        <f t="shared" si="10"/>
        <v>0</v>
      </c>
      <c r="AK68" s="27">
        <v>290</v>
      </c>
      <c r="AL68" s="28">
        <f t="shared" si="11"/>
        <v>0</v>
      </c>
      <c r="AN68" s="28">
        <f t="shared" si="12"/>
        <v>830656.80299999996</v>
      </c>
      <c r="AO68" s="15">
        <f t="shared" si="13"/>
        <v>276885.60099999997</v>
      </c>
    </row>
    <row r="69" spans="1:41" x14ac:dyDescent="0.25">
      <c r="A69" s="23">
        <v>5007</v>
      </c>
      <c r="B69" s="24" t="s">
        <v>224</v>
      </c>
      <c r="C69" t="s">
        <v>237</v>
      </c>
      <c r="D69" s="25">
        <v>36</v>
      </c>
      <c r="E69" s="45">
        <v>68.580100000000002</v>
      </c>
      <c r="F69" s="45">
        <f t="shared" si="2"/>
        <v>1.9050027777777778</v>
      </c>
      <c r="G69" s="27">
        <v>1750</v>
      </c>
      <c r="H69" s="27">
        <f t="shared" si="3"/>
        <v>120015.175</v>
      </c>
      <c r="J69" s="25">
        <v>83</v>
      </c>
      <c r="K69" s="45">
        <v>54.075699999999998</v>
      </c>
      <c r="L69" s="45">
        <f t="shared" si="4"/>
        <v>0.65151445783132522</v>
      </c>
      <c r="M69" s="27">
        <v>160</v>
      </c>
      <c r="N69" s="27">
        <f t="shared" si="0"/>
        <v>8652.1119999999992</v>
      </c>
      <c r="P69" s="25">
        <v>0</v>
      </c>
      <c r="Q69" s="45">
        <v>0</v>
      </c>
      <c r="R69" s="45">
        <f t="shared" si="5"/>
        <v>0</v>
      </c>
      <c r="S69" s="27">
        <v>80</v>
      </c>
      <c r="T69" s="27">
        <f t="shared" si="1"/>
        <v>0</v>
      </c>
      <c r="V69" s="25">
        <v>1821</v>
      </c>
      <c r="W69" s="45">
        <v>560.33930000000021</v>
      </c>
      <c r="X69" s="45">
        <f t="shared" si="6"/>
        <v>0.30770966501922031</v>
      </c>
      <c r="Y69" s="27">
        <v>375</v>
      </c>
      <c r="Z69" s="28">
        <f t="shared" si="7"/>
        <v>210127.23750000008</v>
      </c>
      <c r="AB69" s="25">
        <v>30</v>
      </c>
      <c r="AC69" s="45">
        <v>16.594200000000001</v>
      </c>
      <c r="AD69" s="45">
        <f t="shared" si="8"/>
        <v>0.55314000000000008</v>
      </c>
      <c r="AE69" s="27">
        <v>240</v>
      </c>
      <c r="AF69" s="28">
        <f t="shared" si="9"/>
        <v>3982.6080000000002</v>
      </c>
      <c r="AH69" s="25">
        <v>0</v>
      </c>
      <c r="AI69" s="45">
        <v>0</v>
      </c>
      <c r="AJ69" s="45">
        <f t="shared" si="10"/>
        <v>0</v>
      </c>
      <c r="AK69" s="27">
        <v>290</v>
      </c>
      <c r="AL69" s="28">
        <f t="shared" si="11"/>
        <v>0</v>
      </c>
      <c r="AN69" s="28">
        <f t="shared" si="12"/>
        <v>342777.13250000007</v>
      </c>
      <c r="AO69" s="15">
        <f t="shared" si="13"/>
        <v>114259.04416666669</v>
      </c>
    </row>
    <row r="70" spans="1:41" x14ac:dyDescent="0.25">
      <c r="A70" s="23">
        <v>10003</v>
      </c>
      <c r="B70" s="24" t="s">
        <v>225</v>
      </c>
      <c r="C70" t="s">
        <v>237</v>
      </c>
      <c r="D70" s="25">
        <v>520</v>
      </c>
      <c r="E70" s="45">
        <v>676.32100000000014</v>
      </c>
      <c r="F70" s="45">
        <f t="shared" si="2"/>
        <v>1.300617307692308</v>
      </c>
      <c r="G70" s="27">
        <v>1750</v>
      </c>
      <c r="H70" s="27">
        <f t="shared" si="3"/>
        <v>1183561.7500000002</v>
      </c>
      <c r="J70" s="25">
        <v>141</v>
      </c>
      <c r="K70" s="45">
        <v>99.17819999999999</v>
      </c>
      <c r="L70" s="45">
        <f t="shared" si="4"/>
        <v>0.70339148936170204</v>
      </c>
      <c r="M70" s="27">
        <v>160</v>
      </c>
      <c r="N70" s="27">
        <f t="shared" si="0"/>
        <v>15868.511999999999</v>
      </c>
      <c r="P70" s="25">
        <v>7</v>
      </c>
      <c r="Q70" s="45">
        <v>9.8619000000000003</v>
      </c>
      <c r="R70" s="45">
        <f t="shared" si="5"/>
        <v>1.4088428571428573</v>
      </c>
      <c r="S70" s="27">
        <v>80</v>
      </c>
      <c r="T70" s="27">
        <f t="shared" si="1"/>
        <v>788.952</v>
      </c>
      <c r="V70" s="25">
        <v>14939</v>
      </c>
      <c r="W70" s="45">
        <v>5063.7204999999985</v>
      </c>
      <c r="X70" s="45">
        <f t="shared" si="6"/>
        <v>0.33895980319967861</v>
      </c>
      <c r="Y70" s="27">
        <v>375</v>
      </c>
      <c r="Z70" s="28">
        <f t="shared" si="7"/>
        <v>1898895.1874999995</v>
      </c>
      <c r="AB70" s="25">
        <v>15</v>
      </c>
      <c r="AC70" s="45">
        <v>5.6441999999999997</v>
      </c>
      <c r="AD70" s="45">
        <f t="shared" si="8"/>
        <v>0.37628</v>
      </c>
      <c r="AE70" s="27">
        <v>240</v>
      </c>
      <c r="AF70" s="28">
        <f t="shared" si="9"/>
        <v>1354.6079999999999</v>
      </c>
      <c r="AH70" s="25">
        <v>0</v>
      </c>
      <c r="AI70" s="45">
        <v>0</v>
      </c>
      <c r="AJ70" s="45">
        <f t="shared" si="10"/>
        <v>0</v>
      </c>
      <c r="AK70" s="27">
        <v>290</v>
      </c>
      <c r="AL70" s="28">
        <f t="shared" si="11"/>
        <v>0</v>
      </c>
      <c r="AN70" s="28">
        <f t="shared" si="12"/>
        <v>3100469.0094999997</v>
      </c>
      <c r="AO70" s="15">
        <f t="shared" si="13"/>
        <v>1033489.6698333332</v>
      </c>
    </row>
    <row r="71" spans="1:41" x14ac:dyDescent="0.25">
      <c r="A71" s="23">
        <v>15007</v>
      </c>
      <c r="B71" s="24" t="s">
        <v>226</v>
      </c>
      <c r="C71" t="s">
        <v>237</v>
      </c>
      <c r="D71" s="25">
        <v>66</v>
      </c>
      <c r="E71" s="45">
        <v>98.961799999999997</v>
      </c>
      <c r="F71" s="45">
        <f t="shared" si="2"/>
        <v>1.499421212121212</v>
      </c>
      <c r="G71" s="27">
        <v>1750</v>
      </c>
      <c r="H71" s="27">
        <f t="shared" si="3"/>
        <v>173183.15</v>
      </c>
      <c r="J71" s="25">
        <v>0</v>
      </c>
      <c r="K71" s="45">
        <v>0</v>
      </c>
      <c r="L71" s="45">
        <f t="shared" si="4"/>
        <v>0</v>
      </c>
      <c r="M71" s="27">
        <v>160</v>
      </c>
      <c r="N71" s="27">
        <f t="shared" si="0"/>
        <v>0</v>
      </c>
      <c r="P71" s="25">
        <v>0</v>
      </c>
      <c r="Q71" s="45">
        <v>0</v>
      </c>
      <c r="R71" s="45">
        <f t="shared" si="5"/>
        <v>0</v>
      </c>
      <c r="S71" s="27">
        <v>80</v>
      </c>
      <c r="T71" s="27">
        <f t="shared" si="1"/>
        <v>0</v>
      </c>
      <c r="V71" s="25">
        <v>7086</v>
      </c>
      <c r="W71" s="45">
        <v>1751.2197000000001</v>
      </c>
      <c r="X71" s="45">
        <f t="shared" si="6"/>
        <v>0.24713797629127859</v>
      </c>
      <c r="Y71" s="27">
        <v>375</v>
      </c>
      <c r="Z71" s="28">
        <f t="shared" si="7"/>
        <v>656707.38750000007</v>
      </c>
      <c r="AB71" s="25">
        <v>0</v>
      </c>
      <c r="AC71" s="45">
        <v>0</v>
      </c>
      <c r="AD71" s="45">
        <f t="shared" si="8"/>
        <v>0</v>
      </c>
      <c r="AE71" s="27">
        <v>240</v>
      </c>
      <c r="AF71" s="28">
        <f t="shared" si="9"/>
        <v>0</v>
      </c>
      <c r="AH71" s="25">
        <v>0</v>
      </c>
      <c r="AI71" s="45">
        <v>0</v>
      </c>
      <c r="AJ71" s="45">
        <f t="shared" si="10"/>
        <v>0</v>
      </c>
      <c r="AK71" s="27">
        <v>290</v>
      </c>
      <c r="AL71" s="28">
        <f t="shared" si="11"/>
        <v>0</v>
      </c>
      <c r="AN71" s="28">
        <f t="shared" si="12"/>
        <v>829890.53750000009</v>
      </c>
      <c r="AO71" s="15">
        <f t="shared" si="13"/>
        <v>276630.1791666667</v>
      </c>
    </row>
    <row r="72" spans="1:41" x14ac:dyDescent="0.25">
      <c r="A72" s="23">
        <v>1007</v>
      </c>
      <c r="B72" s="24" t="s">
        <v>227</v>
      </c>
      <c r="C72" t="s">
        <v>237</v>
      </c>
      <c r="D72" s="25">
        <v>489</v>
      </c>
      <c r="E72" s="45">
        <v>589.33779999999979</v>
      </c>
      <c r="F72" s="45">
        <f t="shared" si="2"/>
        <v>1.2051897750511242</v>
      </c>
      <c r="G72" s="27">
        <v>1750</v>
      </c>
      <c r="H72" s="27">
        <f t="shared" si="3"/>
        <v>1031341.1499999997</v>
      </c>
      <c r="J72" s="25">
        <v>0</v>
      </c>
      <c r="K72" s="45">
        <v>0</v>
      </c>
      <c r="L72" s="45">
        <f t="shared" si="4"/>
        <v>0</v>
      </c>
      <c r="M72" s="27">
        <v>160</v>
      </c>
      <c r="N72" s="27">
        <f t="shared" si="0"/>
        <v>0</v>
      </c>
      <c r="P72" s="25">
        <v>0</v>
      </c>
      <c r="Q72" s="45">
        <v>0</v>
      </c>
      <c r="R72" s="45">
        <f t="shared" si="5"/>
        <v>0</v>
      </c>
      <c r="S72" s="27">
        <v>80</v>
      </c>
      <c r="T72" s="27">
        <f t="shared" si="1"/>
        <v>0</v>
      </c>
      <c r="V72" s="25">
        <v>19099</v>
      </c>
      <c r="W72" s="45">
        <v>6479.9980999999989</v>
      </c>
      <c r="X72" s="45">
        <f t="shared" si="6"/>
        <v>0.33928467982616883</v>
      </c>
      <c r="Y72" s="27">
        <v>375</v>
      </c>
      <c r="Z72" s="28">
        <f t="shared" si="7"/>
        <v>2429999.2874999996</v>
      </c>
      <c r="AB72" s="25">
        <v>0</v>
      </c>
      <c r="AC72" s="45">
        <v>0</v>
      </c>
      <c r="AD72" s="45">
        <f t="shared" si="8"/>
        <v>0</v>
      </c>
      <c r="AE72" s="27">
        <v>240</v>
      </c>
      <c r="AF72" s="28">
        <f t="shared" si="9"/>
        <v>0</v>
      </c>
      <c r="AH72" s="25">
        <v>0</v>
      </c>
      <c r="AI72" s="45">
        <v>0</v>
      </c>
      <c r="AJ72" s="45">
        <f t="shared" si="10"/>
        <v>0</v>
      </c>
      <c r="AK72" s="27">
        <v>290</v>
      </c>
      <c r="AL72" s="28">
        <f t="shared" si="11"/>
        <v>0</v>
      </c>
      <c r="AN72" s="28">
        <f t="shared" si="12"/>
        <v>3461340.4374999991</v>
      </c>
      <c r="AO72" s="15">
        <f t="shared" si="13"/>
        <v>1153780.145833333</v>
      </c>
    </row>
    <row r="73" spans="1:41" x14ac:dyDescent="0.25">
      <c r="A73" s="23">
        <v>3999</v>
      </c>
      <c r="B73" s="24" t="s">
        <v>228</v>
      </c>
      <c r="C73" t="s">
        <v>237</v>
      </c>
      <c r="D73" s="25">
        <v>11</v>
      </c>
      <c r="E73" s="45">
        <v>38.940100000000001</v>
      </c>
      <c r="F73" s="45">
        <f t="shared" si="2"/>
        <v>3.5400090909090909</v>
      </c>
      <c r="G73" s="27">
        <v>1750</v>
      </c>
      <c r="H73" s="27">
        <f t="shared" si="3"/>
        <v>68145.175000000003</v>
      </c>
      <c r="J73" s="25">
        <v>0</v>
      </c>
      <c r="K73" s="45">
        <v>0</v>
      </c>
      <c r="L73" s="45">
        <f t="shared" si="4"/>
        <v>0</v>
      </c>
      <c r="M73" s="27">
        <v>160</v>
      </c>
      <c r="N73" s="27">
        <f t="shared" ref="N73:N77" si="14">J73*L73*M73</f>
        <v>0</v>
      </c>
      <c r="P73" s="25">
        <v>0</v>
      </c>
      <c r="Q73" s="45">
        <v>0</v>
      </c>
      <c r="R73" s="45">
        <f t="shared" si="5"/>
        <v>0</v>
      </c>
      <c r="S73" s="27">
        <v>80</v>
      </c>
      <c r="T73" s="27">
        <f t="shared" ref="T73:T77" si="15">P73*R73*S73</f>
        <v>0</v>
      </c>
      <c r="V73" s="25">
        <v>67</v>
      </c>
      <c r="W73" s="45">
        <v>116.74910000000001</v>
      </c>
      <c r="X73" s="45">
        <f t="shared" si="6"/>
        <v>1.7425238805970151</v>
      </c>
      <c r="Y73" s="27">
        <v>375</v>
      </c>
      <c r="Z73" s="28">
        <f t="shared" si="7"/>
        <v>43780.912500000006</v>
      </c>
      <c r="AB73" s="25">
        <v>0</v>
      </c>
      <c r="AC73" s="45">
        <v>0</v>
      </c>
      <c r="AD73" s="45">
        <f t="shared" si="8"/>
        <v>0</v>
      </c>
      <c r="AE73" s="27">
        <v>240</v>
      </c>
      <c r="AF73" s="28">
        <f t="shared" si="9"/>
        <v>0</v>
      </c>
      <c r="AH73" s="25">
        <v>0</v>
      </c>
      <c r="AI73" s="45">
        <v>0</v>
      </c>
      <c r="AJ73" s="45">
        <f t="shared" si="10"/>
        <v>0</v>
      </c>
      <c r="AK73" s="27">
        <v>290</v>
      </c>
      <c r="AL73" s="28">
        <f t="shared" si="11"/>
        <v>0</v>
      </c>
      <c r="AN73" s="28">
        <f t="shared" si="12"/>
        <v>111926.08750000001</v>
      </c>
      <c r="AO73" s="15">
        <f t="shared" si="13"/>
        <v>37308.695833333339</v>
      </c>
    </row>
    <row r="74" spans="1:41" x14ac:dyDescent="0.25">
      <c r="A74" s="23">
        <v>10004</v>
      </c>
      <c r="B74" s="24" t="s">
        <v>229</v>
      </c>
      <c r="C74" t="s">
        <v>237</v>
      </c>
      <c r="D74" s="25">
        <v>538</v>
      </c>
      <c r="E74" s="45">
        <v>529.71809999999994</v>
      </c>
      <c r="F74" s="45">
        <f t="shared" ref="F74:F77" si="16">E74/D74</f>
        <v>0.9846061338289962</v>
      </c>
      <c r="G74" s="27">
        <v>1750</v>
      </c>
      <c r="H74" s="27">
        <f t="shared" ref="H74:H77" si="17">D74*F74*G74</f>
        <v>927006.67499999993</v>
      </c>
      <c r="J74" s="25">
        <v>10</v>
      </c>
      <c r="K74" s="45">
        <v>20.720499999999998</v>
      </c>
      <c r="L74" s="45">
        <f t="shared" ref="L74:L77" si="18">IFERROR(K74/J74,0)</f>
        <v>2.0720499999999999</v>
      </c>
      <c r="M74" s="27">
        <v>160</v>
      </c>
      <c r="N74" s="27">
        <f t="shared" si="14"/>
        <v>3315.28</v>
      </c>
      <c r="P74" s="25">
        <v>2</v>
      </c>
      <c r="Q74" s="45">
        <v>1.7844000000000002</v>
      </c>
      <c r="R74" s="45">
        <f t="shared" ref="R74:R77" si="19">IFERROR(Q74/P74,0)</f>
        <v>0.8922000000000001</v>
      </c>
      <c r="S74" s="27">
        <v>80</v>
      </c>
      <c r="T74" s="27">
        <f t="shared" si="15"/>
        <v>142.75200000000001</v>
      </c>
      <c r="V74" s="25">
        <v>11682</v>
      </c>
      <c r="W74" s="45">
        <v>2906.4623000000006</v>
      </c>
      <c r="X74" s="45">
        <f t="shared" ref="X74:X77" si="20">IFERROR(W74/V74,0)</f>
        <v>0.24879834788563607</v>
      </c>
      <c r="Y74" s="27">
        <v>375</v>
      </c>
      <c r="Z74" s="28">
        <f t="shared" ref="Z74:Z77" si="21">V74*X74*Y74</f>
        <v>1089923.3625000003</v>
      </c>
      <c r="AB74" s="25">
        <v>13</v>
      </c>
      <c r="AC74" s="45">
        <v>14.6952</v>
      </c>
      <c r="AD74" s="45">
        <f t="shared" ref="AD74:AD77" si="22">IFERROR(AC74/AB74,0)</f>
        <v>1.1304000000000001</v>
      </c>
      <c r="AE74" s="27">
        <v>240</v>
      </c>
      <c r="AF74" s="28">
        <f t="shared" ref="AF74:AF77" si="23">AB74*AD74*AE74</f>
        <v>3526.8480000000004</v>
      </c>
      <c r="AH74" s="25">
        <v>0</v>
      </c>
      <c r="AI74" s="45">
        <v>0</v>
      </c>
      <c r="AJ74" s="45">
        <f t="shared" ref="AJ74:AJ77" si="24">IFERROR(AI74/AH74,0)</f>
        <v>0</v>
      </c>
      <c r="AK74" s="27">
        <v>290</v>
      </c>
      <c r="AL74" s="28">
        <f t="shared" ref="AL74:AL77" si="25">AH74*AJ74*AK74</f>
        <v>0</v>
      </c>
      <c r="AN74" s="28">
        <f t="shared" ref="AN74:AN77" si="26">AL74+AF74+Z74+T74+N74+H74</f>
        <v>2023914.9175000004</v>
      </c>
      <c r="AO74" s="15">
        <f t="shared" ref="AO74:AO77" si="27">AN74/3</f>
        <v>674638.30583333352</v>
      </c>
    </row>
    <row r="75" spans="1:41" x14ac:dyDescent="0.25">
      <c r="A75" s="23">
        <v>19008</v>
      </c>
      <c r="B75" s="24" t="s">
        <v>230</v>
      </c>
      <c r="C75" t="s">
        <v>237</v>
      </c>
      <c r="D75" s="25">
        <v>59</v>
      </c>
      <c r="E75" s="45">
        <v>51.955600000000004</v>
      </c>
      <c r="F75" s="45">
        <f t="shared" si="16"/>
        <v>0.88060338983050856</v>
      </c>
      <c r="G75" s="27">
        <v>1750</v>
      </c>
      <c r="H75" s="27">
        <f t="shared" si="17"/>
        <v>90922.3</v>
      </c>
      <c r="J75" s="25">
        <v>0</v>
      </c>
      <c r="K75" s="45">
        <v>0</v>
      </c>
      <c r="L75" s="45">
        <f t="shared" si="18"/>
        <v>0</v>
      </c>
      <c r="M75" s="27">
        <v>160</v>
      </c>
      <c r="N75" s="27">
        <f t="shared" si="14"/>
        <v>0</v>
      </c>
      <c r="P75" s="25">
        <v>0</v>
      </c>
      <c r="Q75" s="45">
        <v>0</v>
      </c>
      <c r="R75" s="45">
        <f t="shared" si="19"/>
        <v>0</v>
      </c>
      <c r="S75" s="27">
        <v>80</v>
      </c>
      <c r="T75" s="27">
        <f t="shared" si="15"/>
        <v>0</v>
      </c>
      <c r="V75" s="25">
        <v>2050</v>
      </c>
      <c r="W75" s="45">
        <v>732.67530000000011</v>
      </c>
      <c r="X75" s="45">
        <f t="shared" si="20"/>
        <v>0.35740258536585373</v>
      </c>
      <c r="Y75" s="27">
        <v>375</v>
      </c>
      <c r="Z75" s="28">
        <f t="shared" si="21"/>
        <v>274753.23750000005</v>
      </c>
      <c r="AB75" s="25">
        <v>0</v>
      </c>
      <c r="AC75" s="45">
        <v>0</v>
      </c>
      <c r="AD75" s="45">
        <f t="shared" si="22"/>
        <v>0</v>
      </c>
      <c r="AE75" s="27">
        <v>240</v>
      </c>
      <c r="AF75" s="28">
        <f t="shared" si="23"/>
        <v>0</v>
      </c>
      <c r="AH75" s="25">
        <v>0</v>
      </c>
      <c r="AI75" s="45">
        <v>0</v>
      </c>
      <c r="AJ75" s="45">
        <f t="shared" si="24"/>
        <v>0</v>
      </c>
      <c r="AK75" s="27">
        <v>290</v>
      </c>
      <c r="AL75" s="28">
        <f t="shared" si="25"/>
        <v>0</v>
      </c>
      <c r="AN75" s="28">
        <f t="shared" si="26"/>
        <v>365675.53750000003</v>
      </c>
      <c r="AO75" s="15">
        <f t="shared" si="27"/>
        <v>121891.84583333334</v>
      </c>
    </row>
    <row r="76" spans="1:41" x14ac:dyDescent="0.25">
      <c r="A76" s="23">
        <v>16005</v>
      </c>
      <c r="B76" s="24" t="s">
        <v>231</v>
      </c>
      <c r="C76" t="s">
        <v>237</v>
      </c>
      <c r="D76" s="25">
        <v>48</v>
      </c>
      <c r="E76" s="45">
        <v>67.972800000000007</v>
      </c>
      <c r="F76" s="45">
        <f t="shared" si="16"/>
        <v>1.4161000000000001</v>
      </c>
      <c r="G76" s="27">
        <v>1750</v>
      </c>
      <c r="H76" s="27">
        <f t="shared" si="17"/>
        <v>118952.40000000001</v>
      </c>
      <c r="J76" s="25">
        <v>2</v>
      </c>
      <c r="K76" s="45">
        <v>1.5766</v>
      </c>
      <c r="L76" s="45">
        <f t="shared" si="18"/>
        <v>0.7883</v>
      </c>
      <c r="M76" s="27">
        <v>160</v>
      </c>
      <c r="N76" s="27">
        <f t="shared" si="14"/>
        <v>252.256</v>
      </c>
      <c r="P76" s="25">
        <v>0</v>
      </c>
      <c r="Q76" s="45">
        <v>0</v>
      </c>
      <c r="R76" s="45">
        <f t="shared" si="19"/>
        <v>0</v>
      </c>
      <c r="S76" s="27">
        <v>80</v>
      </c>
      <c r="T76" s="27">
        <f t="shared" si="15"/>
        <v>0</v>
      </c>
      <c r="V76" s="25">
        <v>4100</v>
      </c>
      <c r="W76" s="45">
        <v>1478.6427000000001</v>
      </c>
      <c r="X76" s="45">
        <f t="shared" si="20"/>
        <v>0.36064456097560976</v>
      </c>
      <c r="Y76" s="27">
        <v>375</v>
      </c>
      <c r="Z76" s="28">
        <f t="shared" si="21"/>
        <v>554491.01250000007</v>
      </c>
      <c r="AB76" s="25">
        <v>0</v>
      </c>
      <c r="AC76" s="45">
        <v>0</v>
      </c>
      <c r="AD76" s="45">
        <f t="shared" si="22"/>
        <v>0</v>
      </c>
      <c r="AE76" s="27">
        <v>240</v>
      </c>
      <c r="AF76" s="28">
        <f t="shared" si="23"/>
        <v>0</v>
      </c>
      <c r="AH76" s="25">
        <v>0</v>
      </c>
      <c r="AI76" s="45">
        <v>0</v>
      </c>
      <c r="AJ76" s="45">
        <f t="shared" si="24"/>
        <v>0</v>
      </c>
      <c r="AK76" s="27">
        <v>290</v>
      </c>
      <c r="AL76" s="28">
        <f t="shared" si="25"/>
        <v>0</v>
      </c>
      <c r="AN76" s="28">
        <f t="shared" si="26"/>
        <v>673695.66850000015</v>
      </c>
      <c r="AO76" s="15">
        <f t="shared" si="27"/>
        <v>224565.22283333339</v>
      </c>
    </row>
    <row r="77" spans="1:41" x14ac:dyDescent="0.25">
      <c r="A77" s="23">
        <v>18015</v>
      </c>
      <c r="B77" s="24" t="s">
        <v>232</v>
      </c>
      <c r="C77" t="s">
        <v>237</v>
      </c>
      <c r="D77" s="25">
        <v>308</v>
      </c>
      <c r="E77" s="45">
        <v>392.60839999999996</v>
      </c>
      <c r="F77" s="45">
        <f t="shared" si="16"/>
        <v>1.2747025974025972</v>
      </c>
      <c r="G77" s="27">
        <v>1750</v>
      </c>
      <c r="H77" s="27">
        <f t="shared" si="17"/>
        <v>687064.69999999984</v>
      </c>
      <c r="J77" s="25">
        <v>78</v>
      </c>
      <c r="K77" s="45">
        <v>49.133299999999991</v>
      </c>
      <c r="L77" s="45">
        <f t="shared" si="18"/>
        <v>0.62991410256410241</v>
      </c>
      <c r="M77" s="27">
        <v>160</v>
      </c>
      <c r="N77" s="27">
        <f t="shared" si="14"/>
        <v>7861.3279999999986</v>
      </c>
      <c r="P77" s="25">
        <v>3</v>
      </c>
      <c r="Q77" s="45">
        <v>4.2801</v>
      </c>
      <c r="R77" s="45">
        <f t="shared" si="19"/>
        <v>1.4267000000000001</v>
      </c>
      <c r="S77" s="27">
        <v>80</v>
      </c>
      <c r="T77" s="27">
        <f t="shared" si="15"/>
        <v>342.40800000000002</v>
      </c>
      <c r="V77" s="25">
        <v>15799</v>
      </c>
      <c r="W77" s="45">
        <v>5905.4169000000011</v>
      </c>
      <c r="X77" s="45">
        <f t="shared" si="20"/>
        <v>0.37378422052028615</v>
      </c>
      <c r="Y77" s="27">
        <v>375</v>
      </c>
      <c r="Z77" s="28">
        <f t="shared" si="21"/>
        <v>2214531.3375000004</v>
      </c>
      <c r="AB77" s="25">
        <v>795</v>
      </c>
      <c r="AC77" s="45">
        <v>329.24029999999999</v>
      </c>
      <c r="AD77" s="45">
        <f t="shared" si="22"/>
        <v>0.41413874213836477</v>
      </c>
      <c r="AE77" s="27">
        <v>240</v>
      </c>
      <c r="AF77" s="28">
        <f t="shared" si="23"/>
        <v>79017.671999999991</v>
      </c>
      <c r="AH77" s="25">
        <v>0</v>
      </c>
      <c r="AI77" s="45">
        <v>0</v>
      </c>
      <c r="AJ77" s="45">
        <f t="shared" si="24"/>
        <v>0</v>
      </c>
      <c r="AK77" s="27">
        <v>290</v>
      </c>
      <c r="AL77" s="28">
        <f t="shared" si="25"/>
        <v>0</v>
      </c>
      <c r="AN77" s="28">
        <f t="shared" si="26"/>
        <v>2988817.4454999999</v>
      </c>
      <c r="AO77" s="15">
        <f t="shared" si="27"/>
        <v>996272.48183333327</v>
      </c>
    </row>
  </sheetData>
  <sheetProtection algorithmName="SHA-512" hashValue="fglh+iAT8HF+5/GqfHsVpPwSAYd3oYGYCb0CyTqLmXyz1f6eQgNDxNxS1AF108X8ywI1DkwyDssEJHASAr5xjA==" saltValue="2x5EW4PYYhikjAxM8RhZ0w==" spinCount="100000" sheet="1" objects="1" scenarios="1"/>
  <mergeCells count="6">
    <mergeCell ref="AH7:AL7"/>
    <mergeCell ref="D7:H7"/>
    <mergeCell ref="J7:N7"/>
    <mergeCell ref="P7:T7"/>
    <mergeCell ref="V7:Z7"/>
    <mergeCell ref="AB7:AF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66A85E11E30F4E991D0A89AF3E1058" ma:contentTypeVersion="21" ma:contentTypeDescription="Create a new document." ma:contentTypeScope="" ma:versionID="e9e714bb0801ac8b7362f47fe2f2be0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d2c4303766fcadb54f511e1f5a2aa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Scheduling End Date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B53721-F1DA-4412-B64E-5D8C761B0C72}"/>
</file>

<file path=customXml/itemProps2.xml><?xml version="1.0" encoding="utf-8"?>
<ds:datastoreItem xmlns:ds="http://schemas.openxmlformats.org/officeDocument/2006/customXml" ds:itemID="{AC8B4B28-472E-404B-B2DD-56D3C8221A2C}"/>
</file>

<file path=customXml/itemProps3.xml><?xml version="1.0" encoding="utf-8"?>
<ds:datastoreItem xmlns:ds="http://schemas.openxmlformats.org/officeDocument/2006/customXml" ds:itemID="{0ED77BF3-402D-40DC-8DC6-6C3A4D65F1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Safety Net Pool</vt:lpstr>
      <vt:lpstr>Critical Access Pool</vt:lpstr>
      <vt:lpstr>Fixed Rate - Volume</vt:lpstr>
      <vt:lpstr>Fixed Rate-Acuity High Medicaid</vt:lpstr>
      <vt:lpstr>Fixed Rate-Acuity Other Acute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July Directed Payment Calculations For Web</dc:title>
  <dc:creator>Jenkins, Dan</dc:creator>
  <cp:lastModifiedBy>Dye, Duane</cp:lastModifiedBy>
  <cp:lastPrinted>2020-08-11T03:05:31Z</cp:lastPrinted>
  <dcterms:created xsi:type="dcterms:W3CDTF">2020-07-22T01:26:05Z</dcterms:created>
  <dcterms:modified xsi:type="dcterms:W3CDTF">2020-08-12T18:50:21Z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0x0101000766A85E11E30F4E991D0A89AF3E1058</vt:lpwstr>
  </property>
  <property fmtid="{D5CDD505-2E9C-101B-9397-08002B2CF9AE}" pid="3" name="TaxKeywordTaxHTField">
    <vt:lpwstr/>
  </property>
  <property fmtid="{D5CDD505-2E9C-101B-9397-08002B2CF9AE}" pid="4" name="TaxKeyword">
    <vt:lpwstr/>
  </property>
  <property fmtid="{D5CDD505-2E9C-101B-9397-08002B2CF9AE}" pid="5" name="TaxCatchAll">
    <vt:lpwstr/>
  </property>
</Properties>
</file>