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filterPrivacy="1" defaultThemeVersion="166925"/>
  <xr:revisionPtr revIDLastSave="0" documentId="8_{0C9ACB96-60CD-4B9D-8058-45E31EE7D61C}" xr6:coauthVersionLast="45" xr6:coauthVersionMax="45" xr10:uidLastSave="{00000000-0000-0000-0000-000000000000}"/>
  <bookViews>
    <workbookView xWindow="28680" yWindow="-120" windowWidth="29040" windowHeight="17640" xr2:uid="{1A06F507-E54E-4C4F-BE08-BCA4C00F34B5}"/>
  </bookViews>
  <sheets>
    <sheet name="Safety Net Pool" sheetId="1" r:id="rId1"/>
    <sheet name="Critical Access Pool" sheetId="2" r:id="rId2"/>
    <sheet name="Fixed Rate - Volume" sheetId="3" r:id="rId3"/>
    <sheet name="Fixed Rate-Acuity High Volume" sheetId="4" r:id="rId4"/>
    <sheet name="Fixed Rate-Acuity Other Acute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5" i="2" l="1"/>
  <c r="F15" i="2" s="1"/>
  <c r="G7" i="2"/>
  <c r="C7" i="2"/>
  <c r="F66" i="2" l="1"/>
  <c r="G66" i="2" s="1"/>
  <c r="F65" i="2"/>
  <c r="G65" i="2" s="1"/>
  <c r="F64" i="2"/>
  <c r="G64" i="2" s="1"/>
  <c r="F63" i="2"/>
  <c r="G63" i="2" s="1"/>
  <c r="F62" i="2"/>
  <c r="G62" i="2" s="1"/>
  <c r="F61" i="2"/>
  <c r="G61" i="2" s="1"/>
  <c r="F60" i="2"/>
  <c r="G60" i="2" s="1"/>
  <c r="F59" i="2"/>
  <c r="G59" i="2" s="1"/>
  <c r="F58" i="2"/>
  <c r="G58" i="2" s="1"/>
  <c r="F57" i="2"/>
  <c r="G57" i="2" s="1"/>
  <c r="F56" i="2"/>
  <c r="G56" i="2" s="1"/>
  <c r="F55" i="2"/>
  <c r="G55" i="2" s="1"/>
  <c r="F54" i="2"/>
  <c r="G54" i="2" s="1"/>
  <c r="F53" i="2"/>
  <c r="G53" i="2" s="1"/>
  <c r="F52" i="2"/>
  <c r="G52" i="2" s="1"/>
  <c r="F51" i="2"/>
  <c r="G51" i="2" s="1"/>
  <c r="F50" i="2"/>
  <c r="G50" i="2" s="1"/>
  <c r="F49" i="2"/>
  <c r="G49" i="2" s="1"/>
  <c r="F48" i="2"/>
  <c r="G48" i="2" s="1"/>
  <c r="F47" i="2"/>
  <c r="G47" i="2" s="1"/>
  <c r="F46" i="2"/>
  <c r="G46" i="2" s="1"/>
  <c r="F45" i="2"/>
  <c r="G45" i="2" s="1"/>
  <c r="F44" i="2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2" i="2"/>
  <c r="G32" i="2" s="1"/>
  <c r="F30" i="2"/>
  <c r="G30" i="2" s="1"/>
  <c r="F28" i="2"/>
  <c r="G28" i="2" s="1"/>
  <c r="F26" i="2"/>
  <c r="G26" i="2" s="1"/>
  <c r="F24" i="2"/>
  <c r="G24" i="2" s="1"/>
  <c r="F22" i="2"/>
  <c r="G22" i="2" s="1"/>
  <c r="F20" i="2"/>
  <c r="G20" i="2" s="1"/>
  <c r="F18" i="2"/>
  <c r="G18" i="2" s="1"/>
  <c r="F16" i="2"/>
  <c r="G16" i="2" s="1"/>
  <c r="F33" i="2"/>
  <c r="G33" i="2" s="1"/>
  <c r="F31" i="2"/>
  <c r="G31" i="2" s="1"/>
  <c r="F29" i="2"/>
  <c r="G29" i="2" s="1"/>
  <c r="F27" i="2"/>
  <c r="G27" i="2" s="1"/>
  <c r="F25" i="2"/>
  <c r="G25" i="2" s="1"/>
  <c r="F23" i="2"/>
  <c r="G23" i="2" s="1"/>
  <c r="F21" i="2"/>
  <c r="G21" i="2" s="1"/>
  <c r="F19" i="2"/>
  <c r="G19" i="2" s="1"/>
  <c r="F17" i="2"/>
  <c r="G17" i="2" s="1"/>
  <c r="H15" i="2"/>
  <c r="I15" i="2" s="1"/>
  <c r="AL28" i="4"/>
  <c r="AF28" i="4"/>
  <c r="Y28" i="4"/>
  <c r="AA28" i="4" s="1"/>
  <c r="T28" i="4"/>
  <c r="N28" i="4"/>
  <c r="O28" i="4" s="1"/>
  <c r="AL75" i="5"/>
  <c r="AK75" i="5"/>
  <c r="AF75" i="5"/>
  <c r="AE75" i="5"/>
  <c r="AG75" i="5" s="1"/>
  <c r="Z75" i="5"/>
  <c r="Y75" i="5"/>
  <c r="T75" i="5"/>
  <c r="S75" i="5"/>
  <c r="N75" i="5"/>
  <c r="M75" i="5"/>
  <c r="O75" i="5"/>
  <c r="H75" i="5"/>
  <c r="AL74" i="5"/>
  <c r="AK74" i="5"/>
  <c r="AM74" i="5"/>
  <c r="AF74" i="5"/>
  <c r="AE74" i="5"/>
  <c r="AG74" i="5" s="1"/>
  <c r="Z74" i="5"/>
  <c r="Y74" i="5"/>
  <c r="AA74" i="5" s="1"/>
  <c r="T74" i="5"/>
  <c r="S74" i="5"/>
  <c r="N74" i="5"/>
  <c r="M74" i="5"/>
  <c r="H74" i="5"/>
  <c r="AL73" i="5"/>
  <c r="AK73" i="5"/>
  <c r="AM73" i="5" s="1"/>
  <c r="AF73" i="5"/>
  <c r="AE73" i="5"/>
  <c r="AG73" i="5" s="1"/>
  <c r="Z73" i="5"/>
  <c r="Y73" i="5"/>
  <c r="AA73" i="5" s="1"/>
  <c r="T73" i="5"/>
  <c r="S73" i="5"/>
  <c r="U73" i="5" s="1"/>
  <c r="N73" i="5"/>
  <c r="M73" i="5"/>
  <c r="H73" i="5"/>
  <c r="AM72" i="5"/>
  <c r="AL72" i="5"/>
  <c r="AK72" i="5"/>
  <c r="AF72" i="5"/>
  <c r="AE72" i="5"/>
  <c r="AG72" i="5" s="1"/>
  <c r="Z72" i="5"/>
  <c r="Y72" i="5"/>
  <c r="AA72" i="5" s="1"/>
  <c r="T72" i="5"/>
  <c r="S72" i="5"/>
  <c r="U72" i="5"/>
  <c r="N72" i="5"/>
  <c r="M72" i="5"/>
  <c r="H72" i="5"/>
  <c r="AL71" i="5"/>
  <c r="AK71" i="5"/>
  <c r="AM71" i="5" s="1"/>
  <c r="AF71" i="5"/>
  <c r="AE71" i="5"/>
  <c r="AG71" i="5" s="1"/>
  <c r="Z71" i="5"/>
  <c r="Y71" i="5"/>
  <c r="AA71" i="5" s="1"/>
  <c r="T71" i="5"/>
  <c r="S71" i="5"/>
  <c r="U71" i="5"/>
  <c r="N71" i="5"/>
  <c r="M71" i="5"/>
  <c r="H71" i="5"/>
  <c r="AL70" i="5"/>
  <c r="AK70" i="5"/>
  <c r="AM70" i="5" s="1"/>
  <c r="AF70" i="5"/>
  <c r="AE70" i="5"/>
  <c r="AG70" i="5" s="1"/>
  <c r="Z70" i="5"/>
  <c r="Y70" i="5"/>
  <c r="AA70" i="5" s="1"/>
  <c r="T70" i="5"/>
  <c r="S70" i="5"/>
  <c r="U70" i="5" s="1"/>
  <c r="N70" i="5"/>
  <c r="M70" i="5"/>
  <c r="H70" i="5"/>
  <c r="AM69" i="5"/>
  <c r="AL69" i="5"/>
  <c r="AK69" i="5"/>
  <c r="AF69" i="5"/>
  <c r="AE69" i="5"/>
  <c r="AG69" i="5" s="1"/>
  <c r="Z69" i="5"/>
  <c r="Y69" i="5"/>
  <c r="AA69" i="5" s="1"/>
  <c r="T69" i="5"/>
  <c r="S69" i="5"/>
  <c r="U69" i="5" s="1"/>
  <c r="N69" i="5"/>
  <c r="M69" i="5"/>
  <c r="O69" i="5"/>
  <c r="H69" i="5"/>
  <c r="AM68" i="5"/>
  <c r="AL68" i="5"/>
  <c r="AK68" i="5"/>
  <c r="AF68" i="5"/>
  <c r="AE68" i="5"/>
  <c r="AG68" i="5" s="1"/>
  <c r="Z68" i="5"/>
  <c r="Y68" i="5"/>
  <c r="AA68" i="5" s="1"/>
  <c r="T68" i="5"/>
  <c r="S68" i="5"/>
  <c r="U68" i="5" s="1"/>
  <c r="N68" i="5"/>
  <c r="M68" i="5"/>
  <c r="O68" i="5"/>
  <c r="H68" i="5"/>
  <c r="AM67" i="5"/>
  <c r="AL67" i="5"/>
  <c r="AK67" i="5"/>
  <c r="AF67" i="5"/>
  <c r="AE67" i="5"/>
  <c r="AG67" i="5" s="1"/>
  <c r="Z67" i="5"/>
  <c r="Y67" i="5"/>
  <c r="AA67" i="5" s="1"/>
  <c r="T67" i="5"/>
  <c r="S67" i="5"/>
  <c r="U67" i="5" s="1"/>
  <c r="N67" i="5"/>
  <c r="M67" i="5"/>
  <c r="O67" i="5"/>
  <c r="H67" i="5"/>
  <c r="AL66" i="5"/>
  <c r="AK66" i="5"/>
  <c r="AM66" i="5" s="1"/>
  <c r="AF66" i="5"/>
  <c r="AE66" i="5"/>
  <c r="AG66" i="5" s="1"/>
  <c r="Z66" i="5"/>
  <c r="Y66" i="5"/>
  <c r="AA66" i="5" s="1"/>
  <c r="T66" i="5"/>
  <c r="S66" i="5"/>
  <c r="U66" i="5" s="1"/>
  <c r="N66" i="5"/>
  <c r="M66" i="5"/>
  <c r="O66" i="5"/>
  <c r="H66" i="5"/>
  <c r="AL65" i="5"/>
  <c r="AK65" i="5"/>
  <c r="AM65" i="5" s="1"/>
  <c r="AF65" i="5"/>
  <c r="AE65" i="5"/>
  <c r="AG65" i="5" s="1"/>
  <c r="Z65" i="5"/>
  <c r="Y65" i="5"/>
  <c r="AA65" i="5" s="1"/>
  <c r="T65" i="5"/>
  <c r="S65" i="5"/>
  <c r="U65" i="5" s="1"/>
  <c r="N65" i="5"/>
  <c r="M65" i="5"/>
  <c r="H65" i="5"/>
  <c r="AM64" i="5"/>
  <c r="AL64" i="5"/>
  <c r="AK64" i="5"/>
  <c r="AG64" i="5"/>
  <c r="AF64" i="5"/>
  <c r="AE64" i="5"/>
  <c r="Z64" i="5"/>
  <c r="Y64" i="5"/>
  <c r="AA64" i="5" s="1"/>
  <c r="T64" i="5"/>
  <c r="S64" i="5"/>
  <c r="U64" i="5" s="1"/>
  <c r="N64" i="5"/>
  <c r="M64" i="5"/>
  <c r="H64" i="5"/>
  <c r="AM63" i="5"/>
  <c r="AL63" i="5"/>
  <c r="AK63" i="5"/>
  <c r="AF63" i="5"/>
  <c r="AE63" i="5"/>
  <c r="AG63" i="5" s="1"/>
  <c r="Z63" i="5"/>
  <c r="Y63" i="5"/>
  <c r="AA63" i="5" s="1"/>
  <c r="T63" i="5"/>
  <c r="S63" i="5"/>
  <c r="U63" i="5" s="1"/>
  <c r="N63" i="5"/>
  <c r="M63" i="5"/>
  <c r="O63" i="5"/>
  <c r="H63" i="5"/>
  <c r="AM62" i="5"/>
  <c r="AL62" i="5"/>
  <c r="AK62" i="5"/>
  <c r="AF62" i="5"/>
  <c r="AE62" i="5"/>
  <c r="AG62" i="5" s="1"/>
  <c r="Z62" i="5"/>
  <c r="Y62" i="5"/>
  <c r="AA62" i="5" s="1"/>
  <c r="T62" i="5"/>
  <c r="S62" i="5"/>
  <c r="U62" i="5" s="1"/>
  <c r="N62" i="5"/>
  <c r="M62" i="5"/>
  <c r="O62" i="5" s="1"/>
  <c r="H62" i="5"/>
  <c r="AM61" i="5"/>
  <c r="AL61" i="5"/>
  <c r="AK61" i="5"/>
  <c r="AF61" i="5"/>
  <c r="AE61" i="5"/>
  <c r="AG61" i="5" s="1"/>
  <c r="Z61" i="5"/>
  <c r="Y61" i="5"/>
  <c r="AA61" i="5" s="1"/>
  <c r="T61" i="5"/>
  <c r="S61" i="5"/>
  <c r="U61" i="5" s="1"/>
  <c r="N61" i="5"/>
  <c r="M61" i="5"/>
  <c r="H61" i="5"/>
  <c r="AL60" i="5"/>
  <c r="AK60" i="5"/>
  <c r="AM60" i="5" s="1"/>
  <c r="AF60" i="5"/>
  <c r="AE60" i="5"/>
  <c r="AG60" i="5" s="1"/>
  <c r="Z60" i="5"/>
  <c r="Y60" i="5"/>
  <c r="AA60" i="5" s="1"/>
  <c r="T60" i="5"/>
  <c r="S60" i="5"/>
  <c r="U60" i="5"/>
  <c r="N60" i="5"/>
  <c r="M60" i="5"/>
  <c r="O60" i="5" s="1"/>
  <c r="H60" i="5"/>
  <c r="AL59" i="5"/>
  <c r="AK59" i="5"/>
  <c r="AM59" i="5" s="1"/>
  <c r="AF59" i="5"/>
  <c r="AE59" i="5"/>
  <c r="AG59" i="5" s="1"/>
  <c r="Z59" i="5"/>
  <c r="Y59" i="5"/>
  <c r="AA59" i="5" s="1"/>
  <c r="T59" i="5"/>
  <c r="S59" i="5"/>
  <c r="N59" i="5"/>
  <c r="H59" i="5"/>
  <c r="AM58" i="5"/>
  <c r="AL58" i="5"/>
  <c r="AK58" i="5"/>
  <c r="AF58" i="5"/>
  <c r="AE58" i="5"/>
  <c r="AG58" i="5" s="1"/>
  <c r="Z58" i="5"/>
  <c r="Y58" i="5"/>
  <c r="AA58" i="5" s="1"/>
  <c r="T58" i="5"/>
  <c r="S58" i="5"/>
  <c r="U58" i="5"/>
  <c r="N58" i="5"/>
  <c r="M58" i="5"/>
  <c r="H58" i="5"/>
  <c r="AL57" i="5"/>
  <c r="AK57" i="5"/>
  <c r="AM57" i="5" s="1"/>
  <c r="AF57" i="5"/>
  <c r="AE57" i="5"/>
  <c r="AG57" i="5" s="1"/>
  <c r="Z57" i="5"/>
  <c r="Y57" i="5"/>
  <c r="AA57" i="5" s="1"/>
  <c r="T57" i="5"/>
  <c r="S57" i="5"/>
  <c r="N57" i="5"/>
  <c r="H57" i="5"/>
  <c r="AL56" i="5"/>
  <c r="AK56" i="5"/>
  <c r="AM56" i="5" s="1"/>
  <c r="AF56" i="5"/>
  <c r="AE56" i="5"/>
  <c r="AG56" i="5" s="1"/>
  <c r="Z56" i="5"/>
  <c r="Y56" i="5"/>
  <c r="AA56" i="5" s="1"/>
  <c r="T56" i="5"/>
  <c r="S56" i="5"/>
  <c r="U56" i="5" s="1"/>
  <c r="N56" i="5"/>
  <c r="H56" i="5"/>
  <c r="AL55" i="5"/>
  <c r="AK55" i="5"/>
  <c r="AM55" i="5" s="1"/>
  <c r="AF55" i="5"/>
  <c r="AE55" i="5"/>
  <c r="AG55" i="5" s="1"/>
  <c r="Z55" i="5"/>
  <c r="Y55" i="5"/>
  <c r="AA55" i="5" s="1"/>
  <c r="T55" i="5"/>
  <c r="S55" i="5"/>
  <c r="U55" i="5"/>
  <c r="N55" i="5"/>
  <c r="H55" i="5"/>
  <c r="AL54" i="5"/>
  <c r="AK54" i="5"/>
  <c r="AM54" i="5" s="1"/>
  <c r="AG54" i="5"/>
  <c r="AF54" i="5"/>
  <c r="AE54" i="5"/>
  <c r="Z54" i="5"/>
  <c r="Y54" i="5"/>
  <c r="AA54" i="5" s="1"/>
  <c r="T54" i="5"/>
  <c r="S54" i="5"/>
  <c r="U54" i="5" s="1"/>
  <c r="N54" i="5"/>
  <c r="H54" i="5"/>
  <c r="AL53" i="5"/>
  <c r="AK53" i="5"/>
  <c r="AM53" i="5" s="1"/>
  <c r="AF53" i="5"/>
  <c r="AE53" i="5"/>
  <c r="AG53" i="5" s="1"/>
  <c r="Z53" i="5"/>
  <c r="Y53" i="5"/>
  <c r="AA53" i="5" s="1"/>
  <c r="T53" i="5"/>
  <c r="S53" i="5"/>
  <c r="U53" i="5" s="1"/>
  <c r="N53" i="5"/>
  <c r="H53" i="5"/>
  <c r="AM52" i="5"/>
  <c r="AL52" i="5"/>
  <c r="AK52" i="5"/>
  <c r="AF52" i="5"/>
  <c r="AE52" i="5"/>
  <c r="AG52" i="5" s="1"/>
  <c r="Z52" i="5"/>
  <c r="Y52" i="5"/>
  <c r="AA52" i="5" s="1"/>
  <c r="T52" i="5"/>
  <c r="S52" i="5"/>
  <c r="U52" i="5"/>
  <c r="N52" i="5"/>
  <c r="M52" i="5"/>
  <c r="H52" i="5"/>
  <c r="AL51" i="5"/>
  <c r="AK51" i="5"/>
  <c r="AM51" i="5" s="1"/>
  <c r="AF51" i="5"/>
  <c r="AE51" i="5"/>
  <c r="AG51" i="5" s="1"/>
  <c r="Z51" i="5"/>
  <c r="Y51" i="5"/>
  <c r="AA51" i="5" s="1"/>
  <c r="T51" i="5"/>
  <c r="S51" i="5"/>
  <c r="U51" i="5" s="1"/>
  <c r="N51" i="5"/>
  <c r="M51" i="5"/>
  <c r="H51" i="5"/>
  <c r="G51" i="5"/>
  <c r="I51" i="5" s="1"/>
  <c r="AL50" i="5"/>
  <c r="AK50" i="5"/>
  <c r="AM50" i="5" s="1"/>
  <c r="AF50" i="5"/>
  <c r="AE50" i="5"/>
  <c r="AG50" i="5"/>
  <c r="Z50" i="5"/>
  <c r="Y50" i="5"/>
  <c r="AA50" i="5" s="1"/>
  <c r="T50" i="5"/>
  <c r="S50" i="5"/>
  <c r="N50" i="5"/>
  <c r="H50" i="5"/>
  <c r="G50" i="5"/>
  <c r="AM49" i="5"/>
  <c r="AL49" i="5"/>
  <c r="AK49" i="5"/>
  <c r="AF49" i="5"/>
  <c r="Z49" i="5"/>
  <c r="Y49" i="5"/>
  <c r="AA49" i="5" s="1"/>
  <c r="T49" i="5"/>
  <c r="S49" i="5"/>
  <c r="U49" i="5" s="1"/>
  <c r="N49" i="5"/>
  <c r="M49" i="5"/>
  <c r="I49" i="5"/>
  <c r="H49" i="5"/>
  <c r="G49" i="5"/>
  <c r="AL48" i="5"/>
  <c r="AM48" i="5" s="1"/>
  <c r="AK48" i="5"/>
  <c r="AF48" i="5"/>
  <c r="Z48" i="5"/>
  <c r="Y48" i="5"/>
  <c r="AA48" i="5" s="1"/>
  <c r="T48" i="5"/>
  <c r="S48" i="5"/>
  <c r="N48" i="5"/>
  <c r="M48" i="5"/>
  <c r="H48" i="5"/>
  <c r="G48" i="5"/>
  <c r="AL47" i="5"/>
  <c r="AK47" i="5"/>
  <c r="AF47" i="5"/>
  <c r="AE47" i="5"/>
  <c r="AG47" i="5"/>
  <c r="Z47" i="5"/>
  <c r="Y47" i="5"/>
  <c r="AA47" i="5" s="1"/>
  <c r="T47" i="5"/>
  <c r="S47" i="5"/>
  <c r="U47" i="5" s="1"/>
  <c r="N47" i="5"/>
  <c r="M47" i="5"/>
  <c r="H47" i="5"/>
  <c r="G47" i="5"/>
  <c r="AL46" i="5"/>
  <c r="AM46" i="5" s="1"/>
  <c r="AK46" i="5"/>
  <c r="AF46" i="5"/>
  <c r="AE46" i="5"/>
  <c r="AG46" i="5"/>
  <c r="Z46" i="5"/>
  <c r="Y46" i="5"/>
  <c r="T46" i="5"/>
  <c r="S46" i="5"/>
  <c r="U46" i="5" s="1"/>
  <c r="N46" i="5"/>
  <c r="H46" i="5"/>
  <c r="G46" i="5"/>
  <c r="I46" i="5" s="1"/>
  <c r="AL45" i="5"/>
  <c r="AK45" i="5"/>
  <c r="AM45" i="5" s="1"/>
  <c r="AF45" i="5"/>
  <c r="AE45" i="5"/>
  <c r="AG45" i="5" s="1"/>
  <c r="Z45" i="5"/>
  <c r="Y45" i="5"/>
  <c r="AA45" i="5" s="1"/>
  <c r="T45" i="5"/>
  <c r="S45" i="5"/>
  <c r="U45" i="5" s="1"/>
  <c r="N45" i="5"/>
  <c r="H45" i="5"/>
  <c r="AL44" i="5"/>
  <c r="AK44" i="5"/>
  <c r="AM44" i="5" s="1"/>
  <c r="AF44" i="5"/>
  <c r="AE44" i="5"/>
  <c r="AG44" i="5"/>
  <c r="Z44" i="5"/>
  <c r="Y44" i="5"/>
  <c r="AA44" i="5" s="1"/>
  <c r="T44" i="5"/>
  <c r="S44" i="5"/>
  <c r="U44" i="5" s="1"/>
  <c r="N44" i="5"/>
  <c r="H44" i="5"/>
  <c r="G44" i="5"/>
  <c r="I44" i="5" s="1"/>
  <c r="AL43" i="5"/>
  <c r="AK43" i="5"/>
  <c r="AM43" i="5" s="1"/>
  <c r="AF43" i="5"/>
  <c r="AE43" i="5"/>
  <c r="AG43" i="5" s="1"/>
  <c r="Z43" i="5"/>
  <c r="Y43" i="5"/>
  <c r="AA43" i="5" s="1"/>
  <c r="T43" i="5"/>
  <c r="S43" i="5"/>
  <c r="N43" i="5"/>
  <c r="H43" i="5"/>
  <c r="G43" i="5"/>
  <c r="I43" i="5"/>
  <c r="AL42" i="5"/>
  <c r="AK42" i="5"/>
  <c r="AM42" i="5" s="1"/>
  <c r="AF42" i="5"/>
  <c r="AE42" i="5"/>
  <c r="Z42" i="5"/>
  <c r="Y42" i="5"/>
  <c r="AA42" i="5" s="1"/>
  <c r="T42" i="5"/>
  <c r="S42" i="5"/>
  <c r="U42" i="5" s="1"/>
  <c r="N42" i="5"/>
  <c r="M42" i="5"/>
  <c r="O42" i="5" s="1"/>
  <c r="H42" i="5"/>
  <c r="G42" i="5"/>
  <c r="I42" i="5" s="1"/>
  <c r="AL41" i="5"/>
  <c r="AK41" i="5"/>
  <c r="AM41" i="5" s="1"/>
  <c r="AF41" i="5"/>
  <c r="AE41" i="5"/>
  <c r="AG41" i="5"/>
  <c r="Z41" i="5"/>
  <c r="Y41" i="5"/>
  <c r="AA41" i="5" s="1"/>
  <c r="T41" i="5"/>
  <c r="S41" i="5"/>
  <c r="U41" i="5" s="1"/>
  <c r="N41" i="5"/>
  <c r="H41" i="5"/>
  <c r="G41" i="5"/>
  <c r="I41" i="5" s="1"/>
  <c r="AL40" i="5"/>
  <c r="AK40" i="5"/>
  <c r="AF40" i="5"/>
  <c r="AE40" i="5"/>
  <c r="AG40" i="5" s="1"/>
  <c r="Z40" i="5"/>
  <c r="Y40" i="5"/>
  <c r="AA40" i="5" s="1"/>
  <c r="T40" i="5"/>
  <c r="S40" i="5"/>
  <c r="U40" i="5"/>
  <c r="N40" i="5"/>
  <c r="M40" i="5"/>
  <c r="H40" i="5"/>
  <c r="G40" i="5"/>
  <c r="AL39" i="5"/>
  <c r="AK39" i="5"/>
  <c r="AM39" i="5" s="1"/>
  <c r="AF39" i="5"/>
  <c r="AE39" i="5"/>
  <c r="AG39" i="5" s="1"/>
  <c r="Z39" i="5"/>
  <c r="Y39" i="5"/>
  <c r="AA39" i="5" s="1"/>
  <c r="T39" i="5"/>
  <c r="S39" i="5"/>
  <c r="N39" i="5"/>
  <c r="M39" i="5"/>
  <c r="O39" i="5" s="1"/>
  <c r="H39" i="5"/>
  <c r="G39" i="5"/>
  <c r="AL38" i="5"/>
  <c r="AK38" i="5"/>
  <c r="AM38" i="5" s="1"/>
  <c r="AF38" i="5"/>
  <c r="AE38" i="5"/>
  <c r="AG38" i="5"/>
  <c r="Z38" i="5"/>
  <c r="Y38" i="5"/>
  <c r="AA38" i="5" s="1"/>
  <c r="T38" i="5"/>
  <c r="S38" i="5"/>
  <c r="U38" i="5" s="1"/>
  <c r="N38" i="5"/>
  <c r="M38" i="5"/>
  <c r="O38" i="5" s="1"/>
  <c r="H38" i="5"/>
  <c r="G38" i="5"/>
  <c r="I38" i="5" s="1"/>
  <c r="AL37" i="5"/>
  <c r="AK37" i="5"/>
  <c r="AM37" i="5" s="1"/>
  <c r="AF37" i="5"/>
  <c r="Z37" i="5"/>
  <c r="T37" i="5"/>
  <c r="S37" i="5"/>
  <c r="U37" i="5" s="1"/>
  <c r="N37" i="5"/>
  <c r="M37" i="5"/>
  <c r="O37" i="5" s="1"/>
  <c r="H37" i="5"/>
  <c r="G37" i="5"/>
  <c r="I37" i="5" s="1"/>
  <c r="AL36" i="5"/>
  <c r="AK36" i="5"/>
  <c r="AM36" i="5" s="1"/>
  <c r="AF36" i="5"/>
  <c r="AE36" i="5"/>
  <c r="Z36" i="5"/>
  <c r="Y36" i="5"/>
  <c r="AA36" i="5" s="1"/>
  <c r="T36" i="5"/>
  <c r="S36" i="5"/>
  <c r="U36" i="5"/>
  <c r="N36" i="5"/>
  <c r="M36" i="5"/>
  <c r="H36" i="5"/>
  <c r="G36" i="5"/>
  <c r="I36" i="5" s="1"/>
  <c r="AL35" i="5"/>
  <c r="AK35" i="5"/>
  <c r="AM35" i="5" s="1"/>
  <c r="AF35" i="5"/>
  <c r="AE35" i="5"/>
  <c r="Z35" i="5"/>
  <c r="Y35" i="5"/>
  <c r="AA35" i="5" s="1"/>
  <c r="T35" i="5"/>
  <c r="S35" i="5"/>
  <c r="N35" i="5"/>
  <c r="M35" i="5"/>
  <c r="O35" i="5"/>
  <c r="H35" i="5"/>
  <c r="G35" i="5"/>
  <c r="I35" i="5" s="1"/>
  <c r="AL34" i="5"/>
  <c r="AK34" i="5"/>
  <c r="AM34" i="5" s="1"/>
  <c r="AF34" i="5"/>
  <c r="AE34" i="5"/>
  <c r="Z34" i="5"/>
  <c r="Y34" i="5"/>
  <c r="AA34" i="5" s="1"/>
  <c r="T34" i="5"/>
  <c r="S34" i="5"/>
  <c r="U34" i="5"/>
  <c r="N34" i="5"/>
  <c r="M34" i="5"/>
  <c r="O34" i="5" s="1"/>
  <c r="H34" i="5"/>
  <c r="G34" i="5"/>
  <c r="I34" i="5" s="1"/>
  <c r="AL33" i="5"/>
  <c r="AK33" i="5"/>
  <c r="AF33" i="5"/>
  <c r="AE33" i="5"/>
  <c r="Z33" i="5"/>
  <c r="Y33" i="5"/>
  <c r="AA33" i="5" s="1"/>
  <c r="T33" i="5"/>
  <c r="S33" i="5"/>
  <c r="U33" i="5"/>
  <c r="N33" i="5"/>
  <c r="M33" i="5"/>
  <c r="O33" i="5" s="1"/>
  <c r="H33" i="5"/>
  <c r="G33" i="5"/>
  <c r="I33" i="5" s="1"/>
  <c r="AL32" i="5"/>
  <c r="AK32" i="5"/>
  <c r="AM32" i="5"/>
  <c r="AF32" i="5"/>
  <c r="AE32" i="5"/>
  <c r="Z32" i="5"/>
  <c r="Y32" i="5"/>
  <c r="T32" i="5"/>
  <c r="S32" i="5"/>
  <c r="N32" i="5"/>
  <c r="M32" i="5"/>
  <c r="O32" i="5" s="1"/>
  <c r="H32" i="5"/>
  <c r="G32" i="5"/>
  <c r="I32" i="5" s="1"/>
  <c r="AL31" i="5"/>
  <c r="AK31" i="5"/>
  <c r="AM31" i="5"/>
  <c r="AF31" i="5"/>
  <c r="AE31" i="5"/>
  <c r="Z31" i="5"/>
  <c r="Y31" i="5"/>
  <c r="AA31" i="5"/>
  <c r="T31" i="5"/>
  <c r="S31" i="5"/>
  <c r="U31" i="5" s="1"/>
  <c r="N31" i="5"/>
  <c r="M31" i="5"/>
  <c r="H31" i="5"/>
  <c r="G31" i="5"/>
  <c r="I31" i="5" s="1"/>
  <c r="AL30" i="5"/>
  <c r="AK30" i="5"/>
  <c r="AM30" i="5"/>
  <c r="AF30" i="5"/>
  <c r="AE30" i="5"/>
  <c r="AG30" i="5" s="1"/>
  <c r="Z30" i="5"/>
  <c r="Y30" i="5"/>
  <c r="AA30" i="5" s="1"/>
  <c r="T30" i="5"/>
  <c r="S30" i="5"/>
  <c r="U30" i="5" s="1"/>
  <c r="N30" i="5"/>
  <c r="M30" i="5"/>
  <c r="O30" i="5"/>
  <c r="H30" i="5"/>
  <c r="G30" i="5"/>
  <c r="I30" i="5" s="1"/>
  <c r="AL29" i="5"/>
  <c r="AK29" i="5"/>
  <c r="AM29" i="5" s="1"/>
  <c r="AF29" i="5"/>
  <c r="AE29" i="5"/>
  <c r="AG29" i="5" s="1"/>
  <c r="Z29" i="5"/>
  <c r="Y29" i="5"/>
  <c r="AA29" i="5" s="1"/>
  <c r="T29" i="5"/>
  <c r="S29" i="5"/>
  <c r="U29" i="5" s="1"/>
  <c r="N29" i="5"/>
  <c r="M29" i="5"/>
  <c r="O29" i="5" s="1"/>
  <c r="H29" i="5"/>
  <c r="G29" i="5"/>
  <c r="AL28" i="5"/>
  <c r="AK28" i="5"/>
  <c r="AM28" i="5" s="1"/>
  <c r="AF28" i="5"/>
  <c r="AE28" i="5"/>
  <c r="AG28" i="5" s="1"/>
  <c r="Z28" i="5"/>
  <c r="Y28" i="5"/>
  <c r="AA28" i="5" s="1"/>
  <c r="T28" i="5"/>
  <c r="S28" i="5"/>
  <c r="U28" i="5" s="1"/>
  <c r="N28" i="5"/>
  <c r="M28" i="5"/>
  <c r="H28" i="5"/>
  <c r="G28" i="5"/>
  <c r="AL27" i="5"/>
  <c r="AK27" i="5"/>
  <c r="AM27" i="5" s="1"/>
  <c r="AF27" i="5"/>
  <c r="AE27" i="5"/>
  <c r="AG27" i="5"/>
  <c r="Z27" i="5"/>
  <c r="Y27" i="5"/>
  <c r="AA27" i="5" s="1"/>
  <c r="T27" i="5"/>
  <c r="S27" i="5"/>
  <c r="U27" i="5" s="1"/>
  <c r="N27" i="5"/>
  <c r="M27" i="5"/>
  <c r="H27" i="5"/>
  <c r="G27" i="5"/>
  <c r="I27" i="5" s="1"/>
  <c r="AL26" i="5"/>
  <c r="AK26" i="5"/>
  <c r="AM26" i="5" s="1"/>
  <c r="AF26" i="5"/>
  <c r="AE26" i="5"/>
  <c r="AG26" i="5" s="1"/>
  <c r="Z26" i="5"/>
  <c r="Y26" i="5"/>
  <c r="AA26" i="5" s="1"/>
  <c r="T26" i="5"/>
  <c r="S26" i="5"/>
  <c r="N26" i="5"/>
  <c r="M26" i="5"/>
  <c r="H26" i="5"/>
  <c r="G26" i="5"/>
  <c r="I26" i="5"/>
  <c r="AL25" i="5"/>
  <c r="AK25" i="5"/>
  <c r="AM25" i="5" s="1"/>
  <c r="AF25" i="5"/>
  <c r="AE25" i="5"/>
  <c r="Z25" i="5"/>
  <c r="Y25" i="5"/>
  <c r="AA25" i="5" s="1"/>
  <c r="T25" i="5"/>
  <c r="S25" i="5"/>
  <c r="N25" i="5"/>
  <c r="M25" i="5"/>
  <c r="H25" i="5"/>
  <c r="G25" i="5"/>
  <c r="I25" i="5" s="1"/>
  <c r="AL24" i="5"/>
  <c r="AK24" i="5"/>
  <c r="AM24" i="5" s="1"/>
  <c r="AF24" i="5"/>
  <c r="AE24" i="5"/>
  <c r="AG24" i="5"/>
  <c r="Z24" i="5"/>
  <c r="Y24" i="5"/>
  <c r="AA24" i="5" s="1"/>
  <c r="T24" i="5"/>
  <c r="S24" i="5"/>
  <c r="N24" i="5"/>
  <c r="M24" i="5"/>
  <c r="H24" i="5"/>
  <c r="G24" i="5"/>
  <c r="I24" i="5" s="1"/>
  <c r="AL23" i="5"/>
  <c r="AK23" i="5"/>
  <c r="AM23" i="5" s="1"/>
  <c r="AF23" i="5"/>
  <c r="AE23" i="5"/>
  <c r="Z23" i="5"/>
  <c r="Y23" i="5"/>
  <c r="AA23" i="5" s="1"/>
  <c r="T23" i="5"/>
  <c r="S23" i="5"/>
  <c r="N23" i="5"/>
  <c r="M23" i="5"/>
  <c r="H23" i="5"/>
  <c r="G23" i="5"/>
  <c r="I23" i="5" s="1"/>
  <c r="AL22" i="5"/>
  <c r="AK22" i="5"/>
  <c r="AM22" i="5" s="1"/>
  <c r="AF22" i="5"/>
  <c r="AE22" i="5"/>
  <c r="AG22" i="5" s="1"/>
  <c r="Z22" i="5"/>
  <c r="Y22" i="5"/>
  <c r="AA22" i="5" s="1"/>
  <c r="T22" i="5"/>
  <c r="S22" i="5"/>
  <c r="N22" i="5"/>
  <c r="M22" i="5"/>
  <c r="H22" i="5"/>
  <c r="G22" i="5"/>
  <c r="I22" i="5" s="1"/>
  <c r="AL21" i="5"/>
  <c r="AK21" i="5"/>
  <c r="AM21" i="5" s="1"/>
  <c r="AF21" i="5"/>
  <c r="AE21" i="5"/>
  <c r="Z21" i="5"/>
  <c r="Y21" i="5"/>
  <c r="AA21" i="5" s="1"/>
  <c r="T21" i="5"/>
  <c r="S21" i="5"/>
  <c r="N21" i="5"/>
  <c r="M21" i="5"/>
  <c r="H21" i="5"/>
  <c r="G21" i="5"/>
  <c r="I21" i="5" s="1"/>
  <c r="AL20" i="5"/>
  <c r="AK20" i="5"/>
  <c r="AM20" i="5" s="1"/>
  <c r="AF20" i="5"/>
  <c r="AE20" i="5"/>
  <c r="AG20" i="5"/>
  <c r="Z20" i="5"/>
  <c r="Y20" i="5"/>
  <c r="AA20" i="5" s="1"/>
  <c r="T20" i="5"/>
  <c r="S20" i="5"/>
  <c r="N20" i="5"/>
  <c r="M20" i="5"/>
  <c r="H20" i="5"/>
  <c r="G20" i="5"/>
  <c r="I20" i="5" s="1"/>
  <c r="AL19" i="5"/>
  <c r="AK19" i="5"/>
  <c r="AM19" i="5" s="1"/>
  <c r="AF19" i="5"/>
  <c r="AE19" i="5"/>
  <c r="Z19" i="5"/>
  <c r="Y19" i="5"/>
  <c r="AA19" i="5" s="1"/>
  <c r="T19" i="5"/>
  <c r="S19" i="5"/>
  <c r="N19" i="5"/>
  <c r="M19" i="5"/>
  <c r="H19" i="5"/>
  <c r="G19" i="5"/>
  <c r="I19" i="5" s="1"/>
  <c r="AL18" i="5"/>
  <c r="AK18" i="5"/>
  <c r="AM18" i="5" s="1"/>
  <c r="AF18" i="5"/>
  <c r="AE18" i="5"/>
  <c r="AG18" i="5" s="1"/>
  <c r="Z18" i="5"/>
  <c r="Y18" i="5"/>
  <c r="AA18" i="5" s="1"/>
  <c r="T18" i="5"/>
  <c r="S18" i="5"/>
  <c r="N18" i="5"/>
  <c r="M18" i="5"/>
  <c r="H18" i="5"/>
  <c r="G18" i="5"/>
  <c r="I18" i="5" s="1"/>
  <c r="AL17" i="5"/>
  <c r="AK17" i="5"/>
  <c r="AM17" i="5" s="1"/>
  <c r="AF17" i="5"/>
  <c r="AE17" i="5"/>
  <c r="Z17" i="5"/>
  <c r="Y17" i="5"/>
  <c r="AA17" i="5" s="1"/>
  <c r="T17" i="5"/>
  <c r="S17" i="5"/>
  <c r="N17" i="5"/>
  <c r="M17" i="5"/>
  <c r="H17" i="5"/>
  <c r="G17" i="5"/>
  <c r="I17" i="5" s="1"/>
  <c r="AL16" i="5"/>
  <c r="AK16" i="5"/>
  <c r="AM16" i="5" s="1"/>
  <c r="AF16" i="5"/>
  <c r="AE16" i="5"/>
  <c r="AG16" i="5" s="1"/>
  <c r="Z16" i="5"/>
  <c r="Y16" i="5"/>
  <c r="AA16" i="5" s="1"/>
  <c r="T16" i="5"/>
  <c r="S16" i="5"/>
  <c r="N16" i="5"/>
  <c r="M16" i="5"/>
  <c r="H16" i="5"/>
  <c r="G16" i="5"/>
  <c r="I16" i="5" s="1"/>
  <c r="AL15" i="5"/>
  <c r="AK15" i="5"/>
  <c r="AM15" i="5" s="1"/>
  <c r="AF15" i="5"/>
  <c r="AE15" i="5"/>
  <c r="Z15" i="5"/>
  <c r="Y15" i="5"/>
  <c r="AA15" i="5" s="1"/>
  <c r="T15" i="5"/>
  <c r="S15" i="5"/>
  <c r="U15" i="5" s="1"/>
  <c r="N15" i="5"/>
  <c r="M15" i="5"/>
  <c r="H15" i="5"/>
  <c r="G15" i="5"/>
  <c r="I15" i="5" s="1"/>
  <c r="AL14" i="5"/>
  <c r="AK14" i="5"/>
  <c r="AM14" i="5" s="1"/>
  <c r="AF14" i="5"/>
  <c r="AE14" i="5"/>
  <c r="AG14" i="5"/>
  <c r="Z14" i="5"/>
  <c r="Y14" i="5"/>
  <c r="AA14" i="5" s="1"/>
  <c r="T14" i="5"/>
  <c r="S14" i="5"/>
  <c r="U14" i="5" s="1"/>
  <c r="N14" i="5"/>
  <c r="M14" i="5"/>
  <c r="H14" i="5"/>
  <c r="G14" i="5"/>
  <c r="I14" i="5" s="1"/>
  <c r="AL13" i="5"/>
  <c r="AK13" i="5"/>
  <c r="AM13" i="5" s="1"/>
  <c r="AF13" i="5"/>
  <c r="AE13" i="5"/>
  <c r="Z13" i="5"/>
  <c r="Y13" i="5"/>
  <c r="AA13" i="5" s="1"/>
  <c r="T13" i="5"/>
  <c r="S13" i="5"/>
  <c r="U13" i="5" s="1"/>
  <c r="N13" i="5"/>
  <c r="M13" i="5"/>
  <c r="H13" i="5"/>
  <c r="G13" i="5"/>
  <c r="I13" i="5" s="1"/>
  <c r="AL12" i="5"/>
  <c r="AK12" i="5"/>
  <c r="AM12" i="5" s="1"/>
  <c r="AF12" i="5"/>
  <c r="AE12" i="5"/>
  <c r="AG12" i="5" s="1"/>
  <c r="Z12" i="5"/>
  <c r="Y12" i="5"/>
  <c r="AA12" i="5" s="1"/>
  <c r="T12" i="5"/>
  <c r="S12" i="5"/>
  <c r="U12" i="5" s="1"/>
  <c r="N12" i="5"/>
  <c r="M12" i="5"/>
  <c r="H12" i="5"/>
  <c r="G12" i="5"/>
  <c r="I12" i="5" s="1"/>
  <c r="AL11" i="5"/>
  <c r="AK11" i="5"/>
  <c r="AM11" i="5" s="1"/>
  <c r="AF11" i="5"/>
  <c r="AE11" i="5"/>
  <c r="Z11" i="5"/>
  <c r="Y11" i="5"/>
  <c r="AA11" i="5" s="1"/>
  <c r="T11" i="5"/>
  <c r="S11" i="5"/>
  <c r="U11" i="5" s="1"/>
  <c r="N11" i="5"/>
  <c r="M11" i="5"/>
  <c r="H11" i="5"/>
  <c r="G11" i="5"/>
  <c r="I11" i="5" s="1"/>
  <c r="AL10" i="5"/>
  <c r="AK10" i="5"/>
  <c r="AM10" i="5" s="1"/>
  <c r="AF10" i="5"/>
  <c r="AE10" i="5"/>
  <c r="AG10" i="5" s="1"/>
  <c r="Z10" i="5"/>
  <c r="Y10" i="5"/>
  <c r="AA10" i="5" s="1"/>
  <c r="T10" i="5"/>
  <c r="S10" i="5"/>
  <c r="U10" i="5" s="1"/>
  <c r="N10" i="5"/>
  <c r="M10" i="5"/>
  <c r="H10" i="5"/>
  <c r="G10" i="5"/>
  <c r="I10" i="5" s="1"/>
  <c r="AK9" i="5"/>
  <c r="AM9" i="5" s="1"/>
  <c r="AE9" i="5"/>
  <c r="Y9" i="5"/>
  <c r="AA9" i="5" s="1"/>
  <c r="S9" i="5"/>
  <c r="U9" i="5" s="1"/>
  <c r="M9" i="5"/>
  <c r="O9" i="5" s="1"/>
  <c r="G9" i="5"/>
  <c r="I9" i="5" s="1"/>
  <c r="AL38" i="4"/>
  <c r="AK38" i="4"/>
  <c r="AM38" i="4"/>
  <c r="AF38" i="4"/>
  <c r="AE38" i="4"/>
  <c r="AG38" i="4" s="1"/>
  <c r="Z38" i="4"/>
  <c r="Y38" i="4"/>
  <c r="AA38" i="4"/>
  <c r="T38" i="4"/>
  <c r="S38" i="4"/>
  <c r="U38" i="4"/>
  <c r="N38" i="4"/>
  <c r="M38" i="4"/>
  <c r="O38" i="4" s="1"/>
  <c r="H38" i="4"/>
  <c r="AL37" i="4"/>
  <c r="AK37" i="4"/>
  <c r="AM37" i="4"/>
  <c r="AF37" i="4"/>
  <c r="AE37" i="4"/>
  <c r="AG37" i="4"/>
  <c r="Z37" i="4"/>
  <c r="Y37" i="4"/>
  <c r="AA37" i="4"/>
  <c r="T37" i="4"/>
  <c r="S37" i="4"/>
  <c r="U37" i="4" s="1"/>
  <c r="N37" i="4"/>
  <c r="M37" i="4"/>
  <c r="O37" i="4" s="1"/>
  <c r="H37" i="4"/>
  <c r="G37" i="4"/>
  <c r="I37" i="4" s="1"/>
  <c r="AL36" i="4"/>
  <c r="AK36" i="4"/>
  <c r="AM36" i="4" s="1"/>
  <c r="AF36" i="4"/>
  <c r="AE36" i="4"/>
  <c r="AG36" i="4"/>
  <c r="Z36" i="4"/>
  <c r="Y36" i="4"/>
  <c r="AA36" i="4"/>
  <c r="T36" i="4"/>
  <c r="N36" i="4"/>
  <c r="M36" i="4"/>
  <c r="O36" i="4" s="1"/>
  <c r="H36" i="4"/>
  <c r="G36" i="4"/>
  <c r="I36" i="4" s="1"/>
  <c r="AL35" i="4"/>
  <c r="AK35" i="4"/>
  <c r="AM35" i="4"/>
  <c r="AF35" i="4"/>
  <c r="AE35" i="4"/>
  <c r="AG35" i="4"/>
  <c r="Z35" i="4"/>
  <c r="Y35" i="4"/>
  <c r="AA35" i="4" s="1"/>
  <c r="T35" i="4"/>
  <c r="S35" i="4"/>
  <c r="U35" i="4" s="1"/>
  <c r="N35" i="4"/>
  <c r="M35" i="4"/>
  <c r="O35" i="4"/>
  <c r="H35" i="4"/>
  <c r="G35" i="4"/>
  <c r="I35" i="4" s="1"/>
  <c r="AL34" i="4"/>
  <c r="AK34" i="4"/>
  <c r="AM34" i="4"/>
  <c r="AF34" i="4"/>
  <c r="AE34" i="4"/>
  <c r="AG34" i="4"/>
  <c r="Z34" i="4"/>
  <c r="Y34" i="4"/>
  <c r="AA34" i="4"/>
  <c r="T34" i="4"/>
  <c r="S34" i="4"/>
  <c r="U34" i="4" s="1"/>
  <c r="N34" i="4"/>
  <c r="H34" i="4"/>
  <c r="G34" i="4"/>
  <c r="I34" i="4" s="1"/>
  <c r="AL33" i="4"/>
  <c r="AK33" i="4"/>
  <c r="AM33" i="4" s="1"/>
  <c r="AF33" i="4"/>
  <c r="AE33" i="4"/>
  <c r="AG33" i="4" s="1"/>
  <c r="Z33" i="4"/>
  <c r="Y33" i="4"/>
  <c r="AA33" i="4"/>
  <c r="T33" i="4"/>
  <c r="S33" i="4"/>
  <c r="U33" i="4" s="1"/>
  <c r="N33" i="4"/>
  <c r="M33" i="4"/>
  <c r="O33" i="4"/>
  <c r="H33" i="4"/>
  <c r="G33" i="4"/>
  <c r="I33" i="4" s="1"/>
  <c r="AL32" i="4"/>
  <c r="AK32" i="4"/>
  <c r="AM32" i="4"/>
  <c r="AF32" i="4"/>
  <c r="AE32" i="4"/>
  <c r="AG32" i="4"/>
  <c r="Z32" i="4"/>
  <c r="T32" i="4"/>
  <c r="S32" i="4"/>
  <c r="U32" i="4" s="1"/>
  <c r="N32" i="4"/>
  <c r="M32" i="4"/>
  <c r="O32" i="4" s="1"/>
  <c r="H32" i="4"/>
  <c r="G32" i="4"/>
  <c r="I32" i="4"/>
  <c r="AL31" i="4"/>
  <c r="AK31" i="4"/>
  <c r="AM31" i="4" s="1"/>
  <c r="AF31" i="4"/>
  <c r="AE31" i="4"/>
  <c r="AG31" i="4" s="1"/>
  <c r="Z31" i="4"/>
  <c r="Y31" i="4"/>
  <c r="AA31" i="4"/>
  <c r="T31" i="4"/>
  <c r="S31" i="4"/>
  <c r="U31" i="4"/>
  <c r="N31" i="4"/>
  <c r="M31" i="4"/>
  <c r="O31" i="4"/>
  <c r="H31" i="4"/>
  <c r="AL30" i="4"/>
  <c r="AK30" i="4"/>
  <c r="AM30" i="4" s="1"/>
  <c r="AF30" i="4"/>
  <c r="AE30" i="4"/>
  <c r="AG30" i="4" s="1"/>
  <c r="Z30" i="4"/>
  <c r="Y30" i="4"/>
  <c r="T30" i="4"/>
  <c r="S30" i="4"/>
  <c r="U30" i="4" s="1"/>
  <c r="N30" i="4"/>
  <c r="M30" i="4"/>
  <c r="O30" i="4"/>
  <c r="H30" i="4"/>
  <c r="G30" i="4"/>
  <c r="I30" i="4"/>
  <c r="AL29" i="4"/>
  <c r="AK29" i="4"/>
  <c r="AM29" i="4" s="1"/>
  <c r="AF29" i="4"/>
  <c r="AE29" i="4"/>
  <c r="AG29" i="4"/>
  <c r="Z29" i="4"/>
  <c r="Y29" i="4"/>
  <c r="AA29" i="4" s="1"/>
  <c r="T29" i="4"/>
  <c r="S29" i="4"/>
  <c r="U29" i="4" s="1"/>
  <c r="N29" i="4"/>
  <c r="M29" i="4"/>
  <c r="O29" i="4" s="1"/>
  <c r="H29" i="4"/>
  <c r="G29" i="4"/>
  <c r="I29" i="4" s="1"/>
  <c r="AK28" i="4"/>
  <c r="AM28" i="4" s="1"/>
  <c r="AE28" i="4"/>
  <c r="AG28" i="4" s="1"/>
  <c r="Z28" i="4"/>
  <c r="S28" i="4"/>
  <c r="U28" i="4"/>
  <c r="M28" i="4"/>
  <c r="H28" i="4"/>
  <c r="G28" i="4"/>
  <c r="I28" i="4" s="1"/>
  <c r="AL27" i="4"/>
  <c r="AK27" i="4"/>
  <c r="AM27" i="4" s="1"/>
  <c r="AF27" i="4"/>
  <c r="Z27" i="4"/>
  <c r="Y27" i="4"/>
  <c r="AA27" i="4" s="1"/>
  <c r="T27" i="4"/>
  <c r="S27" i="4"/>
  <c r="U27" i="4" s="1"/>
  <c r="N27" i="4"/>
  <c r="M27" i="4"/>
  <c r="O27" i="4"/>
  <c r="H27" i="4"/>
  <c r="G27" i="4"/>
  <c r="I27" i="4" s="1"/>
  <c r="AL26" i="4"/>
  <c r="AK26" i="4"/>
  <c r="AM26" i="4"/>
  <c r="AF26" i="4"/>
  <c r="AE26" i="4"/>
  <c r="AG26" i="4" s="1"/>
  <c r="Z26" i="4"/>
  <c r="Y26" i="4"/>
  <c r="AA26" i="4"/>
  <c r="T26" i="4"/>
  <c r="S26" i="4"/>
  <c r="U26" i="4"/>
  <c r="N26" i="4"/>
  <c r="H26" i="4"/>
  <c r="G26" i="4"/>
  <c r="I26" i="4" s="1"/>
  <c r="AL25" i="4"/>
  <c r="AK25" i="4"/>
  <c r="AM25" i="4" s="1"/>
  <c r="AF25" i="4"/>
  <c r="AE25" i="4"/>
  <c r="AG25" i="4" s="1"/>
  <c r="Z25" i="4"/>
  <c r="Y25" i="4"/>
  <c r="AA25" i="4"/>
  <c r="T25" i="4"/>
  <c r="S25" i="4"/>
  <c r="U25" i="4" s="1"/>
  <c r="N25" i="4"/>
  <c r="M25" i="4"/>
  <c r="O25" i="4" s="1"/>
  <c r="H25" i="4"/>
  <c r="G25" i="4"/>
  <c r="I25" i="4"/>
  <c r="AL24" i="4"/>
  <c r="AK24" i="4"/>
  <c r="AM24" i="4" s="1"/>
  <c r="AF24" i="4"/>
  <c r="AE24" i="4"/>
  <c r="AG24" i="4" s="1"/>
  <c r="Z24" i="4"/>
  <c r="T24" i="4"/>
  <c r="S24" i="4"/>
  <c r="U24" i="4" s="1"/>
  <c r="N24" i="4"/>
  <c r="M24" i="4"/>
  <c r="O24" i="4" s="1"/>
  <c r="H24" i="4"/>
  <c r="G24" i="4"/>
  <c r="I24" i="4"/>
  <c r="AL23" i="4"/>
  <c r="AK23" i="4"/>
  <c r="AF23" i="4"/>
  <c r="AE23" i="4"/>
  <c r="AG23" i="4"/>
  <c r="Z23" i="4"/>
  <c r="Y23" i="4"/>
  <c r="AA23" i="4" s="1"/>
  <c r="T23" i="4"/>
  <c r="S23" i="4"/>
  <c r="U23" i="4"/>
  <c r="N23" i="4"/>
  <c r="M23" i="4"/>
  <c r="O23" i="4"/>
  <c r="H23" i="4"/>
  <c r="G23" i="4"/>
  <c r="I23" i="4" s="1"/>
  <c r="AL22" i="4"/>
  <c r="AK22" i="4"/>
  <c r="AM22" i="4"/>
  <c r="AF22" i="4"/>
  <c r="AE22" i="4"/>
  <c r="AG22" i="4" s="1"/>
  <c r="Z22" i="4"/>
  <c r="Y22" i="4"/>
  <c r="AA22" i="4"/>
  <c r="T22" i="4"/>
  <c r="S22" i="4"/>
  <c r="U22" i="4" s="1"/>
  <c r="N22" i="4"/>
  <c r="M22" i="4"/>
  <c r="O22" i="4" s="1"/>
  <c r="H22" i="4"/>
  <c r="G22" i="4"/>
  <c r="I22" i="4"/>
  <c r="AL21" i="4"/>
  <c r="AK21" i="4"/>
  <c r="AM21" i="4"/>
  <c r="AF21" i="4"/>
  <c r="AE21" i="4"/>
  <c r="AG21" i="4" s="1"/>
  <c r="Z21" i="4"/>
  <c r="Y21" i="4"/>
  <c r="AA21" i="4"/>
  <c r="T21" i="4"/>
  <c r="S21" i="4"/>
  <c r="U21" i="4" s="1"/>
  <c r="N21" i="4"/>
  <c r="M21" i="4"/>
  <c r="O21" i="4" s="1"/>
  <c r="H21" i="4"/>
  <c r="G21" i="4"/>
  <c r="I21" i="4" s="1"/>
  <c r="AL20" i="4"/>
  <c r="AK20" i="4"/>
  <c r="AM20" i="4" s="1"/>
  <c r="AF20" i="4"/>
  <c r="AE20" i="4"/>
  <c r="AG20" i="4" s="1"/>
  <c r="Z20" i="4"/>
  <c r="Y20" i="4"/>
  <c r="AA20" i="4"/>
  <c r="T20" i="4"/>
  <c r="S20" i="4"/>
  <c r="U20" i="4"/>
  <c r="N20" i="4"/>
  <c r="M20" i="4"/>
  <c r="O20" i="4" s="1"/>
  <c r="H20" i="4"/>
  <c r="G20" i="4"/>
  <c r="I20" i="4" s="1"/>
  <c r="AL19" i="4"/>
  <c r="AK19" i="4"/>
  <c r="AM19" i="4"/>
  <c r="AF19" i="4"/>
  <c r="AE19" i="4"/>
  <c r="AG19" i="4"/>
  <c r="Z19" i="4"/>
  <c r="Y19" i="4"/>
  <c r="AA19" i="4" s="1"/>
  <c r="T19" i="4"/>
  <c r="S19" i="4"/>
  <c r="U19" i="4" s="1"/>
  <c r="N19" i="4"/>
  <c r="M19" i="4"/>
  <c r="O19" i="4"/>
  <c r="H19" i="4"/>
  <c r="G19" i="4"/>
  <c r="I19" i="4" s="1"/>
  <c r="AL18" i="4"/>
  <c r="AK18" i="4"/>
  <c r="AM18" i="4"/>
  <c r="AF18" i="4"/>
  <c r="AE18" i="4"/>
  <c r="AG18" i="4"/>
  <c r="Z18" i="4"/>
  <c r="Y18" i="4"/>
  <c r="AA18" i="4"/>
  <c r="T18" i="4"/>
  <c r="S18" i="4"/>
  <c r="U18" i="4"/>
  <c r="N18" i="4"/>
  <c r="H18" i="4"/>
  <c r="G18" i="4"/>
  <c r="I18" i="4" s="1"/>
  <c r="AL17" i="4"/>
  <c r="AK17" i="4"/>
  <c r="AM17" i="4" s="1"/>
  <c r="AF17" i="4"/>
  <c r="AE17" i="4"/>
  <c r="AG17" i="4" s="1"/>
  <c r="Z17" i="4"/>
  <c r="Y17" i="4"/>
  <c r="AA17" i="4"/>
  <c r="T17" i="4"/>
  <c r="S17" i="4"/>
  <c r="U17" i="4"/>
  <c r="N17" i="4"/>
  <c r="M17" i="4"/>
  <c r="H17" i="4"/>
  <c r="G17" i="4"/>
  <c r="I17" i="4" s="1"/>
  <c r="AL16" i="4"/>
  <c r="AK16" i="4"/>
  <c r="AM16" i="4"/>
  <c r="AF16" i="4"/>
  <c r="AE16" i="4"/>
  <c r="AG16" i="4"/>
  <c r="Z16" i="4"/>
  <c r="T16" i="4"/>
  <c r="S16" i="4"/>
  <c r="U16" i="4" s="1"/>
  <c r="N16" i="4"/>
  <c r="M16" i="4"/>
  <c r="O16" i="4" s="1"/>
  <c r="H16" i="4"/>
  <c r="G16" i="4"/>
  <c r="I16" i="4"/>
  <c r="AL15" i="4"/>
  <c r="AK15" i="4"/>
  <c r="AM15" i="4"/>
  <c r="AF15" i="4"/>
  <c r="AE15" i="4"/>
  <c r="AG15" i="4" s="1"/>
  <c r="Z15" i="4"/>
  <c r="T15" i="4"/>
  <c r="S15" i="4"/>
  <c r="U15" i="4" s="1"/>
  <c r="N15" i="4"/>
  <c r="M15" i="4"/>
  <c r="O15" i="4" s="1"/>
  <c r="H15" i="4"/>
  <c r="G15" i="4"/>
  <c r="I15" i="4" s="1"/>
  <c r="AL14" i="4"/>
  <c r="AK14" i="4"/>
  <c r="AF14" i="4"/>
  <c r="AE14" i="4"/>
  <c r="AG14" i="4" s="1"/>
  <c r="Z14" i="4"/>
  <c r="Y14" i="4"/>
  <c r="AA14" i="4" s="1"/>
  <c r="T14" i="4"/>
  <c r="S14" i="4"/>
  <c r="U14" i="4" s="1"/>
  <c r="N14" i="4"/>
  <c r="M14" i="4"/>
  <c r="O14" i="4"/>
  <c r="H14" i="4"/>
  <c r="G14" i="4"/>
  <c r="I14" i="4" s="1"/>
  <c r="AL13" i="4"/>
  <c r="AK13" i="4"/>
  <c r="AM13" i="4" s="1"/>
  <c r="AF13" i="4"/>
  <c r="AE13" i="4"/>
  <c r="AG13" i="4"/>
  <c r="Z13" i="4"/>
  <c r="Y13" i="4"/>
  <c r="AA13" i="4" s="1"/>
  <c r="T13" i="4"/>
  <c r="S13" i="4"/>
  <c r="U13" i="4"/>
  <c r="N13" i="4"/>
  <c r="M13" i="4"/>
  <c r="O13" i="4"/>
  <c r="H13" i="4"/>
  <c r="G13" i="4"/>
  <c r="I13" i="4" s="1"/>
  <c r="AL12" i="4"/>
  <c r="AK12" i="4"/>
  <c r="AM12" i="4" s="1"/>
  <c r="AF12" i="4"/>
  <c r="AE12" i="4"/>
  <c r="AG12" i="4" s="1"/>
  <c r="Z12" i="4"/>
  <c r="Y12" i="4"/>
  <c r="AA12" i="4"/>
  <c r="T12" i="4"/>
  <c r="S12" i="4"/>
  <c r="U12" i="4" s="1"/>
  <c r="N12" i="4"/>
  <c r="M12" i="4"/>
  <c r="O12" i="4" s="1"/>
  <c r="H12" i="4"/>
  <c r="G12" i="4"/>
  <c r="I12" i="4" s="1"/>
  <c r="AL11" i="4"/>
  <c r="AK11" i="4"/>
  <c r="AM11" i="4"/>
  <c r="AF11" i="4"/>
  <c r="AE11" i="4"/>
  <c r="Z11" i="4"/>
  <c r="Y11" i="4"/>
  <c r="AA11" i="4"/>
  <c r="T11" i="4"/>
  <c r="S11" i="4"/>
  <c r="N11" i="4"/>
  <c r="M11" i="4"/>
  <c r="O11" i="4" s="1"/>
  <c r="H11" i="4"/>
  <c r="G11" i="4"/>
  <c r="I11" i="4" s="1"/>
  <c r="AL10" i="4"/>
  <c r="AK10" i="4"/>
  <c r="AM10" i="4" s="1"/>
  <c r="AF10" i="4"/>
  <c r="AE10" i="4"/>
  <c r="AG10" i="4" s="1"/>
  <c r="Z10" i="4"/>
  <c r="Y10" i="4"/>
  <c r="T10" i="4"/>
  <c r="S10" i="4"/>
  <c r="U10" i="4"/>
  <c r="N10" i="4"/>
  <c r="M10" i="4"/>
  <c r="O10" i="4"/>
  <c r="H10" i="4"/>
  <c r="G10" i="4"/>
  <c r="I10" i="4"/>
  <c r="AK9" i="4"/>
  <c r="AM9" i="4"/>
  <c r="AE9" i="4"/>
  <c r="AG9" i="4"/>
  <c r="Y9" i="4"/>
  <c r="S9" i="4"/>
  <c r="U9" i="4" s="1"/>
  <c r="M9" i="4"/>
  <c r="O9" i="4"/>
  <c r="G9" i="4"/>
  <c r="I9" i="4" s="1"/>
  <c r="I35" i="3"/>
  <c r="J35" i="3"/>
  <c r="F35" i="3"/>
  <c r="G35" i="3" s="1"/>
  <c r="I34" i="3"/>
  <c r="J34" i="3"/>
  <c r="F34" i="3"/>
  <c r="G34" i="3" s="1"/>
  <c r="K34" i="3" s="1"/>
  <c r="L34" i="3" s="1"/>
  <c r="I33" i="3"/>
  <c r="J33" i="3"/>
  <c r="F33" i="3"/>
  <c r="G33" i="3" s="1"/>
  <c r="I32" i="3"/>
  <c r="J32" i="3"/>
  <c r="F32" i="3"/>
  <c r="G32" i="3" s="1"/>
  <c r="E36" i="3"/>
  <c r="J31" i="3"/>
  <c r="G31" i="3"/>
  <c r="I28" i="3"/>
  <c r="J28" i="3"/>
  <c r="G28" i="3"/>
  <c r="K28" i="3" s="1"/>
  <c r="L28" i="3" s="1"/>
  <c r="F28" i="3"/>
  <c r="I27" i="3"/>
  <c r="J27" i="3"/>
  <c r="G27" i="3"/>
  <c r="F27" i="3"/>
  <c r="I26" i="3"/>
  <c r="J26" i="3"/>
  <c r="G26" i="3"/>
  <c r="K26" i="3" s="1"/>
  <c r="L26" i="3" s="1"/>
  <c r="F26" i="3"/>
  <c r="I25" i="3"/>
  <c r="J25" i="3"/>
  <c r="G25" i="3"/>
  <c r="K25" i="3" s="1"/>
  <c r="L25" i="3" s="1"/>
  <c r="F25" i="3"/>
  <c r="I24" i="3"/>
  <c r="J24" i="3"/>
  <c r="G24" i="3"/>
  <c r="K24" i="3" s="1"/>
  <c r="L24" i="3" s="1"/>
  <c r="F24" i="3"/>
  <c r="I23" i="3"/>
  <c r="J23" i="3"/>
  <c r="G23" i="3"/>
  <c r="K23" i="3" s="1"/>
  <c r="L23" i="3" s="1"/>
  <c r="F23" i="3"/>
  <c r="I22" i="3"/>
  <c r="J22" i="3"/>
  <c r="G22" i="3"/>
  <c r="K22" i="3" s="1"/>
  <c r="L22" i="3" s="1"/>
  <c r="F22" i="3"/>
  <c r="I21" i="3"/>
  <c r="J21" i="3"/>
  <c r="G21" i="3"/>
  <c r="K21" i="3" s="1"/>
  <c r="L21" i="3" s="1"/>
  <c r="F21" i="3"/>
  <c r="I20" i="3"/>
  <c r="J20" i="3"/>
  <c r="G20" i="3"/>
  <c r="K20" i="3" s="1"/>
  <c r="L20" i="3" s="1"/>
  <c r="F20" i="3"/>
  <c r="I19" i="3"/>
  <c r="H29" i="3"/>
  <c r="G19" i="3"/>
  <c r="F19" i="3"/>
  <c r="J18" i="3"/>
  <c r="E29" i="3"/>
  <c r="J16" i="3"/>
  <c r="H16" i="3"/>
  <c r="F15" i="3"/>
  <c r="G15" i="3" s="1"/>
  <c r="K15" i="3" s="1"/>
  <c r="L15" i="3" s="1"/>
  <c r="F14" i="3"/>
  <c r="G14" i="3" s="1"/>
  <c r="K14" i="3" s="1"/>
  <c r="L14" i="3" s="1"/>
  <c r="G13" i="3"/>
  <c r="K13" i="3" s="1"/>
  <c r="L13" i="3" s="1"/>
  <c r="F13" i="3"/>
  <c r="G12" i="3"/>
  <c r="K12" i="3" s="1"/>
  <c r="L12" i="3" s="1"/>
  <c r="F12" i="3"/>
  <c r="F11" i="3"/>
  <c r="G11" i="3" s="1"/>
  <c r="K11" i="3" s="1"/>
  <c r="L11" i="3" s="1"/>
  <c r="G10" i="3"/>
  <c r="E15" i="1"/>
  <c r="F15" i="1" s="1"/>
  <c r="G7" i="1"/>
  <c r="C7" i="1"/>
  <c r="I66" i="2" l="1"/>
  <c r="J66" i="2" s="1"/>
  <c r="K66" i="2" s="1"/>
  <c r="L66" i="2" s="1"/>
  <c r="I65" i="2"/>
  <c r="J65" i="2" s="1"/>
  <c r="K65" i="2" s="1"/>
  <c r="L65" i="2" s="1"/>
  <c r="I64" i="2"/>
  <c r="J64" i="2" s="1"/>
  <c r="K64" i="2" s="1"/>
  <c r="L64" i="2" s="1"/>
  <c r="I63" i="2"/>
  <c r="J63" i="2" s="1"/>
  <c r="K63" i="2" s="1"/>
  <c r="L63" i="2" s="1"/>
  <c r="I62" i="2"/>
  <c r="J62" i="2" s="1"/>
  <c r="K62" i="2" s="1"/>
  <c r="L62" i="2" s="1"/>
  <c r="I61" i="2"/>
  <c r="J61" i="2" s="1"/>
  <c r="K61" i="2" s="1"/>
  <c r="L61" i="2" s="1"/>
  <c r="I60" i="2"/>
  <c r="J60" i="2" s="1"/>
  <c r="K60" i="2" s="1"/>
  <c r="L60" i="2" s="1"/>
  <c r="I59" i="2"/>
  <c r="J59" i="2" s="1"/>
  <c r="K59" i="2" s="1"/>
  <c r="L59" i="2" s="1"/>
  <c r="I58" i="2"/>
  <c r="J58" i="2" s="1"/>
  <c r="K58" i="2" s="1"/>
  <c r="L58" i="2" s="1"/>
  <c r="I57" i="2"/>
  <c r="J57" i="2" s="1"/>
  <c r="K57" i="2" s="1"/>
  <c r="L57" i="2" s="1"/>
  <c r="I56" i="2"/>
  <c r="J56" i="2" s="1"/>
  <c r="K56" i="2" s="1"/>
  <c r="L56" i="2" s="1"/>
  <c r="I55" i="2"/>
  <c r="J55" i="2" s="1"/>
  <c r="K55" i="2" s="1"/>
  <c r="L55" i="2" s="1"/>
  <c r="I54" i="2"/>
  <c r="J54" i="2" s="1"/>
  <c r="K54" i="2" s="1"/>
  <c r="L54" i="2" s="1"/>
  <c r="I53" i="2"/>
  <c r="J53" i="2" s="1"/>
  <c r="K53" i="2" s="1"/>
  <c r="L53" i="2" s="1"/>
  <c r="I52" i="2"/>
  <c r="J52" i="2" s="1"/>
  <c r="K52" i="2" s="1"/>
  <c r="L52" i="2" s="1"/>
  <c r="I51" i="2"/>
  <c r="J51" i="2" s="1"/>
  <c r="K51" i="2" s="1"/>
  <c r="L51" i="2" s="1"/>
  <c r="I50" i="2"/>
  <c r="J50" i="2" s="1"/>
  <c r="K50" i="2" s="1"/>
  <c r="L50" i="2" s="1"/>
  <c r="I49" i="2"/>
  <c r="J49" i="2" s="1"/>
  <c r="K49" i="2" s="1"/>
  <c r="L49" i="2" s="1"/>
  <c r="I48" i="2"/>
  <c r="J48" i="2" s="1"/>
  <c r="K48" i="2" s="1"/>
  <c r="L48" i="2" s="1"/>
  <c r="I47" i="2"/>
  <c r="J47" i="2" s="1"/>
  <c r="K47" i="2" s="1"/>
  <c r="L47" i="2" s="1"/>
  <c r="I46" i="2"/>
  <c r="J46" i="2" s="1"/>
  <c r="K46" i="2" s="1"/>
  <c r="L46" i="2" s="1"/>
  <c r="I45" i="2"/>
  <c r="J45" i="2" s="1"/>
  <c r="K45" i="2" s="1"/>
  <c r="L45" i="2" s="1"/>
  <c r="I44" i="2"/>
  <c r="J44" i="2" s="1"/>
  <c r="K44" i="2" s="1"/>
  <c r="L44" i="2" s="1"/>
  <c r="I43" i="2"/>
  <c r="J43" i="2" s="1"/>
  <c r="K43" i="2" s="1"/>
  <c r="L43" i="2" s="1"/>
  <c r="I42" i="2"/>
  <c r="J42" i="2" s="1"/>
  <c r="K42" i="2" s="1"/>
  <c r="L42" i="2" s="1"/>
  <c r="I41" i="2"/>
  <c r="J41" i="2" s="1"/>
  <c r="K41" i="2" s="1"/>
  <c r="L41" i="2" s="1"/>
  <c r="I40" i="2"/>
  <c r="J40" i="2" s="1"/>
  <c r="K40" i="2" s="1"/>
  <c r="L40" i="2" s="1"/>
  <c r="I39" i="2"/>
  <c r="J39" i="2" s="1"/>
  <c r="K39" i="2" s="1"/>
  <c r="L39" i="2" s="1"/>
  <c r="I38" i="2"/>
  <c r="J38" i="2" s="1"/>
  <c r="K38" i="2" s="1"/>
  <c r="L38" i="2" s="1"/>
  <c r="I37" i="2"/>
  <c r="J37" i="2" s="1"/>
  <c r="K37" i="2" s="1"/>
  <c r="L37" i="2" s="1"/>
  <c r="I36" i="2"/>
  <c r="J36" i="2" s="1"/>
  <c r="K36" i="2" s="1"/>
  <c r="L36" i="2" s="1"/>
  <c r="I35" i="2"/>
  <c r="J35" i="2" s="1"/>
  <c r="K35" i="2" s="1"/>
  <c r="L35" i="2" s="1"/>
  <c r="I34" i="2"/>
  <c r="J34" i="2" s="1"/>
  <c r="K34" i="2" s="1"/>
  <c r="L34" i="2" s="1"/>
  <c r="I33" i="2"/>
  <c r="J33" i="2" s="1"/>
  <c r="K33" i="2" s="1"/>
  <c r="L33" i="2" s="1"/>
  <c r="I32" i="2"/>
  <c r="J32" i="2" s="1"/>
  <c r="K32" i="2" s="1"/>
  <c r="L32" i="2" s="1"/>
  <c r="I31" i="2"/>
  <c r="J31" i="2" s="1"/>
  <c r="K31" i="2" s="1"/>
  <c r="L31" i="2" s="1"/>
  <c r="I30" i="2"/>
  <c r="J30" i="2" s="1"/>
  <c r="K30" i="2" s="1"/>
  <c r="L30" i="2" s="1"/>
  <c r="I29" i="2"/>
  <c r="J29" i="2" s="1"/>
  <c r="K29" i="2" s="1"/>
  <c r="L29" i="2" s="1"/>
  <c r="I28" i="2"/>
  <c r="J28" i="2" s="1"/>
  <c r="K28" i="2" s="1"/>
  <c r="L28" i="2" s="1"/>
  <c r="I27" i="2"/>
  <c r="J27" i="2" s="1"/>
  <c r="K27" i="2" s="1"/>
  <c r="L27" i="2" s="1"/>
  <c r="I26" i="2"/>
  <c r="J26" i="2" s="1"/>
  <c r="K26" i="2" s="1"/>
  <c r="L26" i="2" s="1"/>
  <c r="I25" i="2"/>
  <c r="J25" i="2" s="1"/>
  <c r="K25" i="2" s="1"/>
  <c r="L25" i="2" s="1"/>
  <c r="I24" i="2"/>
  <c r="J24" i="2" s="1"/>
  <c r="K24" i="2" s="1"/>
  <c r="L24" i="2" s="1"/>
  <c r="I23" i="2"/>
  <c r="J23" i="2" s="1"/>
  <c r="K23" i="2" s="1"/>
  <c r="L23" i="2" s="1"/>
  <c r="I22" i="2"/>
  <c r="J22" i="2" s="1"/>
  <c r="K22" i="2" s="1"/>
  <c r="L22" i="2" s="1"/>
  <c r="I21" i="2"/>
  <c r="J21" i="2" s="1"/>
  <c r="K21" i="2" s="1"/>
  <c r="L21" i="2" s="1"/>
  <c r="I20" i="2"/>
  <c r="J20" i="2" s="1"/>
  <c r="K20" i="2" s="1"/>
  <c r="L20" i="2" s="1"/>
  <c r="I19" i="2"/>
  <c r="J19" i="2" s="1"/>
  <c r="K19" i="2" s="1"/>
  <c r="L19" i="2" s="1"/>
  <c r="I18" i="2"/>
  <c r="J18" i="2" s="1"/>
  <c r="K18" i="2" s="1"/>
  <c r="L18" i="2" s="1"/>
  <c r="I17" i="2"/>
  <c r="J17" i="2" s="1"/>
  <c r="K17" i="2" s="1"/>
  <c r="L17" i="2" s="1"/>
  <c r="I16" i="2"/>
  <c r="J16" i="2" s="1"/>
  <c r="G15" i="2"/>
  <c r="AM47" i="5"/>
  <c r="AA46" i="5"/>
  <c r="U17" i="5"/>
  <c r="U18" i="5"/>
  <c r="U20" i="5"/>
  <c r="U21" i="5"/>
  <c r="U22" i="5"/>
  <c r="U23" i="5"/>
  <c r="U24" i="5"/>
  <c r="AO24" i="5" s="1"/>
  <c r="AP24" i="5" s="1"/>
  <c r="U25" i="5"/>
  <c r="U16" i="5"/>
  <c r="U19" i="5"/>
  <c r="U26" i="5"/>
  <c r="O40" i="5"/>
  <c r="O11" i="5"/>
  <c r="O13" i="5"/>
  <c r="O15" i="5"/>
  <c r="O17" i="5"/>
  <c r="O19" i="5"/>
  <c r="O21" i="5"/>
  <c r="O23" i="5"/>
  <c r="O25" i="5"/>
  <c r="O27" i="5"/>
  <c r="AO27" i="5" s="1"/>
  <c r="AP27" i="5" s="1"/>
  <c r="I28" i="5"/>
  <c r="AM40" i="5"/>
  <c r="U43" i="5"/>
  <c r="AO30" i="5"/>
  <c r="AP30" i="5" s="1"/>
  <c r="AO31" i="5"/>
  <c r="AP31" i="5" s="1"/>
  <c r="AO38" i="5"/>
  <c r="AP38" i="5" s="1"/>
  <c r="U39" i="5"/>
  <c r="AG11" i="5"/>
  <c r="AO11" i="5" s="1"/>
  <c r="AP11" i="5" s="1"/>
  <c r="AG13" i="5"/>
  <c r="AG15" i="5"/>
  <c r="AO15" i="5" s="1"/>
  <c r="AP15" i="5" s="1"/>
  <c r="AG17" i="5"/>
  <c r="AO17" i="5" s="1"/>
  <c r="AP17" i="5" s="1"/>
  <c r="AG19" i="5"/>
  <c r="AO19" i="5" s="1"/>
  <c r="AP19" i="5" s="1"/>
  <c r="AG21" i="5"/>
  <c r="AG23" i="5"/>
  <c r="AO23" i="5" s="1"/>
  <c r="AP23" i="5" s="1"/>
  <c r="AG25" i="5"/>
  <c r="O28" i="5"/>
  <c r="I29" i="5"/>
  <c r="O36" i="5"/>
  <c r="AG42" i="5"/>
  <c r="AO42" i="5" s="1"/>
  <c r="AP42" i="5" s="1"/>
  <c r="O10" i="5"/>
  <c r="AO10" i="5" s="1"/>
  <c r="AP10" i="5" s="1"/>
  <c r="O12" i="5"/>
  <c r="AO12" i="5" s="1"/>
  <c r="AP12" i="5" s="1"/>
  <c r="O14" i="5"/>
  <c r="AO14" i="5" s="1"/>
  <c r="AP14" i="5" s="1"/>
  <c r="O16" i="5"/>
  <c r="O18" i="5"/>
  <c r="O20" i="5"/>
  <c r="O22" i="5"/>
  <c r="O24" i="5"/>
  <c r="O26" i="5"/>
  <c r="AO26" i="5" s="1"/>
  <c r="AP26" i="5" s="1"/>
  <c r="AO29" i="5"/>
  <c r="AP29" i="5" s="1"/>
  <c r="O31" i="5"/>
  <c r="U32" i="5"/>
  <c r="I39" i="5"/>
  <c r="AG9" i="5"/>
  <c r="AO9" i="5" s="1"/>
  <c r="AP9" i="5" s="1"/>
  <c r="AG34" i="5"/>
  <c r="AO34" i="5" s="1"/>
  <c r="AP34" i="5" s="1"/>
  <c r="G54" i="5"/>
  <c r="I54" i="5" s="1"/>
  <c r="AA32" i="5"/>
  <c r="AG33" i="5"/>
  <c r="AM33" i="5"/>
  <c r="U35" i="5"/>
  <c r="I40" i="5"/>
  <c r="M41" i="5"/>
  <c r="O41" i="5" s="1"/>
  <c r="AO41" i="5" s="1"/>
  <c r="AP41" i="5" s="1"/>
  <c r="M44" i="5"/>
  <c r="O44" i="5" s="1"/>
  <c r="AO44" i="5" s="1"/>
  <c r="AP44" i="5" s="1"/>
  <c r="G45" i="5"/>
  <c r="I45" i="5" s="1"/>
  <c r="M46" i="5"/>
  <c r="O46" i="5" s="1"/>
  <c r="AO46" i="5" s="1"/>
  <c r="AP46" i="5" s="1"/>
  <c r="U48" i="5"/>
  <c r="I50" i="5"/>
  <c r="O51" i="5"/>
  <c r="M55" i="5"/>
  <c r="O55" i="5" s="1"/>
  <c r="G59" i="5"/>
  <c r="I59" i="5" s="1"/>
  <c r="G61" i="5"/>
  <c r="I61" i="5" s="1"/>
  <c r="AG32" i="5"/>
  <c r="Y37" i="5"/>
  <c r="AA37" i="5" s="1"/>
  <c r="I47" i="5"/>
  <c r="G53" i="5"/>
  <c r="I53" i="5" s="1"/>
  <c r="G56" i="5"/>
  <c r="I56" i="5" s="1"/>
  <c r="O71" i="5"/>
  <c r="U74" i="5"/>
  <c r="AG31" i="5"/>
  <c r="O47" i="5"/>
  <c r="I48" i="5"/>
  <c r="O49" i="5"/>
  <c r="M50" i="5"/>
  <c r="O50" i="5" s="1"/>
  <c r="AO51" i="5"/>
  <c r="AP51" i="5" s="1"/>
  <c r="M57" i="5"/>
  <c r="O57" i="5" s="1"/>
  <c r="G64" i="5"/>
  <c r="I64" i="5" s="1"/>
  <c r="I67" i="5"/>
  <c r="AO67" i="5" s="1"/>
  <c r="AP67" i="5" s="1"/>
  <c r="O48" i="5"/>
  <c r="G52" i="5"/>
  <c r="I52" i="5" s="1"/>
  <c r="M54" i="5"/>
  <c r="O54" i="5" s="1"/>
  <c r="G58" i="5"/>
  <c r="I58" i="5" s="1"/>
  <c r="O61" i="5"/>
  <c r="O65" i="5"/>
  <c r="O73" i="5"/>
  <c r="U75" i="5"/>
  <c r="M43" i="5"/>
  <c r="O43" i="5" s="1"/>
  <c r="M45" i="5"/>
  <c r="O45" i="5" s="1"/>
  <c r="G55" i="5"/>
  <c r="I55" i="5" s="1"/>
  <c r="U57" i="5"/>
  <c r="M59" i="5"/>
  <c r="O59" i="5" s="1"/>
  <c r="G60" i="5"/>
  <c r="I60" i="5" s="1"/>
  <c r="AO60" i="5" s="1"/>
  <c r="AP60" i="5" s="1"/>
  <c r="G63" i="5"/>
  <c r="I63" i="5" s="1"/>
  <c r="AO63" i="5" s="1"/>
  <c r="AP63" i="5" s="1"/>
  <c r="O70" i="5"/>
  <c r="AM75" i="5"/>
  <c r="AG36" i="5"/>
  <c r="AE49" i="5"/>
  <c r="AG49" i="5" s="1"/>
  <c r="AO49" i="5" s="1"/>
  <c r="AP49" i="5" s="1"/>
  <c r="M53" i="5"/>
  <c r="O53" i="5" s="1"/>
  <c r="M56" i="5"/>
  <c r="O56" i="5" s="1"/>
  <c r="O64" i="5"/>
  <c r="AG35" i="5"/>
  <c r="AO35" i="5" s="1"/>
  <c r="AP35" i="5" s="1"/>
  <c r="AE37" i="5"/>
  <c r="AG37" i="5" s="1"/>
  <c r="AE48" i="5"/>
  <c r="AG48" i="5" s="1"/>
  <c r="U50" i="5"/>
  <c r="AO50" i="5" s="1"/>
  <c r="AP50" i="5" s="1"/>
  <c r="O52" i="5"/>
  <c r="G57" i="5"/>
  <c r="I57" i="5" s="1"/>
  <c r="O58" i="5"/>
  <c r="U59" i="5"/>
  <c r="G62" i="5"/>
  <c r="I62" i="5" s="1"/>
  <c r="AO62" i="5" s="1"/>
  <c r="AP62" i="5" s="1"/>
  <c r="O72" i="5"/>
  <c r="O74" i="5"/>
  <c r="AO74" i="5" s="1"/>
  <c r="AP74" i="5" s="1"/>
  <c r="AA75" i="5"/>
  <c r="G65" i="5"/>
  <c r="I65" i="5" s="1"/>
  <c r="G66" i="5"/>
  <c r="I66" i="5" s="1"/>
  <c r="AO66" i="5" s="1"/>
  <c r="AP66" i="5" s="1"/>
  <c r="G67" i="5"/>
  <c r="G68" i="5"/>
  <c r="I68" i="5" s="1"/>
  <c r="AO68" i="5" s="1"/>
  <c r="AP68" i="5" s="1"/>
  <c r="G69" i="5"/>
  <c r="I69" i="5" s="1"/>
  <c r="AO69" i="5" s="1"/>
  <c r="AP69" i="5" s="1"/>
  <c r="G70" i="5"/>
  <c r="I70" i="5" s="1"/>
  <c r="AO70" i="5" s="1"/>
  <c r="AP70" i="5" s="1"/>
  <c r="G71" i="5"/>
  <c r="I71" i="5" s="1"/>
  <c r="AO71" i="5" s="1"/>
  <c r="AP71" i="5" s="1"/>
  <c r="G72" i="5"/>
  <c r="I72" i="5" s="1"/>
  <c r="G73" i="5"/>
  <c r="I73" i="5" s="1"/>
  <c r="G74" i="5"/>
  <c r="I74" i="5" s="1"/>
  <c r="G75" i="5"/>
  <c r="I75" i="5" s="1"/>
  <c r="U11" i="4"/>
  <c r="AO33" i="4"/>
  <c r="AP33" i="4" s="1"/>
  <c r="AO37" i="4"/>
  <c r="AP37" i="4" s="1"/>
  <c r="AO11" i="4"/>
  <c r="AP11" i="4" s="1"/>
  <c r="AO20" i="4"/>
  <c r="AP20" i="4" s="1"/>
  <c r="AO22" i="4"/>
  <c r="AP22" i="4" s="1"/>
  <c r="AO13" i="4"/>
  <c r="AP13" i="4" s="1"/>
  <c r="AO19" i="4"/>
  <c r="AP19" i="4" s="1"/>
  <c r="AO17" i="4"/>
  <c r="AP17" i="4" s="1"/>
  <c r="AO28" i="4"/>
  <c r="AP28" i="4" s="1"/>
  <c r="AO30" i="4"/>
  <c r="AP30" i="4" s="1"/>
  <c r="I38" i="4"/>
  <c r="AO38" i="4" s="1"/>
  <c r="AP38" i="4" s="1"/>
  <c r="AO10" i="4"/>
  <c r="AP10" i="4" s="1"/>
  <c r="AO21" i="4"/>
  <c r="AP21" i="4" s="1"/>
  <c r="AA9" i="4"/>
  <c r="AO9" i="4" s="1"/>
  <c r="AP9" i="4" s="1"/>
  <c r="AA10" i="4"/>
  <c r="AG11" i="4"/>
  <c r="AO12" i="4"/>
  <c r="AP12" i="4" s="1"/>
  <c r="AM14" i="4"/>
  <c r="AO14" i="4" s="1"/>
  <c r="AP14" i="4" s="1"/>
  <c r="O17" i="4"/>
  <c r="AM23" i="4"/>
  <c r="AO23" i="4" s="1"/>
  <c r="AP23" i="4" s="1"/>
  <c r="AA30" i="4"/>
  <c r="AO35" i="4"/>
  <c r="AP35" i="4" s="1"/>
  <c r="AA16" i="4"/>
  <c r="AO16" i="4" s="1"/>
  <c r="AP16" i="4" s="1"/>
  <c r="AO25" i="4"/>
  <c r="AP25" i="4" s="1"/>
  <c r="AO29" i="4"/>
  <c r="AP29" i="4" s="1"/>
  <c r="AA15" i="4"/>
  <c r="AO15" i="4" s="1"/>
  <c r="AP15" i="4" s="1"/>
  <c r="S36" i="4"/>
  <c r="U36" i="4" s="1"/>
  <c r="AO36" i="4" s="1"/>
  <c r="AP36" i="4" s="1"/>
  <c r="G38" i="4"/>
  <c r="Y15" i="4"/>
  <c r="Y16" i="4"/>
  <c r="M18" i="4"/>
  <c r="O18" i="4" s="1"/>
  <c r="AO18" i="4" s="1"/>
  <c r="AP18" i="4" s="1"/>
  <c r="Y24" i="4"/>
  <c r="AA24" i="4" s="1"/>
  <c r="AO24" i="4" s="1"/>
  <c r="AP24" i="4" s="1"/>
  <c r="M26" i="4"/>
  <c r="O26" i="4" s="1"/>
  <c r="AO26" i="4" s="1"/>
  <c r="AP26" i="4" s="1"/>
  <c r="AE27" i="4"/>
  <c r="AG27" i="4" s="1"/>
  <c r="AO27" i="4" s="1"/>
  <c r="AP27" i="4" s="1"/>
  <c r="G31" i="4"/>
  <c r="I31" i="4" s="1"/>
  <c r="AO31" i="4" s="1"/>
  <c r="AP31" i="4" s="1"/>
  <c r="Y32" i="4"/>
  <c r="AA32" i="4" s="1"/>
  <c r="AO32" i="4" s="1"/>
  <c r="AP32" i="4" s="1"/>
  <c r="M34" i="4"/>
  <c r="O34" i="4" s="1"/>
  <c r="AO34" i="4" s="1"/>
  <c r="AP34" i="4" s="1"/>
  <c r="K32" i="3"/>
  <c r="L32" i="3" s="1"/>
  <c r="G36" i="3"/>
  <c r="K10" i="3"/>
  <c r="L10" i="3" s="1"/>
  <c r="G16" i="3"/>
  <c r="K16" i="3" s="1"/>
  <c r="L16" i="3" s="1"/>
  <c r="K31" i="3"/>
  <c r="L31" i="3" s="1"/>
  <c r="J36" i="3"/>
  <c r="K36" i="3" s="1"/>
  <c r="L36" i="3" s="1"/>
  <c r="J29" i="3"/>
  <c r="K19" i="3"/>
  <c r="L19" i="3" s="1"/>
  <c r="K27" i="3"/>
  <c r="L27" i="3" s="1"/>
  <c r="K33" i="3"/>
  <c r="L33" i="3" s="1"/>
  <c r="K35" i="3"/>
  <c r="L35" i="3" s="1"/>
  <c r="G18" i="3"/>
  <c r="E16" i="3"/>
  <c r="J19" i="3"/>
  <c r="H36" i="3"/>
  <c r="G36" i="1"/>
  <c r="G19" i="1"/>
  <c r="F38" i="1"/>
  <c r="G38" i="1" s="1"/>
  <c r="F37" i="1"/>
  <c r="G37" i="1" s="1"/>
  <c r="F36" i="1"/>
  <c r="F35" i="1"/>
  <c r="G35" i="1" s="1"/>
  <c r="F34" i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F25" i="1"/>
  <c r="G25" i="1" s="1"/>
  <c r="F24" i="1"/>
  <c r="F23" i="1"/>
  <c r="G23" i="1" s="1"/>
  <c r="F22" i="1"/>
  <c r="G22" i="1" s="1"/>
  <c r="F21" i="1"/>
  <c r="G21" i="1" s="1"/>
  <c r="F20" i="1"/>
  <c r="G20" i="1" s="1"/>
  <c r="F19" i="1"/>
  <c r="F18" i="1"/>
  <c r="G18" i="1" s="1"/>
  <c r="F17" i="1"/>
  <c r="G17" i="1" s="1"/>
  <c r="F16" i="1"/>
  <c r="F39" i="1"/>
  <c r="G39" i="1" s="1"/>
  <c r="G24" i="1"/>
  <c r="G26" i="1"/>
  <c r="G34" i="1"/>
  <c r="G16" i="1"/>
  <c r="H15" i="1"/>
  <c r="I15" i="1" s="1"/>
  <c r="K16" i="2" l="1"/>
  <c r="J15" i="2"/>
  <c r="AO32" i="5"/>
  <c r="AP32" i="5" s="1"/>
  <c r="AO48" i="5"/>
  <c r="AP48" i="5" s="1"/>
  <c r="AO22" i="5"/>
  <c r="AP22" i="5" s="1"/>
  <c r="AO20" i="5"/>
  <c r="AP20" i="5" s="1"/>
  <c r="AO39" i="5"/>
  <c r="AP39" i="5" s="1"/>
  <c r="AO18" i="5"/>
  <c r="AP18" i="5" s="1"/>
  <c r="AO16" i="5"/>
  <c r="AP16" i="5" s="1"/>
  <c r="AO65" i="5"/>
  <c r="AP65" i="5" s="1"/>
  <c r="AO43" i="5"/>
  <c r="AP43" i="5" s="1"/>
  <c r="AO72" i="5"/>
  <c r="AP72" i="5" s="1"/>
  <c r="AO36" i="5"/>
  <c r="AP36" i="5" s="1"/>
  <c r="AO47" i="5"/>
  <c r="AP47" i="5" s="1"/>
  <c r="AO25" i="5"/>
  <c r="AP25" i="5" s="1"/>
  <c r="AO13" i="5"/>
  <c r="AP13" i="5" s="1"/>
  <c r="AO40" i="5"/>
  <c r="AP40" i="5" s="1"/>
  <c r="AO61" i="5"/>
  <c r="AP61" i="5" s="1"/>
  <c r="AO21" i="5"/>
  <c r="AP21" i="5" s="1"/>
  <c r="AO45" i="5"/>
  <c r="AP45" i="5" s="1"/>
  <c r="AO54" i="5"/>
  <c r="AP54" i="5" s="1"/>
  <c r="AO59" i="5"/>
  <c r="AP59" i="5" s="1"/>
  <c r="AO55" i="5"/>
  <c r="AP55" i="5" s="1"/>
  <c r="AO58" i="5"/>
  <c r="AP58" i="5" s="1"/>
  <c r="AO56" i="5"/>
  <c r="AP56" i="5" s="1"/>
  <c r="AO28" i="5"/>
  <c r="AP28" i="5" s="1"/>
  <c r="AO53" i="5"/>
  <c r="AP53" i="5" s="1"/>
  <c r="AO64" i="5"/>
  <c r="AP64" i="5" s="1"/>
  <c r="AO52" i="5"/>
  <c r="AP52" i="5" s="1"/>
  <c r="AO73" i="5"/>
  <c r="AP73" i="5" s="1"/>
  <c r="AO57" i="5"/>
  <c r="AP57" i="5" s="1"/>
  <c r="AO37" i="5"/>
  <c r="AP37" i="5" s="1"/>
  <c r="AO75" i="5"/>
  <c r="AP75" i="5" s="1"/>
  <c r="AO33" i="5"/>
  <c r="AP33" i="5" s="1"/>
  <c r="G29" i="3"/>
  <c r="K29" i="3" s="1"/>
  <c r="L29" i="3" s="1"/>
  <c r="K18" i="3"/>
  <c r="L18" i="3" s="1"/>
  <c r="I36" i="1"/>
  <c r="J36" i="1" s="1"/>
  <c r="K36" i="1" s="1"/>
  <c r="L36" i="1" s="1"/>
  <c r="I29" i="1"/>
  <c r="J29" i="1" s="1"/>
  <c r="K29" i="1" s="1"/>
  <c r="L29" i="1" s="1"/>
  <c r="I26" i="1"/>
  <c r="J26" i="1" s="1"/>
  <c r="K26" i="1" s="1"/>
  <c r="L26" i="1" s="1"/>
  <c r="I23" i="1"/>
  <c r="J23" i="1" s="1"/>
  <c r="K23" i="1" s="1"/>
  <c r="L23" i="1" s="1"/>
  <c r="I21" i="1"/>
  <c r="J21" i="1" s="1"/>
  <c r="K21" i="1" s="1"/>
  <c r="L21" i="1" s="1"/>
  <c r="I18" i="1"/>
  <c r="J18" i="1" s="1"/>
  <c r="K18" i="1" s="1"/>
  <c r="L18" i="1" s="1"/>
  <c r="I16" i="1"/>
  <c r="J16" i="1" s="1"/>
  <c r="I25" i="1"/>
  <c r="J25" i="1" s="1"/>
  <c r="K25" i="1" s="1"/>
  <c r="L25" i="1" s="1"/>
  <c r="I20" i="1"/>
  <c r="J20" i="1" s="1"/>
  <c r="K20" i="1" s="1"/>
  <c r="L20" i="1" s="1"/>
  <c r="I39" i="1"/>
  <c r="J39" i="1" s="1"/>
  <c r="K39" i="1" s="1"/>
  <c r="L39" i="1" s="1"/>
  <c r="I38" i="1"/>
  <c r="J38" i="1" s="1"/>
  <c r="K38" i="1" s="1"/>
  <c r="L38" i="1" s="1"/>
  <c r="I37" i="1"/>
  <c r="J37" i="1" s="1"/>
  <c r="K37" i="1" s="1"/>
  <c r="L37" i="1" s="1"/>
  <c r="I35" i="1"/>
  <c r="J35" i="1" s="1"/>
  <c r="K35" i="1" s="1"/>
  <c r="L35" i="1" s="1"/>
  <c r="I34" i="1"/>
  <c r="J34" i="1" s="1"/>
  <c r="K34" i="1" s="1"/>
  <c r="L34" i="1" s="1"/>
  <c r="I33" i="1"/>
  <c r="J33" i="1" s="1"/>
  <c r="K33" i="1" s="1"/>
  <c r="L33" i="1" s="1"/>
  <c r="I32" i="1"/>
  <c r="J32" i="1" s="1"/>
  <c r="K32" i="1" s="1"/>
  <c r="L32" i="1" s="1"/>
  <c r="I31" i="1"/>
  <c r="J31" i="1" s="1"/>
  <c r="K31" i="1" s="1"/>
  <c r="L31" i="1" s="1"/>
  <c r="I30" i="1"/>
  <c r="J30" i="1" s="1"/>
  <c r="K30" i="1" s="1"/>
  <c r="L30" i="1" s="1"/>
  <c r="I28" i="1"/>
  <c r="J28" i="1" s="1"/>
  <c r="K28" i="1" s="1"/>
  <c r="L28" i="1" s="1"/>
  <c r="I27" i="1"/>
  <c r="J27" i="1" s="1"/>
  <c r="K27" i="1" s="1"/>
  <c r="L27" i="1" s="1"/>
  <c r="I24" i="1"/>
  <c r="J24" i="1" s="1"/>
  <c r="K24" i="1" s="1"/>
  <c r="L24" i="1" s="1"/>
  <c r="I22" i="1"/>
  <c r="J22" i="1" s="1"/>
  <c r="K22" i="1" s="1"/>
  <c r="L22" i="1" s="1"/>
  <c r="I19" i="1"/>
  <c r="J19" i="1" s="1"/>
  <c r="K19" i="1" s="1"/>
  <c r="L19" i="1" s="1"/>
  <c r="I17" i="1"/>
  <c r="J17" i="1" s="1"/>
  <c r="K17" i="1" s="1"/>
  <c r="L17" i="1" s="1"/>
  <c r="G15" i="1"/>
  <c r="K15" i="2" l="1"/>
  <c r="L15" i="2" s="1"/>
  <c r="L16" i="2"/>
  <c r="K16" i="1"/>
  <c r="J15" i="1"/>
  <c r="L16" i="1" l="1"/>
  <c r="K15" i="1"/>
  <c r="L15" i="1" s="1"/>
</calcChain>
</file>

<file path=xl/sharedStrings.xml><?xml version="1.0" encoding="utf-8"?>
<sst xmlns="http://schemas.openxmlformats.org/spreadsheetml/2006/main" count="536" uniqueCount="245">
  <si>
    <t>Illinois Department of Healthcare and Family Services</t>
  </si>
  <si>
    <t>Directed Payment Calculation:  Safety Net Hospitals</t>
  </si>
  <si>
    <t>Annual IP Pool Amount</t>
  </si>
  <si>
    <t>Annual OP Pool Amount</t>
  </si>
  <si>
    <t>Quarterly IP Pool Amount</t>
  </si>
  <si>
    <t>Quarterly OP Pool Amount</t>
  </si>
  <si>
    <t>Determination Period:  January 1, 2022 - March 31, 2022</t>
  </si>
  <si>
    <t>Data Period:  July 1, 2021 - September 30, 2021</t>
  </si>
  <si>
    <t>Hospital Old ID</t>
  </si>
  <si>
    <t>Hospital Name</t>
  </si>
  <si>
    <t>HFS  Class</t>
  </si>
  <si>
    <t>MCO Days</t>
  </si>
  <si>
    <t>IP Per Day Fixed Pool Value</t>
  </si>
  <si>
    <t>Inpatient Fixed Pool Payment</t>
  </si>
  <si>
    <t>MCO OP Claims</t>
  </si>
  <si>
    <t>OP Per Claim Fixed Pool Value</t>
  </si>
  <si>
    <t>Outpatient Per Claim Fixed Pool Payment</t>
  </si>
  <si>
    <t>Total Directed Payment Qtr Amt</t>
  </si>
  <si>
    <t>Monthly Payment</t>
  </si>
  <si>
    <t>AMITA Adventist MC-GlenOaks</t>
  </si>
  <si>
    <t>Safety Net</t>
  </si>
  <si>
    <t>Community First Medical Center</t>
  </si>
  <si>
    <t>Gateway Regional Medical Center</t>
  </si>
  <si>
    <t>Holy Cross Hospital</t>
  </si>
  <si>
    <t>Humboldt Park Health</t>
  </si>
  <si>
    <t>Insight Hospital and Medical Center</t>
  </si>
  <si>
    <t>Jackson Park Hospital &amp; Med Ctr</t>
  </si>
  <si>
    <t>La Rabida Children's Hospital</t>
  </si>
  <si>
    <t>Loretto Hospital</t>
  </si>
  <si>
    <t>Mercyhealth Hosp-Rockton Ave</t>
  </si>
  <si>
    <t>Methodist Hospital of Chicago</t>
  </si>
  <si>
    <t>Mount Sinai Hospital</t>
  </si>
  <si>
    <t>OSF Saint Elizabeth Med Center</t>
  </si>
  <si>
    <t>Presence Mercy Medical Center</t>
  </si>
  <si>
    <t>Presence Saint Mary Hospital</t>
  </si>
  <si>
    <t>Roseland Community Hospital</t>
  </si>
  <si>
    <t>Saint Anthony Hospital</t>
  </si>
  <si>
    <t>St Bernard Hosp &amp; Hlth Care Ctr</t>
  </si>
  <si>
    <t>St Mary's Hospital</t>
  </si>
  <si>
    <t>South Shore Hospital</t>
  </si>
  <si>
    <t>Swedish Covenant Hospital</t>
  </si>
  <si>
    <t>Thorek Memorial Hospital</t>
  </si>
  <si>
    <t>Touchette Regional Hospital</t>
  </si>
  <si>
    <t>West Suburban Med Ctr</t>
  </si>
  <si>
    <t>Directed Payment Calculation:  Critical Access Hospitals</t>
  </si>
  <si>
    <t>Fayette County Hospital &amp; LTC</t>
  </si>
  <si>
    <t>Critical Access</t>
  </si>
  <si>
    <t>Hardin County General Hospital</t>
  </si>
  <si>
    <t>Franklin Hospital District</t>
  </si>
  <si>
    <t>Ferrell Hospital</t>
  </si>
  <si>
    <t>Memorial Hospital</t>
  </si>
  <si>
    <t>Paris Community Hospital</t>
  </si>
  <si>
    <t>Mason District Hospital</t>
  </si>
  <si>
    <t>Lawrence County Memorial Hosp</t>
  </si>
  <si>
    <t>Hamilton Memorial Hosp District</t>
  </si>
  <si>
    <t>Crawford Memorial Hospital</t>
  </si>
  <si>
    <t>Gibson Area Hosp &amp; Hlth Servcs</t>
  </si>
  <si>
    <t>Thomas H Boyd Memorial Hospital</t>
  </si>
  <si>
    <t>Salem Township Hospital</t>
  </si>
  <si>
    <t>Hammond-Henry Hospital</t>
  </si>
  <si>
    <t>Fairfield Memorial Hospital</t>
  </si>
  <si>
    <t>Carlinville Area Hospital</t>
  </si>
  <si>
    <t>Rochelle Community Hospital</t>
  </si>
  <si>
    <t>Pana Community Hospital</t>
  </si>
  <si>
    <t>Hillsboro Area Hospital</t>
  </si>
  <si>
    <t>Marshall Browning Hospital</t>
  </si>
  <si>
    <t>Clay County Hospital</t>
  </si>
  <si>
    <t>Massac Memorial Hospital</t>
  </si>
  <si>
    <t>Sparta Community Hospital</t>
  </si>
  <si>
    <t>Pinckneyville Community Hosp</t>
  </si>
  <si>
    <t>Warner Hospital &amp; Health Srvcs</t>
  </si>
  <si>
    <t>Wabash General Hospital</t>
  </si>
  <si>
    <t>Kirby Medical Center</t>
  </si>
  <si>
    <t xml:space="preserve">OSF St. Claire - Perry Memorial </t>
  </si>
  <si>
    <t>Sarah D Culbertson Mem Hosp</t>
  </si>
  <si>
    <t>Morrison Community Hospital</t>
  </si>
  <si>
    <t>Washington County Hospital</t>
  </si>
  <si>
    <t>Hopedale Medical Complex</t>
  </si>
  <si>
    <t>Midwest Medical Center</t>
  </si>
  <si>
    <t>Advocate Eureka Hospital</t>
  </si>
  <si>
    <t>Community Hospital of Staunton</t>
  </si>
  <si>
    <t>Illini Community Hospital</t>
  </si>
  <si>
    <t>Genesis Medical Center</t>
  </si>
  <si>
    <t>HSHS St Francis Hospital</t>
  </si>
  <si>
    <t>HSHS St Joseph's Hospital</t>
  </si>
  <si>
    <t>Abraham Lincoln Memorial Hosp</t>
  </si>
  <si>
    <t>Taylorville Memorial Hospital</t>
  </si>
  <si>
    <t>Mercyhealth Hosp-Harvard Campus</t>
  </si>
  <si>
    <t>NW Med Valley West Hospital</t>
  </si>
  <si>
    <t>OSF Saint Luke Medical Center</t>
  </si>
  <si>
    <t>OSF Holy Family Medical Center</t>
  </si>
  <si>
    <t>OSF Saint Paul Medical Center</t>
  </si>
  <si>
    <t>Union County Hospital</t>
  </si>
  <si>
    <t>Red Bud Regional Hospital</t>
  </si>
  <si>
    <t>St Joseph Memorial Hospital</t>
  </si>
  <si>
    <t>Carle Hoopeston Region Hlth Ctr</t>
  </si>
  <si>
    <t>Directed Payment Calculation:  LTAC, Psych, Rehab Hospitals Hospitals</t>
  </si>
  <si>
    <t>Data Period:  July 1, 2021 - September 30, 2022</t>
  </si>
  <si>
    <t>IP Days</t>
  </si>
  <si>
    <t>IP Rate</t>
  </si>
  <si>
    <t>IP Directed Payment</t>
  </si>
  <si>
    <t>OP Claims</t>
  </si>
  <si>
    <t>OP Rate</t>
  </si>
  <si>
    <t>OP Directed Payment</t>
  </si>
  <si>
    <t>Total Directed Payment</t>
  </si>
  <si>
    <t>RML Specialty Hospital</t>
  </si>
  <si>
    <t>LTAC</t>
  </si>
  <si>
    <t>Kindred Hosp Chicago Northlake</t>
  </si>
  <si>
    <t>Kindred Chicago Central Hosp</t>
  </si>
  <si>
    <t>Kindred Hospital Sycamore</t>
  </si>
  <si>
    <t>Kindred Hospital Peoria</t>
  </si>
  <si>
    <t>Presence Holy Family Med Center</t>
  </si>
  <si>
    <t>LTAC Totals</t>
  </si>
  <si>
    <t>AMITA Hlth Alexian Bros BH Hosp</t>
  </si>
  <si>
    <t>Psych FS</t>
  </si>
  <si>
    <t>Linden Oaks Behavioral Health</t>
  </si>
  <si>
    <t>Lake Behavioral Health</t>
  </si>
  <si>
    <t>Garfield Park Behavioral Hosp</t>
  </si>
  <si>
    <t>Hartgrove Behavioral Health Sys</t>
  </si>
  <si>
    <t>Streamwood Behavioral Hcare Sys</t>
  </si>
  <si>
    <t>Riveredge Hospital</t>
  </si>
  <si>
    <t>Lincoln Prairie Beh Health Ctr</t>
  </si>
  <si>
    <t>The Pavilion</t>
  </si>
  <si>
    <t>Chicago Behavioral Hospital</t>
  </si>
  <si>
    <t>Silver Oaks Behavioral Hospital</t>
  </si>
  <si>
    <t>Freestanding Psych Totals</t>
  </si>
  <si>
    <t>Shirley Ryan Ability Lab</t>
  </si>
  <si>
    <t>Rehab FS</t>
  </si>
  <si>
    <t>Van Matre HealthSouth Rehb Hsp</t>
  </si>
  <si>
    <t>NW Med Marianjoy Rehab Hospital</t>
  </si>
  <si>
    <t>Schwab Rehabilitation Hospital</t>
  </si>
  <si>
    <t>Anderson Rehabiliation Hospital</t>
  </si>
  <si>
    <t>Freestanding Rehab Totals</t>
  </si>
  <si>
    <t>Directed Payment Calculation:  High Medicaid Hospitals</t>
  </si>
  <si>
    <t>COS 020</t>
  </si>
  <si>
    <t>COS 021</t>
  </si>
  <si>
    <t>COS 022</t>
  </si>
  <si>
    <t>COS 024</t>
  </si>
  <si>
    <t>COS 027/028</t>
  </si>
  <si>
    <t>COS 029</t>
  </si>
  <si>
    <t>HFS Conf. Class</t>
  </si>
  <si>
    <t>Admits</t>
  </si>
  <si>
    <t>Relative Weight</t>
  </si>
  <si>
    <t>Case Mix</t>
  </si>
  <si>
    <t>Rate</t>
  </si>
  <si>
    <t>Directed Payment</t>
  </si>
  <si>
    <t>EAGPs</t>
  </si>
  <si>
    <t>Total Qtr Directed Payments</t>
  </si>
  <si>
    <t>Advocate Christ Medical Center</t>
  </si>
  <si>
    <t>Advocate Illinois Masonic MC</t>
  </si>
  <si>
    <t>High Medicaid</t>
  </si>
  <si>
    <t>Advocate Trinity Hospital</t>
  </si>
  <si>
    <t>Ann &amp; Robert H Lurie Child Hosp</t>
  </si>
  <si>
    <t>Carle Foundation Hospital</t>
  </si>
  <si>
    <t>Carle Richland Memorial Hospital</t>
  </si>
  <si>
    <t>Franciscan Health St. James</t>
  </si>
  <si>
    <t>Graham Hospital</t>
  </si>
  <si>
    <t>Harrisburg Medical Center</t>
  </si>
  <si>
    <t>Heartland Regional Medical Ctr</t>
  </si>
  <si>
    <t>HSHS St John's Hospital</t>
  </si>
  <si>
    <t>Ingalls Memorial Hospital</t>
  </si>
  <si>
    <t>MacNeal Hospital</t>
  </si>
  <si>
    <t>Memorial Hosp of Carbondale</t>
  </si>
  <si>
    <t>Northwestern Memorial Hospital</t>
  </si>
  <si>
    <t>OSF Sacred Heart Medical Center</t>
  </si>
  <si>
    <t>OSF Saint Francis Medical Ctr</t>
  </si>
  <si>
    <t>OSF Saint James-J W Albrecht MC</t>
  </si>
  <si>
    <t>OSF St Anthony's Health Center</t>
  </si>
  <si>
    <t>OSF St Mary Medical Center</t>
  </si>
  <si>
    <t>Presence Saint Francis Hospital</t>
  </si>
  <si>
    <t>Presence St Mary's Hospital</t>
  </si>
  <si>
    <t>Riverside Medical Center</t>
  </si>
  <si>
    <t>Rush University Medical Center</t>
  </si>
  <si>
    <t>Sarah Bush Lincoln Health Ctr</t>
  </si>
  <si>
    <t>SwedishAmerican Hospital</t>
  </si>
  <si>
    <t>UnityPoint Health - Methodist</t>
  </si>
  <si>
    <t>University of Chicago Medicine</t>
  </si>
  <si>
    <t>Vista Medical Center East</t>
  </si>
  <si>
    <t>Weiss Memorial Hosp</t>
  </si>
  <si>
    <t>Directed Payment Calculation:  Other Acute Hospitals</t>
  </si>
  <si>
    <t>Advocate BroMenn Medical Center</t>
  </si>
  <si>
    <t>Other Acute</t>
  </si>
  <si>
    <t>Advocate Condell Medical Center</t>
  </si>
  <si>
    <t>Advocate Good Samaritan Hosp</t>
  </si>
  <si>
    <t>Advocate Good Shepherd Hospital</t>
  </si>
  <si>
    <t>Advocate Lutheran General Hosp</t>
  </si>
  <si>
    <t>Advocate Sherman Hospital</t>
  </si>
  <si>
    <t>Advocate South Suburban Hosp</t>
  </si>
  <si>
    <t>Alton Memorial Hospital</t>
  </si>
  <si>
    <t>AMITA Adventist MC-Bolingbrook</t>
  </si>
  <si>
    <t>AMITA Adventist MC-Hinsdale</t>
  </si>
  <si>
    <t>AMITA Adventist MC-La Grange</t>
  </si>
  <si>
    <t>AMITA Hlth Alexian Bros Med Ctr</t>
  </si>
  <si>
    <t>AMITA Hlth St Alexius Med Ctr</t>
  </si>
  <si>
    <t>Anderson Hospital</t>
  </si>
  <si>
    <t>Blessing Hospital</t>
  </si>
  <si>
    <t>Centegra Hospital-McHenry</t>
  </si>
  <si>
    <t>CGH Medical Center</t>
  </si>
  <si>
    <t>Crossroads Community Hospital</t>
  </si>
  <si>
    <t>Decatur Memorial Hospital</t>
  </si>
  <si>
    <t>Edward Hospital</t>
  </si>
  <si>
    <t>Elmhurst Hospital</t>
  </si>
  <si>
    <t>Evanston Hospital</t>
  </si>
  <si>
    <t>FHN Memorial Hospital</t>
  </si>
  <si>
    <t>Galesburg Cottage Hospital</t>
  </si>
  <si>
    <t>Genesis Medical Center, Silvis</t>
  </si>
  <si>
    <t>Good Samaritan Region Hlth Ctr</t>
  </si>
  <si>
    <t>Gottlieb Memorial Hosp</t>
  </si>
  <si>
    <t>Herrin Hospital</t>
  </si>
  <si>
    <t>HSHS Good Shepherd Hospital</t>
  </si>
  <si>
    <t>HSHS Holy Family Hospital</t>
  </si>
  <si>
    <t>HSHS St Mary's Hospital</t>
  </si>
  <si>
    <t>HSHS St Anthony's Memorial Hosp</t>
  </si>
  <si>
    <t>HSHS St Elizabeth's Hospital</t>
  </si>
  <si>
    <t>Illinois Valley Community Hosp</t>
  </si>
  <si>
    <t>Iroquois Mem Hosp &amp; Res Home</t>
  </si>
  <si>
    <t>Jersey Community Hospital</t>
  </si>
  <si>
    <t>Katherine Shaw Bethea Hospital</t>
  </si>
  <si>
    <t>Loyola University Med Center</t>
  </si>
  <si>
    <t>McDonough District Hospital</t>
  </si>
  <si>
    <t>Memorial Medical Center</t>
  </si>
  <si>
    <t>Midwestern Regional Med Ctr</t>
  </si>
  <si>
    <t>Morris Hospital &amp; Hlthcare Ctrs</t>
  </si>
  <si>
    <t>Northwest Community Hospital</t>
  </si>
  <si>
    <t>NW Med Central DuPage Hospital</t>
  </si>
  <si>
    <t>NW Med Delnor Hospital</t>
  </si>
  <si>
    <t>NW Med Kishwaukee Hospital</t>
  </si>
  <si>
    <t>NW Med Lake Forest Hospital</t>
  </si>
  <si>
    <t>OSF Heart of Mary</t>
  </si>
  <si>
    <t>OSF Little Co of Mary</t>
  </si>
  <si>
    <t>OSF Saint Anthony Medical Ctr</t>
  </si>
  <si>
    <t>OSF St Joseph Medical Center</t>
  </si>
  <si>
    <t>Palos Community Hospital</t>
  </si>
  <si>
    <t>Passavant Area Hospital</t>
  </si>
  <si>
    <t>Presence Resurrection Med Ctr</t>
  </si>
  <si>
    <t>Presence Saint Joseph Hospital</t>
  </si>
  <si>
    <t>Presence Saint Joseph Med Ctr</t>
  </si>
  <si>
    <t>Rush Oak Park Hospital</t>
  </si>
  <si>
    <t>Rush-Copley Medical Center</t>
  </si>
  <si>
    <t>Shriners Hosps for Chld-Chicago</t>
  </si>
  <si>
    <t>Silver Cross Hospital</t>
  </si>
  <si>
    <t>St Margaret's Health</t>
  </si>
  <si>
    <t>UnityPoint Health - Pekin</t>
  </si>
  <si>
    <t>UnityPoint Health - Proctor</t>
  </si>
  <si>
    <t>UnityPoint Health - Trinity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</si>
</sst>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"/>
    <numFmt numFmtId="167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</cellStyleXfs>
  <cellXfs count="62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0" fontId="0" fillId="0" borderId="3" xfId="0" applyBorder="1"/>
    <xf numFmtId="5" fontId="2" fillId="0" borderId="4" xfId="0" applyNumberFormat="1" applyFont="1" applyBorder="1"/>
    <xf numFmtId="5" fontId="2" fillId="0" borderId="0" xfId="0" applyNumberFormat="1" applyFont="1"/>
    <xf numFmtId="5" fontId="2" fillId="0" borderId="0" xfId="1" applyNumberFormat="1" applyFont="1" applyBorder="1"/>
    <xf numFmtId="5" fontId="0" fillId="0" borderId="5" xfId="0" applyNumberFormat="1" applyBorder="1"/>
    <xf numFmtId="0" fontId="2" fillId="0" borderId="4" xfId="0" applyFont="1" applyBorder="1"/>
    <xf numFmtId="0" fontId="0" fillId="0" borderId="5" xfId="0" applyBorder="1"/>
    <xf numFmtId="164" fontId="2" fillId="0" borderId="6" xfId="2" applyNumberFormat="1" applyFont="1" applyBorder="1" applyAlignment="1">
      <alignment horizontal="center"/>
    </xf>
    <xf numFmtId="0" fontId="2" fillId="0" borderId="7" xfId="0" applyFont="1" applyBorder="1"/>
    <xf numFmtId="164" fontId="2" fillId="0" borderId="7" xfId="2" applyNumberFormat="1" applyFont="1" applyBorder="1"/>
    <xf numFmtId="0" fontId="0" fillId="0" borderId="8" xfId="0" applyBorder="1"/>
    <xf numFmtId="164" fontId="0" fillId="0" borderId="0" xfId="0" applyNumberFormat="1"/>
    <xf numFmtId="44" fontId="0" fillId="0" borderId="0" xfId="0" applyNumberFormat="1"/>
    <xf numFmtId="0" fontId="0" fillId="0" borderId="0" xfId="0" applyAlignment="1">
      <alignment wrapText="1"/>
    </xf>
    <xf numFmtId="0" fontId="4" fillId="2" borderId="9" xfId="3" applyFont="1" applyFill="1" applyBorder="1" applyAlignment="1">
      <alignment horizontal="center" wrapText="1"/>
    </xf>
    <xf numFmtId="165" fontId="4" fillId="2" borderId="9" xfId="1" applyNumberFormat="1" applyFont="1" applyFill="1" applyBorder="1" applyAlignment="1">
      <alignment horizontal="center" wrapText="1"/>
    </xf>
    <xf numFmtId="0" fontId="4" fillId="2" borderId="0" xfId="3" applyFont="1" applyFill="1" applyAlignment="1">
      <alignment horizontal="center" wrapText="1"/>
    </xf>
    <xf numFmtId="165" fontId="4" fillId="2" borderId="0" xfId="1" applyNumberFormat="1" applyFont="1" applyFill="1" applyBorder="1" applyAlignment="1">
      <alignment horizontal="center" wrapText="1"/>
    </xf>
    <xf numFmtId="44" fontId="4" fillId="2" borderId="0" xfId="2" applyFont="1" applyFill="1" applyBorder="1" applyAlignment="1">
      <alignment horizontal="center" wrapText="1"/>
    </xf>
    <xf numFmtId="164" fontId="4" fillId="2" borderId="0" xfId="2" applyNumberFormat="1" applyFont="1" applyFill="1" applyBorder="1" applyAlignment="1">
      <alignment horizontal="center" wrapText="1"/>
    </xf>
    <xf numFmtId="0" fontId="5" fillId="0" borderId="0" xfId="3" applyFont="1" applyAlignment="1">
      <alignment horizontal="center"/>
    </xf>
    <xf numFmtId="0" fontId="5" fillId="0" borderId="0" xfId="3" applyFont="1"/>
    <xf numFmtId="165" fontId="0" fillId="0" borderId="0" xfId="1" applyNumberFormat="1" applyFont="1"/>
    <xf numFmtId="44" fontId="0" fillId="0" borderId="0" xfId="2" applyFont="1"/>
    <xf numFmtId="164" fontId="0" fillId="0" borderId="0" xfId="2" applyNumberFormat="1" applyFont="1"/>
    <xf numFmtId="164" fontId="0" fillId="0" borderId="0" xfId="0" applyNumberFormat="1" applyAlignment="1">
      <alignment wrapText="1"/>
    </xf>
    <xf numFmtId="164" fontId="2" fillId="0" borderId="4" xfId="2" applyNumberFormat="1" applyFont="1" applyBorder="1"/>
    <xf numFmtId="164" fontId="2" fillId="0" borderId="0" xfId="2" applyNumberFormat="1" applyFont="1" applyBorder="1"/>
    <xf numFmtId="165" fontId="2" fillId="0" borderId="4" xfId="1" applyNumberFormat="1" applyFont="1" applyBorder="1" applyAlignment="1">
      <alignment horizontal="center"/>
    </xf>
    <xf numFmtId="165" fontId="2" fillId="0" borderId="0" xfId="1" applyNumberFormat="1" applyFont="1" applyBorder="1"/>
    <xf numFmtId="164" fontId="2" fillId="0" borderId="6" xfId="2" applyNumberFormat="1" applyFont="1" applyBorder="1"/>
    <xf numFmtId="165" fontId="0" fillId="0" borderId="0" xfId="0" applyNumberFormat="1" applyAlignment="1">
      <alignment horizontal="center"/>
    </xf>
    <xf numFmtId="165" fontId="0" fillId="0" borderId="0" xfId="0" applyNumberFormat="1"/>
    <xf numFmtId="43" fontId="0" fillId="0" borderId="0" xfId="0" applyNumberFormat="1"/>
    <xf numFmtId="164" fontId="2" fillId="0" borderId="0" xfId="2" applyNumberFormat="1" applyFont="1"/>
    <xf numFmtId="0" fontId="0" fillId="0" borderId="0" xfId="0" applyAlignment="1">
      <alignment horizontal="center"/>
    </xf>
    <xf numFmtId="0" fontId="2" fillId="0" borderId="10" xfId="0" applyFont="1" applyBorder="1"/>
    <xf numFmtId="0" fontId="2" fillId="0" borderId="10" xfId="0" applyFont="1" applyBorder="1" applyAlignment="1">
      <alignment horizontal="center"/>
    </xf>
    <xf numFmtId="165" fontId="2" fillId="0" borderId="10" xfId="1" applyNumberFormat="1" applyFont="1" applyBorder="1"/>
    <xf numFmtId="164" fontId="2" fillId="0" borderId="10" xfId="2" applyNumberFormat="1" applyFont="1" applyBorder="1"/>
    <xf numFmtId="165" fontId="2" fillId="0" borderId="10" xfId="0" applyNumberFormat="1" applyFont="1" applyBorder="1"/>
    <xf numFmtId="164" fontId="2" fillId="0" borderId="10" xfId="0" applyNumberFormat="1" applyFont="1" applyBorder="1"/>
    <xf numFmtId="7" fontId="0" fillId="0" borderId="0" xfId="2" applyNumberFormat="1" applyFont="1" applyBorder="1"/>
    <xf numFmtId="7" fontId="0" fillId="0" borderId="0" xfId="0" applyNumberFormat="1"/>
    <xf numFmtId="44" fontId="0" fillId="0" borderId="0" xfId="2" applyFont="1" applyBorder="1"/>
    <xf numFmtId="0" fontId="6" fillId="0" borderId="0" xfId="0" applyFont="1" applyAlignment="1">
      <alignment horizontal="center"/>
    </xf>
    <xf numFmtId="0" fontId="6" fillId="0" borderId="0" xfId="0" applyFont="1"/>
    <xf numFmtId="166" fontId="0" fillId="0" borderId="0" xfId="0" applyNumberFormat="1"/>
    <xf numFmtId="164" fontId="2" fillId="0" borderId="0" xfId="0" applyNumberFormat="1" applyFont="1"/>
    <xf numFmtId="0" fontId="4" fillId="0" borderId="9" xfId="3" applyFont="1" applyBorder="1" applyAlignment="1">
      <alignment horizontal="center" wrapText="1"/>
    </xf>
    <xf numFmtId="7" fontId="0" fillId="0" borderId="12" xfId="0" applyNumberFormat="1" applyBorder="1" applyAlignment="1">
      <alignment horizontal="center"/>
    </xf>
    <xf numFmtId="164" fontId="4" fillId="2" borderId="9" xfId="2" applyNumberFormat="1" applyFont="1" applyFill="1" applyBorder="1" applyAlignment="1">
      <alignment horizontal="center" wrapText="1"/>
    </xf>
    <xf numFmtId="0" fontId="4" fillId="2" borderId="13" xfId="3" applyFont="1" applyFill="1" applyBorder="1" applyAlignment="1">
      <alignment horizontal="center" wrapText="1"/>
    </xf>
    <xf numFmtId="0" fontId="4" fillId="0" borderId="14" xfId="3" applyFont="1" applyBorder="1" applyAlignment="1">
      <alignment horizontal="center" wrapText="1"/>
    </xf>
    <xf numFmtId="167" fontId="0" fillId="0" borderId="0" xfId="0" applyNumberFormat="1"/>
    <xf numFmtId="167" fontId="0" fillId="0" borderId="0" xfId="2" applyNumberFormat="1" applyFont="1"/>
    <xf numFmtId="0" fontId="2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_Sheet1 2 2" xfId="3" xr:uid="{E7D1529F-EB2F-41C6-9052-66DCA090E8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D04B4-FE66-425E-AFA2-ACFD1273C626}">
  <dimension ref="A1:L39"/>
  <sheetViews>
    <sheetView tabSelected="1" topLeftCell="B1" workbookViewId="0">
      <selection activeCell="F11" sqref="F11"/>
    </sheetView>
  </sheetViews>
  <sheetFormatPr defaultRowHeight="15" x14ac:dyDescent="0.25"/>
  <cols>
    <col min="1" max="1" width="9.140625" hidden="1" customWidth="1"/>
    <col min="2" max="2" width="14" customWidth="1"/>
    <col min="3" max="3" width="31.42578125" bestFit="1" customWidth="1"/>
    <col min="4" max="4" width="14.42578125" bestFit="1" customWidth="1"/>
    <col min="6" max="6" width="12.28515625" customWidth="1"/>
    <col min="7" max="7" width="17.7109375" customWidth="1"/>
    <col min="8" max="8" width="12.28515625" customWidth="1"/>
    <col min="9" max="9" width="11.7109375" customWidth="1"/>
    <col min="10" max="10" width="17.7109375" customWidth="1"/>
    <col min="11" max="11" width="14.140625" customWidth="1"/>
    <col min="12" max="12" width="14.7109375" bestFit="1" customWidth="1"/>
  </cols>
  <sheetData>
    <row r="1" spans="1:12" x14ac:dyDescent="0.25">
      <c r="B1" s="1" t="s">
        <v>0</v>
      </c>
    </row>
    <row r="2" spans="1:12" x14ac:dyDescent="0.25">
      <c r="B2" s="1" t="s">
        <v>1</v>
      </c>
    </row>
    <row r="3" spans="1:12" ht="15.75" thickBot="1" x14ac:dyDescent="0.3"/>
    <row r="4" spans="1:12" x14ac:dyDescent="0.25">
      <c r="C4" s="2" t="s">
        <v>2</v>
      </c>
      <c r="D4" s="3"/>
      <c r="E4" s="3"/>
      <c r="F4" s="3"/>
      <c r="G4" s="3" t="s">
        <v>3</v>
      </c>
      <c r="H4" s="4"/>
    </row>
    <row r="5" spans="1:12" x14ac:dyDescent="0.25">
      <c r="C5" s="5">
        <v>242335152.96440899</v>
      </c>
      <c r="D5" s="6"/>
      <c r="E5" s="1"/>
      <c r="F5" s="1"/>
      <c r="G5" s="7">
        <v>243783448.33339018</v>
      </c>
      <c r="H5" s="8"/>
    </row>
    <row r="6" spans="1:12" x14ac:dyDescent="0.25">
      <c r="C6" s="9" t="s">
        <v>4</v>
      </c>
      <c r="D6" s="1"/>
      <c r="E6" s="1"/>
      <c r="F6" s="1"/>
      <c r="G6" s="1" t="s">
        <v>5</v>
      </c>
      <c r="H6" s="10"/>
    </row>
    <row r="7" spans="1:12" ht="15.75" thickBot="1" x14ac:dyDescent="0.3">
      <c r="C7" s="11">
        <f>C5/4</f>
        <v>60583788.241102248</v>
      </c>
      <c r="D7" s="12"/>
      <c r="E7" s="12"/>
      <c r="F7" s="12"/>
      <c r="G7" s="13">
        <f>G5/4</f>
        <v>60945862.083347544</v>
      </c>
      <c r="H7" s="14"/>
      <c r="J7" s="15"/>
    </row>
    <row r="8" spans="1:12" x14ac:dyDescent="0.25">
      <c r="J8" s="15"/>
    </row>
    <row r="9" spans="1:12" x14ac:dyDescent="0.25">
      <c r="B9" s="1" t="s">
        <v>6</v>
      </c>
    </row>
    <row r="10" spans="1:12" x14ac:dyDescent="0.25">
      <c r="B10" s="1"/>
    </row>
    <row r="11" spans="1:12" x14ac:dyDescent="0.25">
      <c r="B11" s="1" t="s">
        <v>7</v>
      </c>
    </row>
    <row r="12" spans="1:12" x14ac:dyDescent="0.25">
      <c r="K12" s="16"/>
    </row>
    <row r="14" spans="1:12" s="17" customFormat="1" ht="45" x14ac:dyDescent="0.25">
      <c r="B14" s="18" t="s">
        <v>8</v>
      </c>
      <c r="C14" s="18" t="s">
        <v>9</v>
      </c>
      <c r="D14" s="18" t="s">
        <v>10</v>
      </c>
      <c r="E14" s="19" t="s">
        <v>11</v>
      </c>
      <c r="F14" s="18" t="s">
        <v>12</v>
      </c>
      <c r="G14" s="18" t="s">
        <v>13</v>
      </c>
      <c r="H14" s="19" t="s">
        <v>14</v>
      </c>
      <c r="I14" s="18" t="s">
        <v>15</v>
      </c>
      <c r="J14" s="18" t="s">
        <v>16</v>
      </c>
      <c r="K14" s="18" t="s">
        <v>17</v>
      </c>
      <c r="L14" s="18" t="s">
        <v>18</v>
      </c>
    </row>
    <row r="15" spans="1:12" s="17" customFormat="1" x14ac:dyDescent="0.25">
      <c r="B15" s="20"/>
      <c r="C15" s="20"/>
      <c r="D15" s="20"/>
      <c r="E15" s="21">
        <f>SUM(E16:E39)</f>
        <v>45538</v>
      </c>
      <c r="F15" s="22">
        <f>C7/E15</f>
        <v>1330.4007255720992</v>
      </c>
      <c r="G15" s="23">
        <f>SUM(G16:G39)</f>
        <v>60583788.241102263</v>
      </c>
      <c r="H15" s="21">
        <f>SUM(H16:H39)</f>
        <v>143656</v>
      </c>
      <c r="I15" s="22">
        <f>G7/H15</f>
        <v>424.24863620974787</v>
      </c>
      <c r="J15" s="23">
        <f>SUM(J16:J39)</f>
        <v>60945862.083347544</v>
      </c>
      <c r="K15" s="23">
        <f>SUM(K16:K39)</f>
        <v>121529650.32444981</v>
      </c>
      <c r="L15" s="23">
        <f t="shared" ref="L15:L39" si="0">K15/3</f>
        <v>40509883.441483267</v>
      </c>
    </row>
    <row r="16" spans="1:12" x14ac:dyDescent="0.25">
      <c r="A16">
        <v>140292</v>
      </c>
      <c r="B16" s="24">
        <v>7074</v>
      </c>
      <c r="C16" s="25" t="s">
        <v>19</v>
      </c>
      <c r="D16" t="s">
        <v>20</v>
      </c>
      <c r="E16" s="26">
        <v>1008</v>
      </c>
      <c r="F16" s="27">
        <f t="shared" ref="F16:F39" si="1">$F$15</f>
        <v>1330.4007255720992</v>
      </c>
      <c r="G16" s="28">
        <f t="shared" ref="G16:G39" si="2">E16*F16</f>
        <v>1341043.9313766761</v>
      </c>
      <c r="H16" s="26">
        <v>2810</v>
      </c>
      <c r="I16" s="27">
        <f t="shared" ref="I16:I39" si="3">$I$15</f>
        <v>424.24863620974787</v>
      </c>
      <c r="J16" s="28">
        <f t="shared" ref="J16:J39" si="4">H16*I16</f>
        <v>1192138.6677493916</v>
      </c>
      <c r="K16" s="28">
        <f t="shared" ref="K16:K39" si="5">J16+G16</f>
        <v>2533182.5991260679</v>
      </c>
      <c r="L16" s="29">
        <f t="shared" si="0"/>
        <v>844394.19970868935</v>
      </c>
    </row>
    <row r="17" spans="1:12" x14ac:dyDescent="0.25">
      <c r="B17" s="24">
        <v>3085</v>
      </c>
      <c r="C17" s="25" t="s">
        <v>21</v>
      </c>
      <c r="D17" t="s">
        <v>20</v>
      </c>
      <c r="E17" s="26">
        <v>616</v>
      </c>
      <c r="F17" s="27">
        <f t="shared" si="1"/>
        <v>1330.4007255720992</v>
      </c>
      <c r="G17" s="28">
        <f t="shared" si="2"/>
        <v>819526.84695241309</v>
      </c>
      <c r="H17" s="26">
        <v>2938</v>
      </c>
      <c r="I17" s="27">
        <f t="shared" si="3"/>
        <v>424.24863620974787</v>
      </c>
      <c r="J17" s="28">
        <f t="shared" si="4"/>
        <v>1246442.4931842391</v>
      </c>
      <c r="K17" s="28">
        <f t="shared" si="5"/>
        <v>2065969.3401366523</v>
      </c>
      <c r="L17" s="29">
        <f t="shared" si="0"/>
        <v>688656.44671221741</v>
      </c>
    </row>
    <row r="18" spans="1:12" x14ac:dyDescent="0.25">
      <c r="A18">
        <v>140125</v>
      </c>
      <c r="B18" s="24">
        <v>7007</v>
      </c>
      <c r="C18" s="25" t="s">
        <v>22</v>
      </c>
      <c r="D18" t="s">
        <v>20</v>
      </c>
      <c r="E18" s="26">
        <v>1496</v>
      </c>
      <c r="F18" s="27">
        <f t="shared" si="1"/>
        <v>1330.4007255720992</v>
      </c>
      <c r="G18" s="28">
        <f t="shared" si="2"/>
        <v>1990279.4854558604</v>
      </c>
      <c r="H18" s="26">
        <v>3908</v>
      </c>
      <c r="I18" s="27">
        <f t="shared" si="3"/>
        <v>424.24863620974787</v>
      </c>
      <c r="J18" s="28">
        <f t="shared" si="4"/>
        <v>1657963.6703076947</v>
      </c>
      <c r="K18" s="28">
        <f t="shared" si="5"/>
        <v>3648243.1557635553</v>
      </c>
      <c r="L18" s="29">
        <f t="shared" si="0"/>
        <v>1216081.0519211851</v>
      </c>
    </row>
    <row r="19" spans="1:12" x14ac:dyDescent="0.25">
      <c r="A19">
        <v>140133</v>
      </c>
      <c r="B19" s="24">
        <v>3032</v>
      </c>
      <c r="C19" s="25" t="s">
        <v>23</v>
      </c>
      <c r="D19" t="s">
        <v>20</v>
      </c>
      <c r="E19" s="26">
        <v>1745</v>
      </c>
      <c r="F19" s="27">
        <f t="shared" si="1"/>
        <v>1330.4007255720992</v>
      </c>
      <c r="G19" s="28">
        <f t="shared" si="2"/>
        <v>2321549.266123313</v>
      </c>
      <c r="H19" s="26">
        <v>5979</v>
      </c>
      <c r="I19" s="27">
        <f t="shared" si="3"/>
        <v>424.24863620974787</v>
      </c>
      <c r="J19" s="28">
        <f t="shared" si="4"/>
        <v>2536582.5958980825</v>
      </c>
      <c r="K19" s="28">
        <f t="shared" si="5"/>
        <v>4858131.8620213959</v>
      </c>
      <c r="L19" s="29">
        <f t="shared" si="0"/>
        <v>1619377.2873404652</v>
      </c>
    </row>
    <row r="20" spans="1:12" x14ac:dyDescent="0.25">
      <c r="A20">
        <v>140206</v>
      </c>
      <c r="B20" s="24">
        <v>3046</v>
      </c>
      <c r="C20" s="25" t="s">
        <v>24</v>
      </c>
      <c r="D20" t="s">
        <v>20</v>
      </c>
      <c r="E20" s="26">
        <v>3171</v>
      </c>
      <c r="F20" s="27">
        <f t="shared" si="1"/>
        <v>1330.4007255720992</v>
      </c>
      <c r="G20" s="28">
        <f t="shared" si="2"/>
        <v>4218700.7007891266</v>
      </c>
      <c r="H20" s="26">
        <v>5860</v>
      </c>
      <c r="I20" s="27">
        <f t="shared" si="3"/>
        <v>424.24863620974787</v>
      </c>
      <c r="J20" s="28">
        <f t="shared" si="4"/>
        <v>2486097.0081891227</v>
      </c>
      <c r="K20" s="28">
        <f t="shared" si="5"/>
        <v>6704797.7089782488</v>
      </c>
      <c r="L20" s="29">
        <f t="shared" si="0"/>
        <v>2234932.5696594161</v>
      </c>
    </row>
    <row r="21" spans="1:12" x14ac:dyDescent="0.25">
      <c r="A21">
        <v>140158</v>
      </c>
      <c r="B21" s="24">
        <v>3042</v>
      </c>
      <c r="C21" s="25" t="s">
        <v>25</v>
      </c>
      <c r="D21" t="s">
        <v>20</v>
      </c>
      <c r="E21" s="26">
        <v>645</v>
      </c>
      <c r="F21" s="27">
        <f t="shared" si="1"/>
        <v>1330.4007255720992</v>
      </c>
      <c r="G21" s="28">
        <f t="shared" si="2"/>
        <v>858108.46799400402</v>
      </c>
      <c r="H21" s="26">
        <v>1915</v>
      </c>
      <c r="I21" s="27">
        <f t="shared" si="3"/>
        <v>424.24863620974787</v>
      </c>
      <c r="J21" s="28">
        <f t="shared" si="4"/>
        <v>812436.13834166713</v>
      </c>
      <c r="K21" s="28">
        <f t="shared" si="5"/>
        <v>1670544.6063356712</v>
      </c>
      <c r="L21" s="29">
        <f t="shared" si="0"/>
        <v>556848.20211189042</v>
      </c>
    </row>
    <row r="22" spans="1:12" x14ac:dyDescent="0.25">
      <c r="A22">
        <v>140177</v>
      </c>
      <c r="B22" s="24">
        <v>3071</v>
      </c>
      <c r="C22" s="25" t="s">
        <v>26</v>
      </c>
      <c r="D22" t="s">
        <v>20</v>
      </c>
      <c r="E22" s="26">
        <v>3409</v>
      </c>
      <c r="F22" s="27">
        <f t="shared" si="1"/>
        <v>1330.4007255720992</v>
      </c>
      <c r="G22" s="28">
        <f t="shared" si="2"/>
        <v>4535336.0734752864</v>
      </c>
      <c r="H22" s="26">
        <v>3603</v>
      </c>
      <c r="I22" s="27">
        <f t="shared" si="3"/>
        <v>424.24863620974787</v>
      </c>
      <c r="J22" s="28">
        <f t="shared" si="4"/>
        <v>1528567.8362637216</v>
      </c>
      <c r="K22" s="28">
        <f t="shared" si="5"/>
        <v>6063903.9097390082</v>
      </c>
      <c r="L22" s="29">
        <f t="shared" si="0"/>
        <v>2021301.3032463361</v>
      </c>
    </row>
    <row r="23" spans="1:12" x14ac:dyDescent="0.25">
      <c r="A23">
        <v>143301</v>
      </c>
      <c r="B23" s="24">
        <v>3036</v>
      </c>
      <c r="C23" s="25" t="s">
        <v>27</v>
      </c>
      <c r="D23" t="s">
        <v>20</v>
      </c>
      <c r="E23" s="26">
        <v>661</v>
      </c>
      <c r="F23" s="27">
        <f>$F$15</f>
        <v>1330.4007255720992</v>
      </c>
      <c r="G23" s="28">
        <f t="shared" si="2"/>
        <v>879394.87960315752</v>
      </c>
      <c r="H23" s="26">
        <v>1649</v>
      </c>
      <c r="I23" s="27">
        <f>$I$15</f>
        <v>424.24863620974787</v>
      </c>
      <c r="J23" s="28">
        <f t="shared" si="4"/>
        <v>699586.00110987423</v>
      </c>
      <c r="K23" s="28">
        <f t="shared" si="5"/>
        <v>1578980.8807130316</v>
      </c>
      <c r="L23" s="29">
        <f t="shared" si="0"/>
        <v>526326.96023767721</v>
      </c>
    </row>
    <row r="24" spans="1:12" x14ac:dyDescent="0.25">
      <c r="A24">
        <v>140083</v>
      </c>
      <c r="B24" s="24">
        <v>3038</v>
      </c>
      <c r="C24" s="25" t="s">
        <v>28</v>
      </c>
      <c r="D24" t="s">
        <v>20</v>
      </c>
      <c r="E24" s="26">
        <v>1712</v>
      </c>
      <c r="F24" s="27">
        <f t="shared" si="1"/>
        <v>1330.4007255720992</v>
      </c>
      <c r="G24" s="28">
        <f t="shared" si="2"/>
        <v>2277646.0421794336</v>
      </c>
      <c r="H24" s="26">
        <v>2509</v>
      </c>
      <c r="I24" s="27">
        <f t="shared" si="3"/>
        <v>424.24863620974787</v>
      </c>
      <c r="J24" s="28">
        <f t="shared" si="4"/>
        <v>1064439.8282502573</v>
      </c>
      <c r="K24" s="28">
        <f t="shared" si="5"/>
        <v>3342085.8704296909</v>
      </c>
      <c r="L24" s="29">
        <f>K24/3</f>
        <v>1114028.6234765637</v>
      </c>
    </row>
    <row r="25" spans="1:12" x14ac:dyDescent="0.25">
      <c r="A25">
        <v>140239</v>
      </c>
      <c r="B25" s="24">
        <v>18005</v>
      </c>
      <c r="C25" s="25" t="s">
        <v>29</v>
      </c>
      <c r="D25" t="s">
        <v>20</v>
      </c>
      <c r="E25" s="26">
        <v>1328</v>
      </c>
      <c r="F25" s="27">
        <f t="shared" si="1"/>
        <v>1330.4007255720992</v>
      </c>
      <c r="G25" s="28">
        <f t="shared" si="2"/>
        <v>1766772.1635597476</v>
      </c>
      <c r="H25" s="26">
        <v>6472</v>
      </c>
      <c r="I25" s="27">
        <f t="shared" si="3"/>
        <v>424.24863620974787</v>
      </c>
      <c r="J25" s="28">
        <f t="shared" si="4"/>
        <v>2745737.1735494882</v>
      </c>
      <c r="K25" s="28">
        <f t="shared" si="5"/>
        <v>4512509.337109236</v>
      </c>
      <c r="L25" s="29">
        <f t="shared" si="0"/>
        <v>1504169.779036412</v>
      </c>
    </row>
    <row r="26" spans="1:12" x14ac:dyDescent="0.25">
      <c r="A26">
        <v>140197</v>
      </c>
      <c r="B26" s="24">
        <v>3020</v>
      </c>
      <c r="C26" s="25" t="s">
        <v>30</v>
      </c>
      <c r="D26" t="s">
        <v>20</v>
      </c>
      <c r="E26" s="26">
        <v>1402</v>
      </c>
      <c r="F26" s="27">
        <f t="shared" si="1"/>
        <v>1330.4007255720992</v>
      </c>
      <c r="G26" s="28">
        <f>E26*F26</f>
        <v>1865221.817252083</v>
      </c>
      <c r="H26" s="26">
        <v>708</v>
      </c>
      <c r="I26" s="27">
        <f t="shared" si="3"/>
        <v>424.24863620974787</v>
      </c>
      <c r="J26" s="28">
        <f>H26*I26</f>
        <v>300368.0344365015</v>
      </c>
      <c r="K26" s="28">
        <f>J26+G26</f>
        <v>2165589.8516885843</v>
      </c>
      <c r="L26" s="29">
        <f>K26/3</f>
        <v>721863.28389619477</v>
      </c>
    </row>
    <row r="27" spans="1:12" x14ac:dyDescent="0.25">
      <c r="A27">
        <v>140018</v>
      </c>
      <c r="B27" s="24">
        <v>3045</v>
      </c>
      <c r="C27" s="25" t="s">
        <v>31</v>
      </c>
      <c r="D27" t="s">
        <v>20</v>
      </c>
      <c r="E27" s="26">
        <v>5338</v>
      </c>
      <c r="F27" s="27">
        <f t="shared" si="1"/>
        <v>1330.4007255720992</v>
      </c>
      <c r="G27" s="28">
        <f>E27*F27</f>
        <v>7101679.0731038656</v>
      </c>
      <c r="H27" s="26">
        <v>19408</v>
      </c>
      <c r="I27" s="27">
        <f t="shared" si="3"/>
        <v>424.24863620974787</v>
      </c>
      <c r="J27" s="28">
        <f>H27*I27</f>
        <v>8233817.5315587865</v>
      </c>
      <c r="K27" s="28">
        <f>J27+G27</f>
        <v>15335496.604662653</v>
      </c>
      <c r="L27" s="29">
        <f>K27/3</f>
        <v>5111832.2015542174</v>
      </c>
    </row>
    <row r="28" spans="1:12" x14ac:dyDescent="0.25">
      <c r="A28">
        <v>140110</v>
      </c>
      <c r="B28" s="24">
        <v>15010</v>
      </c>
      <c r="C28" s="25" t="s">
        <v>32</v>
      </c>
      <c r="D28" t="s">
        <v>20</v>
      </c>
      <c r="E28" s="26">
        <v>563</v>
      </c>
      <c r="F28" s="27">
        <f t="shared" si="1"/>
        <v>1330.4007255720992</v>
      </c>
      <c r="G28" s="28">
        <f t="shared" si="2"/>
        <v>749015.6084970918</v>
      </c>
      <c r="H28" s="26">
        <v>7506</v>
      </c>
      <c r="I28" s="27">
        <f t="shared" si="3"/>
        <v>424.24863620974787</v>
      </c>
      <c r="J28" s="28">
        <f t="shared" si="4"/>
        <v>3184410.2633903674</v>
      </c>
      <c r="K28" s="28">
        <f t="shared" si="5"/>
        <v>3933425.8718874594</v>
      </c>
      <c r="L28" s="29">
        <f t="shared" si="0"/>
        <v>1311141.9572958199</v>
      </c>
    </row>
    <row r="29" spans="1:12" x14ac:dyDescent="0.25">
      <c r="A29">
        <v>140174</v>
      </c>
      <c r="B29" s="24">
        <v>1012</v>
      </c>
      <c r="C29" s="25" t="s">
        <v>33</v>
      </c>
      <c r="D29" t="s">
        <v>20</v>
      </c>
      <c r="E29" s="26">
        <v>1429</v>
      </c>
      <c r="F29" s="27">
        <f t="shared" si="1"/>
        <v>1330.4007255720992</v>
      </c>
      <c r="G29" s="28">
        <f t="shared" si="2"/>
        <v>1901142.6368425298</v>
      </c>
      <c r="H29" s="26">
        <v>4274</v>
      </c>
      <c r="I29" s="27">
        <f t="shared" si="3"/>
        <v>424.24863620974787</v>
      </c>
      <c r="J29" s="28">
        <f t="shared" si="4"/>
        <v>1813238.6711604623</v>
      </c>
      <c r="K29" s="28">
        <f t="shared" si="5"/>
        <v>3714381.3080029921</v>
      </c>
      <c r="L29" s="29">
        <f t="shared" si="0"/>
        <v>1238127.1026676639</v>
      </c>
    </row>
    <row r="30" spans="1:12" x14ac:dyDescent="0.25">
      <c r="A30">
        <v>140180</v>
      </c>
      <c r="B30" s="24">
        <v>3054</v>
      </c>
      <c r="C30" s="25" t="s">
        <v>34</v>
      </c>
      <c r="D30" t="s">
        <v>20</v>
      </c>
      <c r="E30" s="26">
        <v>5099</v>
      </c>
      <c r="F30" s="27">
        <f t="shared" si="1"/>
        <v>1330.4007255720992</v>
      </c>
      <c r="G30" s="28">
        <f t="shared" si="2"/>
        <v>6783713.2996921334</v>
      </c>
      <c r="H30" s="26">
        <v>16328</v>
      </c>
      <c r="I30" s="27">
        <f t="shared" si="3"/>
        <v>424.24863620974787</v>
      </c>
      <c r="J30" s="28">
        <f t="shared" si="4"/>
        <v>6927131.7320327628</v>
      </c>
      <c r="K30" s="28">
        <f t="shared" si="5"/>
        <v>13710845.031724896</v>
      </c>
      <c r="L30" s="29">
        <f t="shared" si="0"/>
        <v>4570281.6772416318</v>
      </c>
    </row>
    <row r="31" spans="1:12" x14ac:dyDescent="0.25">
      <c r="A31">
        <v>140068</v>
      </c>
      <c r="B31" s="24">
        <v>3107</v>
      </c>
      <c r="C31" s="25" t="s">
        <v>35</v>
      </c>
      <c r="D31" t="s">
        <v>20</v>
      </c>
      <c r="E31" s="26">
        <v>1472</v>
      </c>
      <c r="F31" s="27">
        <f t="shared" si="1"/>
        <v>1330.4007255720992</v>
      </c>
      <c r="G31" s="28">
        <f t="shared" si="2"/>
        <v>1958349.86804213</v>
      </c>
      <c r="H31" s="26">
        <v>3977</v>
      </c>
      <c r="I31" s="27">
        <f t="shared" si="3"/>
        <v>424.24863620974787</v>
      </c>
      <c r="J31" s="28">
        <f t="shared" si="4"/>
        <v>1687236.8262061672</v>
      </c>
      <c r="K31" s="28">
        <f t="shared" si="5"/>
        <v>3645586.6942482973</v>
      </c>
      <c r="L31" s="29">
        <f t="shared" si="0"/>
        <v>1215195.5647494325</v>
      </c>
    </row>
    <row r="32" spans="1:12" x14ac:dyDescent="0.25">
      <c r="A32">
        <v>140095</v>
      </c>
      <c r="B32" s="24">
        <v>3075</v>
      </c>
      <c r="C32" s="25" t="s">
        <v>36</v>
      </c>
      <c r="D32" t="s">
        <v>20</v>
      </c>
      <c r="E32" s="26">
        <v>2990</v>
      </c>
      <c r="F32" s="27">
        <f t="shared" si="1"/>
        <v>1330.4007255720992</v>
      </c>
      <c r="G32" s="28">
        <f t="shared" si="2"/>
        <v>3977898.1694605765</v>
      </c>
      <c r="H32" s="26">
        <v>11797</v>
      </c>
      <c r="I32" s="27">
        <f t="shared" si="3"/>
        <v>424.24863620974787</v>
      </c>
      <c r="J32" s="28">
        <f t="shared" si="4"/>
        <v>5004861.1613663957</v>
      </c>
      <c r="K32" s="28">
        <f t="shared" si="5"/>
        <v>8982759.3308269717</v>
      </c>
      <c r="L32" s="29">
        <f t="shared" si="0"/>
        <v>2994253.1102756574</v>
      </c>
    </row>
    <row r="33" spans="1:12" x14ac:dyDescent="0.25">
      <c r="A33">
        <v>140103</v>
      </c>
      <c r="B33" s="24">
        <v>3050</v>
      </c>
      <c r="C33" s="25" t="s">
        <v>37</v>
      </c>
      <c r="D33" t="s">
        <v>20</v>
      </c>
      <c r="E33" s="26">
        <v>2339</v>
      </c>
      <c r="F33" s="27">
        <f t="shared" si="1"/>
        <v>1330.4007255720992</v>
      </c>
      <c r="G33" s="28">
        <f t="shared" si="2"/>
        <v>3111807.2971131401</v>
      </c>
      <c r="H33" s="26">
        <v>8414</v>
      </c>
      <c r="I33" s="27">
        <f t="shared" si="3"/>
        <v>424.24863620974787</v>
      </c>
      <c r="J33" s="28">
        <f t="shared" si="4"/>
        <v>3569628.0250688186</v>
      </c>
      <c r="K33" s="28">
        <f t="shared" si="5"/>
        <v>6681435.3221819587</v>
      </c>
      <c r="L33" s="29">
        <f t="shared" si="0"/>
        <v>2227145.1073939861</v>
      </c>
    </row>
    <row r="34" spans="1:12" x14ac:dyDescent="0.25">
      <c r="A34">
        <v>140034</v>
      </c>
      <c r="B34" s="24">
        <v>3011</v>
      </c>
      <c r="C34" s="25" t="s">
        <v>38</v>
      </c>
      <c r="D34" t="s">
        <v>20</v>
      </c>
      <c r="E34" s="26">
        <v>448</v>
      </c>
      <c r="F34" s="27">
        <f t="shared" si="1"/>
        <v>1330.4007255720992</v>
      </c>
      <c r="G34" s="28">
        <f t="shared" si="2"/>
        <v>596019.52505630045</v>
      </c>
      <c r="H34" s="26">
        <v>6521</v>
      </c>
      <c r="I34" s="27">
        <f t="shared" si="3"/>
        <v>424.24863620974787</v>
      </c>
      <c r="J34" s="28">
        <f t="shared" si="4"/>
        <v>2766525.3567237658</v>
      </c>
      <c r="K34" s="28">
        <f t="shared" si="5"/>
        <v>3362544.8817800665</v>
      </c>
      <c r="L34" s="29">
        <f t="shared" si="0"/>
        <v>1120848.2939266888</v>
      </c>
    </row>
    <row r="35" spans="1:12" x14ac:dyDescent="0.25">
      <c r="A35">
        <v>140181</v>
      </c>
      <c r="B35" s="24">
        <v>3068</v>
      </c>
      <c r="C35" s="25" t="s">
        <v>39</v>
      </c>
      <c r="D35" t="s">
        <v>20</v>
      </c>
      <c r="E35" s="26">
        <v>1032</v>
      </c>
      <c r="F35" s="27">
        <f t="shared" si="1"/>
        <v>1330.4007255720992</v>
      </c>
      <c r="G35" s="28">
        <f t="shared" si="2"/>
        <v>1372973.5487904064</v>
      </c>
      <c r="H35" s="26">
        <v>1572</v>
      </c>
      <c r="I35" s="27">
        <f t="shared" si="3"/>
        <v>424.24863620974787</v>
      </c>
      <c r="J35" s="28">
        <f t="shared" si="4"/>
        <v>666918.85612172366</v>
      </c>
      <c r="K35" s="28">
        <f t="shared" si="5"/>
        <v>2039892.40491213</v>
      </c>
      <c r="L35" s="29">
        <f t="shared" si="0"/>
        <v>679964.13497071003</v>
      </c>
    </row>
    <row r="36" spans="1:12" x14ac:dyDescent="0.25">
      <c r="A36">
        <v>140114</v>
      </c>
      <c r="B36" s="24">
        <v>3056</v>
      </c>
      <c r="C36" s="25" t="s">
        <v>40</v>
      </c>
      <c r="D36" t="s">
        <v>20</v>
      </c>
      <c r="E36" s="26">
        <v>2734</v>
      </c>
      <c r="F36" s="27">
        <f t="shared" si="1"/>
        <v>1330.4007255720992</v>
      </c>
      <c r="G36" s="28">
        <f t="shared" si="2"/>
        <v>3637315.5837141192</v>
      </c>
      <c r="H36" s="26">
        <v>10330</v>
      </c>
      <c r="I36" s="27">
        <f t="shared" si="3"/>
        <v>424.24863620974787</v>
      </c>
      <c r="J36" s="28">
        <f t="shared" si="4"/>
        <v>4382488.4120466951</v>
      </c>
      <c r="K36" s="28">
        <f t="shared" si="5"/>
        <v>8019803.9957608143</v>
      </c>
      <c r="L36" s="29">
        <f t="shared" si="0"/>
        <v>2673267.9985869383</v>
      </c>
    </row>
    <row r="37" spans="1:12" x14ac:dyDescent="0.25">
      <c r="A37">
        <v>140115</v>
      </c>
      <c r="B37" s="24">
        <v>3102</v>
      </c>
      <c r="C37" s="25" t="s">
        <v>41</v>
      </c>
      <c r="D37" t="s">
        <v>20</v>
      </c>
      <c r="E37" s="26">
        <v>1612</v>
      </c>
      <c r="F37" s="27">
        <f t="shared" si="1"/>
        <v>1330.4007255720992</v>
      </c>
      <c r="G37" s="28">
        <f t="shared" si="2"/>
        <v>2144605.9696222241</v>
      </c>
      <c r="H37" s="26">
        <v>3974</v>
      </c>
      <c r="I37" s="27">
        <f t="shared" si="3"/>
        <v>424.24863620974787</v>
      </c>
      <c r="J37" s="28">
        <f t="shared" si="4"/>
        <v>1685964.0802975381</v>
      </c>
      <c r="K37" s="28">
        <f t="shared" si="5"/>
        <v>3830570.0499197622</v>
      </c>
      <c r="L37" s="29">
        <f t="shared" si="0"/>
        <v>1276856.6833065874</v>
      </c>
    </row>
    <row r="38" spans="1:12" x14ac:dyDescent="0.25">
      <c r="A38">
        <v>140077</v>
      </c>
      <c r="B38" s="24">
        <v>5013</v>
      </c>
      <c r="C38" s="25" t="s">
        <v>42</v>
      </c>
      <c r="D38" t="s">
        <v>20</v>
      </c>
      <c r="E38" s="26">
        <v>550</v>
      </c>
      <c r="F38" s="27">
        <f t="shared" si="1"/>
        <v>1330.4007255720992</v>
      </c>
      <c r="G38" s="28">
        <f t="shared" si="2"/>
        <v>731720.3990646546</v>
      </c>
      <c r="H38" s="26">
        <v>4082</v>
      </c>
      <c r="I38" s="27">
        <f t="shared" si="3"/>
        <v>424.24863620974787</v>
      </c>
      <c r="J38" s="28">
        <f t="shared" si="4"/>
        <v>1731782.9330081907</v>
      </c>
      <c r="K38" s="28">
        <f t="shared" si="5"/>
        <v>2463503.3320728452</v>
      </c>
      <c r="L38" s="29">
        <f t="shared" si="0"/>
        <v>821167.77735761506</v>
      </c>
    </row>
    <row r="39" spans="1:12" x14ac:dyDescent="0.25">
      <c r="A39">
        <v>140049</v>
      </c>
      <c r="B39" s="24">
        <v>15001</v>
      </c>
      <c r="C39" s="25" t="s">
        <v>43</v>
      </c>
      <c r="D39" t="s">
        <v>20</v>
      </c>
      <c r="E39" s="26">
        <v>2739</v>
      </c>
      <c r="F39" s="27">
        <f t="shared" si="1"/>
        <v>1330.4007255720992</v>
      </c>
      <c r="G39" s="28">
        <f t="shared" si="2"/>
        <v>3643967.5873419796</v>
      </c>
      <c r="H39" s="26">
        <v>7122</v>
      </c>
      <c r="I39" s="27">
        <f t="shared" si="3"/>
        <v>424.24863620974787</v>
      </c>
      <c r="J39" s="28">
        <f t="shared" si="4"/>
        <v>3021498.7870858242</v>
      </c>
      <c r="K39" s="28">
        <f t="shared" si="5"/>
        <v>6665466.3744278038</v>
      </c>
      <c r="L39" s="29">
        <f t="shared" si="0"/>
        <v>2221822.1248092679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E3E0E-E804-4851-AF3F-AC9368648029}">
  <dimension ref="A1:L67"/>
  <sheetViews>
    <sheetView topLeftCell="B1" workbookViewId="0">
      <selection activeCell="B3" sqref="B3"/>
    </sheetView>
  </sheetViews>
  <sheetFormatPr defaultRowHeight="15" x14ac:dyDescent="0.25"/>
  <cols>
    <col min="1" max="1" width="0" hidden="1" customWidth="1"/>
    <col min="3" max="3" width="32.7109375" bestFit="1" customWidth="1"/>
    <col min="4" max="4" width="13.5703125" bestFit="1" customWidth="1"/>
    <col min="6" max="6" width="12.28515625" customWidth="1"/>
    <col min="7" max="7" width="16.140625" customWidth="1"/>
    <col min="8" max="8" width="12" customWidth="1"/>
    <col min="10" max="10" width="12.5703125" bestFit="1" customWidth="1"/>
    <col min="11" max="11" width="12" bestFit="1" customWidth="1"/>
    <col min="12" max="12" width="13.7109375" bestFit="1" customWidth="1"/>
  </cols>
  <sheetData>
    <row r="1" spans="1:12" x14ac:dyDescent="0.25">
      <c r="B1" s="1" t="s">
        <v>0</v>
      </c>
    </row>
    <row r="2" spans="1:12" x14ac:dyDescent="0.25">
      <c r="B2" s="1" t="s">
        <v>44</v>
      </c>
    </row>
    <row r="3" spans="1:12" ht="15.75" thickBot="1" x14ac:dyDescent="0.3"/>
    <row r="4" spans="1:12" x14ac:dyDescent="0.25">
      <c r="C4" s="2" t="s">
        <v>2</v>
      </c>
      <c r="D4" s="3"/>
      <c r="E4" s="3"/>
      <c r="F4" s="3"/>
      <c r="G4" s="3" t="s">
        <v>3</v>
      </c>
      <c r="H4" s="4"/>
    </row>
    <row r="5" spans="1:12" x14ac:dyDescent="0.25">
      <c r="C5" s="30">
        <v>20795779.969999999</v>
      </c>
      <c r="D5" s="1"/>
      <c r="E5" s="1"/>
      <c r="F5" s="1"/>
      <c r="G5" s="31">
        <v>37769510.399999999</v>
      </c>
      <c r="H5" s="10"/>
      <c r="J5" s="15"/>
    </row>
    <row r="6" spans="1:12" x14ac:dyDescent="0.25">
      <c r="C6" s="32" t="s">
        <v>4</v>
      </c>
      <c r="D6" s="1"/>
      <c r="E6" s="1"/>
      <c r="F6" s="1"/>
      <c r="G6" s="33" t="s">
        <v>5</v>
      </c>
      <c r="H6" s="10"/>
      <c r="J6" s="15"/>
    </row>
    <row r="7" spans="1:12" ht="15.75" thickBot="1" x14ac:dyDescent="0.3">
      <c r="C7" s="34">
        <f>C5/4</f>
        <v>5198944.9924999997</v>
      </c>
      <c r="D7" s="12"/>
      <c r="E7" s="12"/>
      <c r="F7" s="12"/>
      <c r="G7" s="13">
        <f>G5/4</f>
        <v>9442377.5999999996</v>
      </c>
      <c r="H7" s="14"/>
    </row>
    <row r="8" spans="1:12" x14ac:dyDescent="0.25">
      <c r="C8" s="35"/>
      <c r="G8" s="36"/>
    </row>
    <row r="9" spans="1:12" x14ac:dyDescent="0.25">
      <c r="B9" s="1" t="s">
        <v>6</v>
      </c>
      <c r="G9" s="15"/>
    </row>
    <row r="10" spans="1:12" x14ac:dyDescent="0.25">
      <c r="B10" s="1"/>
      <c r="G10" s="15"/>
    </row>
    <row r="11" spans="1:12" x14ac:dyDescent="0.25">
      <c r="B11" s="1" t="s">
        <v>7</v>
      </c>
    </row>
    <row r="12" spans="1:12" x14ac:dyDescent="0.25">
      <c r="E12" s="36"/>
      <c r="F12" s="37"/>
      <c r="I12" s="37"/>
    </row>
    <row r="14" spans="1:12" s="17" customFormat="1" ht="75" x14ac:dyDescent="0.25">
      <c r="B14" s="18" t="s">
        <v>8</v>
      </c>
      <c r="C14" s="18" t="s">
        <v>9</v>
      </c>
      <c r="D14" s="18" t="s">
        <v>10</v>
      </c>
      <c r="E14" s="19" t="s">
        <v>11</v>
      </c>
      <c r="F14" s="18" t="s">
        <v>12</v>
      </c>
      <c r="G14" s="18" t="s">
        <v>13</v>
      </c>
      <c r="H14" s="19" t="s">
        <v>14</v>
      </c>
      <c r="I14" s="18" t="s">
        <v>15</v>
      </c>
      <c r="J14" s="18" t="s">
        <v>16</v>
      </c>
      <c r="K14" s="18" t="s">
        <v>17</v>
      </c>
      <c r="L14" s="18" t="s">
        <v>18</v>
      </c>
    </row>
    <row r="15" spans="1:12" s="17" customFormat="1" x14ac:dyDescent="0.25">
      <c r="B15" s="20"/>
      <c r="C15" s="20"/>
      <c r="D15" s="20"/>
      <c r="E15" s="21">
        <f>SUM(E16:E66)</f>
        <v>995</v>
      </c>
      <c r="F15" s="22">
        <f>C7/E15</f>
        <v>5225.0703442211052</v>
      </c>
      <c r="G15" s="23">
        <f>SUM(G16:G66)</f>
        <v>5198944.9925000016</v>
      </c>
      <c r="H15" s="21">
        <f>SUM(H16:H66)</f>
        <v>57685</v>
      </c>
      <c r="I15" s="22">
        <f>G7/H15</f>
        <v>163.68861229089018</v>
      </c>
      <c r="J15" s="23">
        <f>SUM(J16:J66)</f>
        <v>9442377.6000000015</v>
      </c>
      <c r="K15" s="23">
        <f>SUM(K16:K66)</f>
        <v>14641322.592500001</v>
      </c>
      <c r="L15" s="23">
        <f t="shared" ref="L15:L63" si="0">K15/3</f>
        <v>4880440.8641666668</v>
      </c>
    </row>
    <row r="16" spans="1:12" x14ac:dyDescent="0.25">
      <c r="A16">
        <v>141322</v>
      </c>
      <c r="B16" s="24">
        <v>12005</v>
      </c>
      <c r="C16" s="25" t="s">
        <v>85</v>
      </c>
      <c r="D16" t="s">
        <v>46</v>
      </c>
      <c r="E16">
        <v>75</v>
      </c>
      <c r="F16" s="27">
        <f t="shared" ref="F16:F66" si="1">$F$15</f>
        <v>5225.0703442211052</v>
      </c>
      <c r="G16" s="28">
        <f t="shared" ref="G16:G63" si="2">F16*E16</f>
        <v>391880.2758165829</v>
      </c>
      <c r="H16" s="26">
        <v>1822</v>
      </c>
      <c r="I16" s="27">
        <f t="shared" ref="I16:I66" si="3">$I$15</f>
        <v>163.68861229089018</v>
      </c>
      <c r="J16" s="15">
        <f t="shared" ref="J16:J63" si="4">H16*I16</f>
        <v>298240.65159400192</v>
      </c>
      <c r="K16" s="15">
        <f t="shared" ref="K16:K63" si="5">J16+G16</f>
        <v>690120.92741058487</v>
      </c>
      <c r="L16" s="29">
        <f t="shared" si="0"/>
        <v>230040.30913686162</v>
      </c>
    </row>
    <row r="17" spans="1:12" x14ac:dyDescent="0.25">
      <c r="A17">
        <v>141309</v>
      </c>
      <c r="B17" s="24">
        <v>5009</v>
      </c>
      <c r="C17" s="25" t="s">
        <v>79</v>
      </c>
      <c r="D17" t="s">
        <v>46</v>
      </c>
      <c r="E17">
        <v>3</v>
      </c>
      <c r="F17" s="27">
        <f t="shared" si="1"/>
        <v>5225.0703442211052</v>
      </c>
      <c r="G17" s="28">
        <f t="shared" si="2"/>
        <v>15675.211032663316</v>
      </c>
      <c r="H17" s="26">
        <v>524</v>
      </c>
      <c r="I17" s="27">
        <f t="shared" si="3"/>
        <v>163.68861229089018</v>
      </c>
      <c r="J17" s="15">
        <f t="shared" si="4"/>
        <v>85772.832840426447</v>
      </c>
      <c r="K17" s="15">
        <f t="shared" si="5"/>
        <v>101448.04387308976</v>
      </c>
      <c r="L17" s="29">
        <f t="shared" si="0"/>
        <v>33816.014624363255</v>
      </c>
    </row>
    <row r="18" spans="1:12" x14ac:dyDescent="0.25">
      <c r="A18">
        <v>141316</v>
      </c>
      <c r="B18" s="24">
        <v>8018</v>
      </c>
      <c r="C18" s="25" t="s">
        <v>95</v>
      </c>
      <c r="D18" t="s">
        <v>46</v>
      </c>
      <c r="E18">
        <v>7</v>
      </c>
      <c r="F18" s="27">
        <f t="shared" si="1"/>
        <v>5225.0703442211052</v>
      </c>
      <c r="G18" s="28">
        <f t="shared" si="2"/>
        <v>36575.492409547733</v>
      </c>
      <c r="H18" s="26">
        <v>3246</v>
      </c>
      <c r="I18" s="27">
        <f t="shared" si="3"/>
        <v>163.68861229089018</v>
      </c>
      <c r="J18" s="15">
        <f t="shared" si="4"/>
        <v>531333.23549622949</v>
      </c>
      <c r="K18" s="15">
        <f t="shared" si="5"/>
        <v>567908.72790577728</v>
      </c>
      <c r="L18" s="29">
        <f t="shared" si="0"/>
        <v>189302.90930192577</v>
      </c>
    </row>
    <row r="19" spans="1:12" x14ac:dyDescent="0.25">
      <c r="A19">
        <v>140141</v>
      </c>
      <c r="B19" s="24">
        <v>3007</v>
      </c>
      <c r="C19" s="25" t="s">
        <v>61</v>
      </c>
      <c r="D19" t="s">
        <v>46</v>
      </c>
      <c r="E19">
        <v>35</v>
      </c>
      <c r="F19" s="27">
        <f t="shared" si="1"/>
        <v>5225.0703442211052</v>
      </c>
      <c r="G19" s="28">
        <f t="shared" si="2"/>
        <v>182877.46204773869</v>
      </c>
      <c r="H19" s="26">
        <v>1174</v>
      </c>
      <c r="I19" s="27">
        <f t="shared" si="3"/>
        <v>163.68861229089018</v>
      </c>
      <c r="J19" s="15">
        <f t="shared" si="4"/>
        <v>192170.43082950506</v>
      </c>
      <c r="K19" s="15">
        <f t="shared" si="5"/>
        <v>375047.89287724375</v>
      </c>
      <c r="L19" s="29">
        <f t="shared" si="0"/>
        <v>125015.96429241459</v>
      </c>
    </row>
    <row r="20" spans="1:12" x14ac:dyDescent="0.25">
      <c r="A20">
        <v>140016</v>
      </c>
      <c r="B20" s="24">
        <v>6003</v>
      </c>
      <c r="C20" s="25" t="s">
        <v>66</v>
      </c>
      <c r="D20" t="s">
        <v>46</v>
      </c>
      <c r="E20">
        <v>42</v>
      </c>
      <c r="F20" s="27">
        <f t="shared" si="1"/>
        <v>5225.0703442211052</v>
      </c>
      <c r="G20" s="28">
        <f t="shared" si="2"/>
        <v>219452.95445728643</v>
      </c>
      <c r="H20" s="26">
        <v>1339</v>
      </c>
      <c r="I20" s="27">
        <f t="shared" si="3"/>
        <v>163.68861229089018</v>
      </c>
      <c r="J20" s="15">
        <f t="shared" si="4"/>
        <v>219179.05185750194</v>
      </c>
      <c r="K20" s="15">
        <f t="shared" si="5"/>
        <v>438632.00631478836</v>
      </c>
      <c r="L20" s="29">
        <f t="shared" si="0"/>
        <v>146210.66877159613</v>
      </c>
    </row>
    <row r="21" spans="1:12" x14ac:dyDescent="0.25">
      <c r="A21">
        <v>141306</v>
      </c>
      <c r="B21" s="24">
        <v>19009</v>
      </c>
      <c r="C21" s="25" t="s">
        <v>80</v>
      </c>
      <c r="D21" t="s">
        <v>46</v>
      </c>
      <c r="E21">
        <v>1</v>
      </c>
      <c r="F21" s="27">
        <f t="shared" si="1"/>
        <v>5225.0703442211052</v>
      </c>
      <c r="G21" s="28">
        <f t="shared" si="2"/>
        <v>5225.0703442211052</v>
      </c>
      <c r="H21" s="26">
        <v>660</v>
      </c>
      <c r="I21" s="27">
        <f t="shared" si="3"/>
        <v>163.68861229089018</v>
      </c>
      <c r="J21" s="15">
        <f t="shared" si="4"/>
        <v>108034.48411198752</v>
      </c>
      <c r="K21" s="15">
        <f t="shared" si="5"/>
        <v>113259.55445620863</v>
      </c>
      <c r="L21" s="29">
        <f t="shared" si="0"/>
        <v>37753.184818736212</v>
      </c>
    </row>
    <row r="22" spans="1:12" x14ac:dyDescent="0.25">
      <c r="A22">
        <v>141343</v>
      </c>
      <c r="B22" s="24">
        <v>18014</v>
      </c>
      <c r="C22" s="25" t="s">
        <v>55</v>
      </c>
      <c r="D22" t="s">
        <v>46</v>
      </c>
      <c r="E22">
        <v>83</v>
      </c>
      <c r="F22" s="27">
        <f t="shared" si="1"/>
        <v>5225.0703442211052</v>
      </c>
      <c r="G22" s="28">
        <f t="shared" si="2"/>
        <v>433680.83857035171</v>
      </c>
      <c r="H22" s="26">
        <v>2117</v>
      </c>
      <c r="I22" s="27">
        <f t="shared" si="3"/>
        <v>163.68861229089018</v>
      </c>
      <c r="J22" s="15">
        <f t="shared" si="4"/>
        <v>346528.7922198145</v>
      </c>
      <c r="K22" s="15">
        <f t="shared" si="5"/>
        <v>780209.63079016621</v>
      </c>
      <c r="L22" s="29">
        <f t="shared" si="0"/>
        <v>260069.87693005541</v>
      </c>
    </row>
    <row r="23" spans="1:12" x14ac:dyDescent="0.25">
      <c r="A23">
        <v>140138</v>
      </c>
      <c r="B23" s="24">
        <v>6002</v>
      </c>
      <c r="C23" s="25" t="s">
        <v>60</v>
      </c>
      <c r="D23" t="s">
        <v>46</v>
      </c>
      <c r="E23">
        <v>41</v>
      </c>
      <c r="F23" s="27">
        <f t="shared" si="1"/>
        <v>5225.0703442211052</v>
      </c>
      <c r="G23" s="28">
        <f t="shared" si="2"/>
        <v>214227.88411306532</v>
      </c>
      <c r="H23" s="26">
        <v>1684</v>
      </c>
      <c r="I23" s="27">
        <f t="shared" si="3"/>
        <v>163.68861229089018</v>
      </c>
      <c r="J23" s="15">
        <f t="shared" si="4"/>
        <v>275651.62309785903</v>
      </c>
      <c r="K23" s="15">
        <f t="shared" si="5"/>
        <v>489879.50721092435</v>
      </c>
      <c r="L23" s="29">
        <f t="shared" si="0"/>
        <v>163293.16907030813</v>
      </c>
    </row>
    <row r="24" spans="1:12" x14ac:dyDescent="0.25">
      <c r="A24">
        <v>141346</v>
      </c>
      <c r="B24" s="24">
        <v>22002</v>
      </c>
      <c r="C24" s="25" t="s">
        <v>45</v>
      </c>
      <c r="D24" t="s">
        <v>46</v>
      </c>
      <c r="E24">
        <v>17</v>
      </c>
      <c r="F24" s="27">
        <f>$F$15</f>
        <v>5225.0703442211052</v>
      </c>
      <c r="G24" s="28">
        <f t="shared" si="2"/>
        <v>88826.195851758792</v>
      </c>
      <c r="H24" s="26">
        <v>1298</v>
      </c>
      <c r="I24" s="27">
        <f>$I$15</f>
        <v>163.68861229089018</v>
      </c>
      <c r="J24" s="15">
        <f t="shared" si="4"/>
        <v>212467.81875357544</v>
      </c>
      <c r="K24" s="15">
        <f t="shared" si="5"/>
        <v>301294.01460533426</v>
      </c>
      <c r="L24" s="29">
        <f t="shared" si="0"/>
        <v>100431.33820177808</v>
      </c>
    </row>
    <row r="25" spans="1:12" x14ac:dyDescent="0.25">
      <c r="A25">
        <v>141324</v>
      </c>
      <c r="B25" s="24">
        <v>5004</v>
      </c>
      <c r="C25" s="25" t="s">
        <v>49</v>
      </c>
      <c r="D25" t="s">
        <v>46</v>
      </c>
      <c r="E25">
        <v>12</v>
      </c>
      <c r="F25" s="27">
        <f t="shared" si="1"/>
        <v>5225.0703442211052</v>
      </c>
      <c r="G25" s="28">
        <f t="shared" si="2"/>
        <v>62700.844130653262</v>
      </c>
      <c r="H25" s="26">
        <v>1785</v>
      </c>
      <c r="I25" s="27">
        <f t="shared" si="3"/>
        <v>163.68861229089018</v>
      </c>
      <c r="J25" s="15">
        <f t="shared" si="4"/>
        <v>292184.17293923895</v>
      </c>
      <c r="K25" s="15">
        <f t="shared" si="5"/>
        <v>354885.0170698922</v>
      </c>
      <c r="L25" s="29">
        <f t="shared" si="0"/>
        <v>118295.00568996406</v>
      </c>
    </row>
    <row r="26" spans="1:12" x14ac:dyDescent="0.25">
      <c r="A26">
        <v>141321</v>
      </c>
      <c r="B26" s="24">
        <v>2014</v>
      </c>
      <c r="C26" s="25" t="s">
        <v>48</v>
      </c>
      <c r="D26" t="s">
        <v>46</v>
      </c>
      <c r="E26">
        <v>0</v>
      </c>
      <c r="F26" s="27">
        <f t="shared" si="1"/>
        <v>5225.0703442211052</v>
      </c>
      <c r="G26" s="28">
        <f t="shared" si="2"/>
        <v>0</v>
      </c>
      <c r="H26" s="26">
        <v>1055</v>
      </c>
      <c r="I26" s="27">
        <f t="shared" si="3"/>
        <v>163.68861229089018</v>
      </c>
      <c r="J26" s="15">
        <f t="shared" si="4"/>
        <v>172691.48596688913</v>
      </c>
      <c r="K26" s="15">
        <f t="shared" si="5"/>
        <v>172691.48596688913</v>
      </c>
      <c r="L26" s="29">
        <f t="shared" si="0"/>
        <v>57563.82865562971</v>
      </c>
    </row>
    <row r="27" spans="1:12" x14ac:dyDescent="0.25">
      <c r="A27">
        <v>141304</v>
      </c>
      <c r="B27" s="24">
        <v>1001</v>
      </c>
      <c r="C27" s="25" t="s">
        <v>82</v>
      </c>
      <c r="D27" t="s">
        <v>46</v>
      </c>
      <c r="E27">
        <v>4</v>
      </c>
      <c r="F27" s="27">
        <f t="shared" si="1"/>
        <v>5225.0703442211052</v>
      </c>
      <c r="G27" s="28">
        <f t="shared" si="2"/>
        <v>20900.281376884421</v>
      </c>
      <c r="H27" s="26">
        <v>570</v>
      </c>
      <c r="I27" s="27">
        <f t="shared" si="3"/>
        <v>163.68861229089018</v>
      </c>
      <c r="J27" s="15">
        <f t="shared" si="4"/>
        <v>93302.509005807398</v>
      </c>
      <c r="K27" s="15">
        <f t="shared" si="5"/>
        <v>114202.79038269182</v>
      </c>
      <c r="L27" s="29">
        <f t="shared" si="0"/>
        <v>38067.596794230609</v>
      </c>
    </row>
    <row r="28" spans="1:12" x14ac:dyDescent="0.25">
      <c r="A28">
        <v>141317</v>
      </c>
      <c r="B28" s="24">
        <v>7006</v>
      </c>
      <c r="C28" s="25" t="s">
        <v>56</v>
      </c>
      <c r="D28" t="s">
        <v>46</v>
      </c>
      <c r="E28">
        <v>63</v>
      </c>
      <c r="F28" s="27">
        <f t="shared" si="1"/>
        <v>5225.0703442211052</v>
      </c>
      <c r="G28" s="28">
        <f t="shared" si="2"/>
        <v>329179.43168592965</v>
      </c>
      <c r="H28" s="26">
        <v>2068</v>
      </c>
      <c r="I28" s="27">
        <f t="shared" si="3"/>
        <v>163.68861229089018</v>
      </c>
      <c r="J28" s="15">
        <f t="shared" si="4"/>
        <v>338508.0502175609</v>
      </c>
      <c r="K28" s="15">
        <f t="shared" si="5"/>
        <v>667687.48190349061</v>
      </c>
      <c r="L28" s="29">
        <f t="shared" si="0"/>
        <v>222562.4939678302</v>
      </c>
    </row>
    <row r="29" spans="1:12" x14ac:dyDescent="0.25">
      <c r="A29">
        <v>141326</v>
      </c>
      <c r="B29" s="24">
        <v>13023</v>
      </c>
      <c r="C29" s="25" t="s">
        <v>54</v>
      </c>
      <c r="D29" t="s">
        <v>46</v>
      </c>
      <c r="E29">
        <v>23</v>
      </c>
      <c r="F29" s="27">
        <f t="shared" si="1"/>
        <v>5225.0703442211052</v>
      </c>
      <c r="G29" s="28">
        <f t="shared" si="2"/>
        <v>120176.61791708542</v>
      </c>
      <c r="H29" s="26">
        <v>664</v>
      </c>
      <c r="I29" s="27">
        <f t="shared" si="3"/>
        <v>163.68861229089018</v>
      </c>
      <c r="J29" s="15">
        <f t="shared" si="4"/>
        <v>108689.23856115108</v>
      </c>
      <c r="K29" s="15">
        <f t="shared" si="5"/>
        <v>228865.8564782365</v>
      </c>
      <c r="L29" s="29">
        <f t="shared" si="0"/>
        <v>76288.618826078833</v>
      </c>
    </row>
    <row r="30" spans="1:12" x14ac:dyDescent="0.25">
      <c r="A30">
        <v>141319</v>
      </c>
      <c r="B30" s="24">
        <v>7004</v>
      </c>
      <c r="C30" s="25" t="s">
        <v>59</v>
      </c>
      <c r="D30" t="s">
        <v>46</v>
      </c>
      <c r="E30">
        <v>14</v>
      </c>
      <c r="F30" s="27">
        <f t="shared" si="1"/>
        <v>5225.0703442211052</v>
      </c>
      <c r="G30" s="28">
        <f t="shared" si="2"/>
        <v>73150.984819095465</v>
      </c>
      <c r="H30" s="26">
        <v>1080</v>
      </c>
      <c r="I30" s="27">
        <f t="shared" si="3"/>
        <v>163.68861229089018</v>
      </c>
      <c r="J30" s="15">
        <f t="shared" si="4"/>
        <v>176783.7012741614</v>
      </c>
      <c r="K30" s="15">
        <f t="shared" si="5"/>
        <v>249934.68609325687</v>
      </c>
      <c r="L30" s="29">
        <f t="shared" si="0"/>
        <v>83311.562031085617</v>
      </c>
    </row>
    <row r="31" spans="1:12" x14ac:dyDescent="0.25">
      <c r="A31">
        <v>141328</v>
      </c>
      <c r="B31" s="24">
        <v>18013</v>
      </c>
      <c r="C31" s="25" t="s">
        <v>47</v>
      </c>
      <c r="D31" t="s">
        <v>46</v>
      </c>
      <c r="E31">
        <v>4</v>
      </c>
      <c r="F31" s="27">
        <f t="shared" si="1"/>
        <v>5225.0703442211052</v>
      </c>
      <c r="G31" s="28">
        <f t="shared" si="2"/>
        <v>20900.281376884421</v>
      </c>
      <c r="H31" s="26">
        <v>475</v>
      </c>
      <c r="I31" s="27">
        <f t="shared" si="3"/>
        <v>163.68861229089018</v>
      </c>
      <c r="J31" s="15">
        <f t="shared" si="4"/>
        <v>77752.090838172837</v>
      </c>
      <c r="K31" s="15">
        <f t="shared" si="5"/>
        <v>98652.372215057258</v>
      </c>
      <c r="L31" s="29">
        <f t="shared" si="0"/>
        <v>32884.12407168575</v>
      </c>
    </row>
    <row r="32" spans="1:12" x14ac:dyDescent="0.25">
      <c r="A32">
        <v>141332</v>
      </c>
      <c r="B32" s="24">
        <v>8011</v>
      </c>
      <c r="C32" s="25" t="s">
        <v>64</v>
      </c>
      <c r="D32" t="s">
        <v>46</v>
      </c>
      <c r="E32">
        <v>3</v>
      </c>
      <c r="F32" s="27">
        <f t="shared" si="1"/>
        <v>5225.0703442211052</v>
      </c>
      <c r="G32" s="28">
        <f t="shared" si="2"/>
        <v>15675.211032663316</v>
      </c>
      <c r="H32" s="26">
        <v>903</v>
      </c>
      <c r="I32" s="27">
        <f t="shared" si="3"/>
        <v>163.68861229089018</v>
      </c>
      <c r="J32" s="15">
        <f t="shared" si="4"/>
        <v>147810.81689867383</v>
      </c>
      <c r="K32" s="15">
        <f t="shared" si="5"/>
        <v>163486.02793133716</v>
      </c>
      <c r="L32" s="29">
        <f t="shared" si="0"/>
        <v>54495.342643779055</v>
      </c>
    </row>
    <row r="33" spans="1:12" x14ac:dyDescent="0.25">
      <c r="A33">
        <v>140121</v>
      </c>
      <c r="B33" s="24">
        <v>8014</v>
      </c>
      <c r="C33" s="25" t="s">
        <v>77</v>
      </c>
      <c r="D33" t="s">
        <v>46</v>
      </c>
      <c r="E33">
        <v>0</v>
      </c>
      <c r="F33" s="27">
        <f t="shared" si="1"/>
        <v>5225.0703442211052</v>
      </c>
      <c r="G33" s="28">
        <f t="shared" si="2"/>
        <v>0</v>
      </c>
      <c r="H33" s="26">
        <v>40</v>
      </c>
      <c r="I33" s="27">
        <f t="shared" si="3"/>
        <v>163.68861229089018</v>
      </c>
      <c r="J33" s="15">
        <f t="shared" si="4"/>
        <v>6547.5444916356073</v>
      </c>
      <c r="K33" s="15">
        <f t="shared" si="5"/>
        <v>6547.5444916356073</v>
      </c>
      <c r="L33" s="29">
        <f t="shared" si="0"/>
        <v>2182.5148305452026</v>
      </c>
    </row>
    <row r="34" spans="1:12" x14ac:dyDescent="0.25">
      <c r="A34">
        <v>140199</v>
      </c>
      <c r="B34" s="24">
        <v>12007</v>
      </c>
      <c r="C34" s="25" t="s">
        <v>83</v>
      </c>
      <c r="D34" t="s">
        <v>46</v>
      </c>
      <c r="E34">
        <v>87</v>
      </c>
      <c r="F34" s="27">
        <f t="shared" si="1"/>
        <v>5225.0703442211052</v>
      </c>
      <c r="G34" s="28">
        <f t="shared" si="2"/>
        <v>454581.11994723615</v>
      </c>
      <c r="H34" s="26">
        <v>2223</v>
      </c>
      <c r="I34" s="27">
        <f t="shared" si="3"/>
        <v>163.68861229089018</v>
      </c>
      <c r="J34" s="15">
        <f t="shared" si="4"/>
        <v>363879.78512264887</v>
      </c>
      <c r="K34" s="15">
        <f t="shared" si="5"/>
        <v>818460.90506988508</v>
      </c>
      <c r="L34" s="29">
        <f t="shared" si="0"/>
        <v>272820.30168996169</v>
      </c>
    </row>
    <row r="35" spans="1:12" x14ac:dyDescent="0.25">
      <c r="A35">
        <v>140168</v>
      </c>
      <c r="B35" s="24">
        <v>8009</v>
      </c>
      <c r="C35" s="25" t="s">
        <v>84</v>
      </c>
      <c r="D35" t="s">
        <v>46</v>
      </c>
      <c r="E35">
        <v>33</v>
      </c>
      <c r="F35" s="27">
        <f t="shared" si="1"/>
        <v>5225.0703442211052</v>
      </c>
      <c r="G35" s="28">
        <f t="shared" si="2"/>
        <v>172427.32135929647</v>
      </c>
      <c r="H35" s="26">
        <v>733</v>
      </c>
      <c r="I35" s="27">
        <f t="shared" si="3"/>
        <v>163.68861229089018</v>
      </c>
      <c r="J35" s="15">
        <f t="shared" si="4"/>
        <v>119983.7528092225</v>
      </c>
      <c r="K35" s="15">
        <f t="shared" si="5"/>
        <v>292411.074168519</v>
      </c>
      <c r="L35" s="29">
        <f t="shared" si="0"/>
        <v>97470.358056173005</v>
      </c>
    </row>
    <row r="36" spans="1:12" x14ac:dyDescent="0.25">
      <c r="A36">
        <v>141315</v>
      </c>
      <c r="B36" s="24">
        <v>16009</v>
      </c>
      <c r="C36" s="25" t="s">
        <v>81</v>
      </c>
      <c r="D36" t="s">
        <v>46</v>
      </c>
      <c r="E36">
        <v>102</v>
      </c>
      <c r="F36" s="27">
        <f t="shared" si="1"/>
        <v>5225.0703442211052</v>
      </c>
      <c r="G36" s="28">
        <f t="shared" si="2"/>
        <v>532957.17511055269</v>
      </c>
      <c r="H36" s="26">
        <v>695</v>
      </c>
      <c r="I36" s="27">
        <f t="shared" si="3"/>
        <v>163.68861229089018</v>
      </c>
      <c r="J36" s="15">
        <f t="shared" si="4"/>
        <v>113763.58554216867</v>
      </c>
      <c r="K36" s="15">
        <f t="shared" si="5"/>
        <v>646720.76065272139</v>
      </c>
      <c r="L36" s="29">
        <f t="shared" si="0"/>
        <v>215573.58688424047</v>
      </c>
    </row>
    <row r="37" spans="1:12" x14ac:dyDescent="0.25">
      <c r="A37">
        <v>141301</v>
      </c>
      <c r="B37" s="24">
        <v>13010</v>
      </c>
      <c r="C37" s="25" t="s">
        <v>72</v>
      </c>
      <c r="D37" t="s">
        <v>46</v>
      </c>
      <c r="E37">
        <v>0</v>
      </c>
      <c r="F37" s="27">
        <f t="shared" si="1"/>
        <v>5225.0703442211052</v>
      </c>
      <c r="G37" s="28">
        <f t="shared" si="2"/>
        <v>0</v>
      </c>
      <c r="H37" s="26">
        <v>915</v>
      </c>
      <c r="I37" s="27">
        <f t="shared" si="3"/>
        <v>163.68861229089018</v>
      </c>
      <c r="J37" s="15">
        <f t="shared" si="4"/>
        <v>149775.08024616452</v>
      </c>
      <c r="K37" s="15">
        <f t="shared" si="5"/>
        <v>149775.08024616452</v>
      </c>
      <c r="L37" s="29">
        <f t="shared" si="0"/>
        <v>49925.02674872151</v>
      </c>
    </row>
    <row r="38" spans="1:12" x14ac:dyDescent="0.25">
      <c r="A38">
        <v>141344</v>
      </c>
      <c r="B38" s="24">
        <v>12004</v>
      </c>
      <c r="C38" s="25" t="s">
        <v>53</v>
      </c>
      <c r="D38" t="s">
        <v>46</v>
      </c>
      <c r="E38">
        <v>7</v>
      </c>
      <c r="F38" s="27">
        <f t="shared" si="1"/>
        <v>5225.0703442211052</v>
      </c>
      <c r="G38" s="28">
        <f t="shared" si="2"/>
        <v>36575.492409547733</v>
      </c>
      <c r="H38" s="26">
        <v>962</v>
      </c>
      <c r="I38" s="27">
        <f t="shared" si="3"/>
        <v>163.68861229089018</v>
      </c>
      <c r="J38" s="15">
        <f t="shared" si="4"/>
        <v>157468.44502383636</v>
      </c>
      <c r="K38" s="15">
        <f t="shared" si="5"/>
        <v>194043.9374333841</v>
      </c>
      <c r="L38" s="29">
        <f t="shared" si="0"/>
        <v>64681.312477794701</v>
      </c>
    </row>
    <row r="39" spans="1:12" x14ac:dyDescent="0.25">
      <c r="A39">
        <v>141331</v>
      </c>
      <c r="B39" s="24">
        <v>4009</v>
      </c>
      <c r="C39" s="25" t="s">
        <v>65</v>
      </c>
      <c r="D39" t="s">
        <v>46</v>
      </c>
      <c r="E39">
        <v>3</v>
      </c>
      <c r="F39" s="27">
        <f t="shared" si="1"/>
        <v>5225.0703442211052</v>
      </c>
      <c r="G39" s="28">
        <f t="shared" si="2"/>
        <v>15675.211032663316</v>
      </c>
      <c r="H39" s="26">
        <v>954</v>
      </c>
      <c r="I39" s="27">
        <f t="shared" si="3"/>
        <v>163.68861229089018</v>
      </c>
      <c r="J39" s="15">
        <f t="shared" si="4"/>
        <v>156158.93612550924</v>
      </c>
      <c r="K39" s="15">
        <f t="shared" si="5"/>
        <v>171834.14715817256</v>
      </c>
      <c r="L39" s="29">
        <f t="shared" si="0"/>
        <v>57278.049052724185</v>
      </c>
    </row>
    <row r="40" spans="1:12" x14ac:dyDescent="0.25">
      <c r="A40">
        <v>140112</v>
      </c>
      <c r="B40" s="24">
        <v>8015</v>
      </c>
      <c r="C40" s="25" t="s">
        <v>52</v>
      </c>
      <c r="D40" t="s">
        <v>46</v>
      </c>
      <c r="E40">
        <v>2</v>
      </c>
      <c r="F40" s="27">
        <f t="shared" si="1"/>
        <v>5225.0703442211052</v>
      </c>
      <c r="G40" s="28">
        <f t="shared" si="2"/>
        <v>10450.14068844221</v>
      </c>
      <c r="H40" s="26">
        <v>836</v>
      </c>
      <c r="I40" s="27">
        <f t="shared" si="3"/>
        <v>163.68861229089018</v>
      </c>
      <c r="J40" s="15">
        <f t="shared" si="4"/>
        <v>136843.6798751842</v>
      </c>
      <c r="K40" s="15">
        <f t="shared" si="5"/>
        <v>147293.82056362642</v>
      </c>
      <c r="L40" s="29">
        <f t="shared" si="0"/>
        <v>49097.940187875472</v>
      </c>
    </row>
    <row r="41" spans="1:12" x14ac:dyDescent="0.25">
      <c r="A41">
        <v>141323</v>
      </c>
      <c r="B41" s="24">
        <v>13019</v>
      </c>
      <c r="C41" s="25" t="s">
        <v>67</v>
      </c>
      <c r="D41" t="s">
        <v>46</v>
      </c>
      <c r="E41">
        <v>2</v>
      </c>
      <c r="F41" s="27">
        <f t="shared" si="1"/>
        <v>5225.0703442211052</v>
      </c>
      <c r="G41" s="28">
        <f t="shared" si="2"/>
        <v>10450.14068844221</v>
      </c>
      <c r="H41" s="26">
        <v>1181</v>
      </c>
      <c r="I41" s="27">
        <f t="shared" si="3"/>
        <v>163.68861229089018</v>
      </c>
      <c r="J41" s="15">
        <f t="shared" si="4"/>
        <v>193316.25111554129</v>
      </c>
      <c r="K41" s="15">
        <f t="shared" si="5"/>
        <v>203766.39180398351</v>
      </c>
      <c r="L41" s="29">
        <f t="shared" si="0"/>
        <v>67922.130601327837</v>
      </c>
    </row>
    <row r="42" spans="1:12" x14ac:dyDescent="0.25">
      <c r="A42">
        <v>141305</v>
      </c>
      <c r="B42" s="24">
        <v>3010</v>
      </c>
      <c r="C42" s="25" t="s">
        <v>50</v>
      </c>
      <c r="D42" t="s">
        <v>46</v>
      </c>
      <c r="E42">
        <v>50</v>
      </c>
      <c r="F42" s="27">
        <f t="shared" si="1"/>
        <v>5225.0703442211052</v>
      </c>
      <c r="G42" s="28">
        <f t="shared" si="2"/>
        <v>261253.51721105527</v>
      </c>
      <c r="H42" s="26">
        <v>877</v>
      </c>
      <c r="I42" s="27">
        <f t="shared" si="3"/>
        <v>163.68861229089018</v>
      </c>
      <c r="J42" s="15">
        <f t="shared" si="4"/>
        <v>143554.9129791107</v>
      </c>
      <c r="K42" s="15">
        <f t="shared" si="5"/>
        <v>404808.43019016599</v>
      </c>
      <c r="L42" s="29">
        <f t="shared" si="0"/>
        <v>134936.14339672201</v>
      </c>
    </row>
    <row r="43" spans="1:12" x14ac:dyDescent="0.25">
      <c r="A43">
        <v>141338</v>
      </c>
      <c r="B43" s="24">
        <v>3091</v>
      </c>
      <c r="C43" s="25" t="s">
        <v>50</v>
      </c>
      <c r="D43" t="s">
        <v>46</v>
      </c>
      <c r="E43">
        <v>8</v>
      </c>
      <c r="F43" s="27">
        <f t="shared" si="1"/>
        <v>5225.0703442211052</v>
      </c>
      <c r="G43" s="28">
        <f t="shared" si="2"/>
        <v>41800.562753768842</v>
      </c>
      <c r="H43" s="26">
        <v>865</v>
      </c>
      <c r="I43" s="27">
        <f t="shared" si="3"/>
        <v>163.68861229089018</v>
      </c>
      <c r="J43" s="15">
        <f t="shared" si="4"/>
        <v>141590.64963162001</v>
      </c>
      <c r="K43" s="15">
        <f t="shared" si="5"/>
        <v>183391.21238538885</v>
      </c>
      <c r="L43" s="29">
        <f t="shared" si="0"/>
        <v>61130.404128462949</v>
      </c>
    </row>
    <row r="44" spans="1:12" x14ac:dyDescent="0.25">
      <c r="A44">
        <v>141335</v>
      </c>
      <c r="B44" s="24">
        <v>8005</v>
      </c>
      <c r="C44" s="25" t="s">
        <v>87</v>
      </c>
      <c r="D44" t="s">
        <v>46</v>
      </c>
      <c r="E44">
        <v>21</v>
      </c>
      <c r="F44" s="27">
        <f t="shared" si="1"/>
        <v>5225.0703442211052</v>
      </c>
      <c r="G44" s="28">
        <f t="shared" si="2"/>
        <v>109726.47722864321</v>
      </c>
      <c r="H44" s="26">
        <v>334</v>
      </c>
      <c r="I44" s="27">
        <f t="shared" si="3"/>
        <v>163.68861229089018</v>
      </c>
      <c r="J44" s="15">
        <f t="shared" si="4"/>
        <v>54671.996505157316</v>
      </c>
      <c r="K44" s="15">
        <f t="shared" si="5"/>
        <v>164398.47373380052</v>
      </c>
      <c r="L44" s="29">
        <f t="shared" si="0"/>
        <v>54799.491244600176</v>
      </c>
    </row>
    <row r="45" spans="1:12" x14ac:dyDescent="0.25">
      <c r="A45">
        <v>141302</v>
      </c>
      <c r="B45" s="24">
        <v>7009</v>
      </c>
      <c r="C45" s="25" t="s">
        <v>78</v>
      </c>
      <c r="D45" t="s">
        <v>46</v>
      </c>
      <c r="E45">
        <v>6</v>
      </c>
      <c r="F45" s="27">
        <f t="shared" si="1"/>
        <v>5225.0703442211052</v>
      </c>
      <c r="G45" s="28">
        <f t="shared" si="2"/>
        <v>31350.422065326631</v>
      </c>
      <c r="H45" s="26">
        <v>565</v>
      </c>
      <c r="I45" s="27">
        <f t="shared" si="3"/>
        <v>163.68861229089018</v>
      </c>
      <c r="J45" s="15">
        <f t="shared" si="4"/>
        <v>92484.065944352944</v>
      </c>
      <c r="K45" s="15">
        <f t="shared" si="5"/>
        <v>123834.48800967957</v>
      </c>
      <c r="L45" s="29">
        <f t="shared" si="0"/>
        <v>41278.162669893187</v>
      </c>
    </row>
    <row r="46" spans="1:12" x14ac:dyDescent="0.25">
      <c r="A46">
        <v>140173</v>
      </c>
      <c r="B46" s="24">
        <v>13012</v>
      </c>
      <c r="C46" s="25" t="s">
        <v>75</v>
      </c>
      <c r="D46" t="s">
        <v>46</v>
      </c>
      <c r="E46">
        <v>0</v>
      </c>
      <c r="F46" s="27">
        <f t="shared" si="1"/>
        <v>5225.0703442211052</v>
      </c>
      <c r="G46" s="28">
        <f t="shared" si="2"/>
        <v>0</v>
      </c>
      <c r="H46" s="26">
        <v>489</v>
      </c>
      <c r="I46" s="27">
        <f t="shared" si="3"/>
        <v>163.68861229089018</v>
      </c>
      <c r="J46" s="15">
        <f t="shared" si="4"/>
        <v>80043.731410245295</v>
      </c>
      <c r="K46" s="15">
        <f t="shared" si="5"/>
        <v>80043.731410245295</v>
      </c>
      <c r="L46" s="29">
        <f t="shared" si="0"/>
        <v>26681.243803415098</v>
      </c>
    </row>
    <row r="47" spans="1:12" x14ac:dyDescent="0.25">
      <c r="A47">
        <v>140203</v>
      </c>
      <c r="B47" s="24">
        <v>19028</v>
      </c>
      <c r="C47" s="25" t="s">
        <v>88</v>
      </c>
      <c r="D47" t="s">
        <v>46</v>
      </c>
      <c r="E47">
        <v>51</v>
      </c>
      <c r="F47" s="27">
        <f t="shared" si="1"/>
        <v>5225.0703442211052</v>
      </c>
      <c r="G47" s="28">
        <f t="shared" si="2"/>
        <v>266478.58755527635</v>
      </c>
      <c r="H47" s="26">
        <v>812</v>
      </c>
      <c r="I47" s="27">
        <f t="shared" si="3"/>
        <v>163.68861229089018</v>
      </c>
      <c r="J47" s="15">
        <f t="shared" si="4"/>
        <v>132915.15318020282</v>
      </c>
      <c r="K47" s="15">
        <f t="shared" si="5"/>
        <v>399393.74073547916</v>
      </c>
      <c r="L47" s="29">
        <f t="shared" si="0"/>
        <v>133131.2469118264</v>
      </c>
    </row>
    <row r="48" spans="1:12" x14ac:dyDescent="0.25">
      <c r="A48">
        <v>140047</v>
      </c>
      <c r="B48" s="24">
        <v>13009</v>
      </c>
      <c r="C48" s="25" t="s">
        <v>90</v>
      </c>
      <c r="D48" t="s">
        <v>46</v>
      </c>
      <c r="E48">
        <v>4</v>
      </c>
      <c r="F48" s="27">
        <f t="shared" si="1"/>
        <v>5225.0703442211052</v>
      </c>
      <c r="G48" s="28">
        <f t="shared" si="2"/>
        <v>20900.281376884421</v>
      </c>
      <c r="H48" s="26">
        <v>1827</v>
      </c>
      <c r="I48" s="27">
        <f t="shared" si="3"/>
        <v>163.68861229089018</v>
      </c>
      <c r="J48" s="15">
        <f t="shared" si="4"/>
        <v>299059.09465545637</v>
      </c>
      <c r="K48" s="15">
        <f t="shared" si="5"/>
        <v>319959.37603234081</v>
      </c>
      <c r="L48" s="29">
        <f t="shared" si="0"/>
        <v>106653.12534411361</v>
      </c>
    </row>
    <row r="49" spans="1:12" x14ac:dyDescent="0.25">
      <c r="A49">
        <v>140027</v>
      </c>
      <c r="B49" s="24">
        <v>16011</v>
      </c>
      <c r="C49" s="25" t="s">
        <v>73</v>
      </c>
      <c r="D49" t="s">
        <v>46</v>
      </c>
      <c r="E49">
        <v>3</v>
      </c>
      <c r="F49" s="27">
        <f t="shared" si="1"/>
        <v>5225.0703442211052</v>
      </c>
      <c r="G49" s="28">
        <f t="shared" si="2"/>
        <v>15675.211032663316</v>
      </c>
      <c r="H49" s="26">
        <v>438</v>
      </c>
      <c r="I49" s="27">
        <f t="shared" si="3"/>
        <v>163.68861229089018</v>
      </c>
      <c r="J49" s="15">
        <f t="shared" si="4"/>
        <v>71695.612183409903</v>
      </c>
      <c r="K49" s="15">
        <f t="shared" si="5"/>
        <v>87370.823216073215</v>
      </c>
      <c r="L49" s="29">
        <f t="shared" si="0"/>
        <v>29123.607738691073</v>
      </c>
    </row>
    <row r="50" spans="1:12" x14ac:dyDescent="0.25">
      <c r="A50">
        <v>141325</v>
      </c>
      <c r="B50" s="24">
        <v>11004</v>
      </c>
      <c r="C50" s="25" t="s">
        <v>89</v>
      </c>
      <c r="D50" t="s">
        <v>46</v>
      </c>
      <c r="E50">
        <v>13</v>
      </c>
      <c r="F50" s="27">
        <f t="shared" si="1"/>
        <v>5225.0703442211052</v>
      </c>
      <c r="G50" s="28">
        <f t="shared" si="2"/>
        <v>67925.914474874371</v>
      </c>
      <c r="H50" s="26">
        <v>2509</v>
      </c>
      <c r="I50" s="27">
        <f t="shared" si="3"/>
        <v>163.68861229089018</v>
      </c>
      <c r="J50" s="15">
        <f t="shared" si="4"/>
        <v>410694.72823784343</v>
      </c>
      <c r="K50" s="15">
        <f t="shared" si="5"/>
        <v>478620.64271271782</v>
      </c>
      <c r="L50" s="29">
        <f t="shared" si="0"/>
        <v>159540.2142375726</v>
      </c>
    </row>
    <row r="51" spans="1:12" x14ac:dyDescent="0.25">
      <c r="A51">
        <v>141310</v>
      </c>
      <c r="B51" s="24">
        <v>13005</v>
      </c>
      <c r="C51" s="25" t="s">
        <v>91</v>
      </c>
      <c r="D51" t="s">
        <v>46</v>
      </c>
      <c r="E51">
        <v>17</v>
      </c>
      <c r="F51" s="27">
        <f t="shared" si="1"/>
        <v>5225.0703442211052</v>
      </c>
      <c r="G51" s="28">
        <f t="shared" si="2"/>
        <v>88826.195851758792</v>
      </c>
      <c r="H51" s="26">
        <v>1290</v>
      </c>
      <c r="I51" s="27">
        <f t="shared" si="3"/>
        <v>163.68861229089018</v>
      </c>
      <c r="J51" s="15">
        <f t="shared" si="4"/>
        <v>211158.30985524834</v>
      </c>
      <c r="K51" s="15">
        <f t="shared" si="5"/>
        <v>299984.50570700713</v>
      </c>
      <c r="L51" s="29">
        <f t="shared" si="0"/>
        <v>99994.835235669045</v>
      </c>
    </row>
    <row r="52" spans="1:12" x14ac:dyDescent="0.25">
      <c r="A52">
        <v>141341</v>
      </c>
      <c r="B52" s="24">
        <v>16001</v>
      </c>
      <c r="C52" s="25" t="s">
        <v>63</v>
      </c>
      <c r="D52" t="s">
        <v>46</v>
      </c>
      <c r="E52">
        <v>11</v>
      </c>
      <c r="F52" s="27">
        <f t="shared" si="1"/>
        <v>5225.0703442211052</v>
      </c>
      <c r="G52" s="28">
        <f t="shared" si="2"/>
        <v>57475.773786432153</v>
      </c>
      <c r="H52" s="26">
        <v>970</v>
      </c>
      <c r="I52" s="27">
        <f t="shared" si="3"/>
        <v>163.68861229089018</v>
      </c>
      <c r="J52" s="15">
        <f t="shared" si="4"/>
        <v>158777.95392216346</v>
      </c>
      <c r="K52" s="15">
        <f t="shared" si="5"/>
        <v>216253.72770859563</v>
      </c>
      <c r="L52" s="29">
        <f t="shared" si="0"/>
        <v>72084.57590286521</v>
      </c>
    </row>
    <row r="53" spans="1:12" x14ac:dyDescent="0.25">
      <c r="A53">
        <v>141320</v>
      </c>
      <c r="B53" s="24">
        <v>16002</v>
      </c>
      <c r="C53" s="25" t="s">
        <v>51</v>
      </c>
      <c r="D53" t="s">
        <v>46</v>
      </c>
      <c r="E53">
        <v>26</v>
      </c>
      <c r="F53" s="27">
        <f t="shared" si="1"/>
        <v>5225.0703442211052</v>
      </c>
      <c r="G53" s="28">
        <f t="shared" si="2"/>
        <v>135851.82894974874</v>
      </c>
      <c r="H53" s="26">
        <v>2539</v>
      </c>
      <c r="I53" s="27">
        <f t="shared" si="3"/>
        <v>163.68861229089018</v>
      </c>
      <c r="J53" s="15">
        <f t="shared" si="4"/>
        <v>415605.38660657016</v>
      </c>
      <c r="K53" s="15">
        <f t="shared" si="5"/>
        <v>551457.21555631887</v>
      </c>
      <c r="L53" s="29">
        <f t="shared" si="0"/>
        <v>183819.07185210628</v>
      </c>
    </row>
    <row r="54" spans="1:12" x14ac:dyDescent="0.25">
      <c r="A54">
        <v>141307</v>
      </c>
      <c r="B54" s="24">
        <v>16012</v>
      </c>
      <c r="C54" s="25" t="s">
        <v>69</v>
      </c>
      <c r="D54" t="s">
        <v>46</v>
      </c>
      <c r="E54">
        <v>9</v>
      </c>
      <c r="F54" s="27">
        <f t="shared" si="1"/>
        <v>5225.0703442211052</v>
      </c>
      <c r="G54" s="28">
        <f t="shared" si="2"/>
        <v>47025.63309798995</v>
      </c>
      <c r="H54" s="26">
        <v>544</v>
      </c>
      <c r="I54" s="27">
        <f t="shared" si="3"/>
        <v>163.68861229089018</v>
      </c>
      <c r="J54" s="15">
        <f t="shared" si="4"/>
        <v>89046.60508624425</v>
      </c>
      <c r="K54" s="15">
        <f t="shared" si="5"/>
        <v>136072.23818423419</v>
      </c>
      <c r="L54" s="29">
        <f t="shared" si="0"/>
        <v>45357.412728078059</v>
      </c>
    </row>
    <row r="55" spans="1:12" x14ac:dyDescent="0.25">
      <c r="A55">
        <v>140061</v>
      </c>
      <c r="B55" s="24">
        <v>18001</v>
      </c>
      <c r="C55" s="25" t="s">
        <v>93</v>
      </c>
      <c r="D55" t="s">
        <v>46</v>
      </c>
      <c r="E55">
        <v>13</v>
      </c>
      <c r="F55" s="27">
        <f t="shared" si="1"/>
        <v>5225.0703442211052</v>
      </c>
      <c r="G55" s="28">
        <f t="shared" si="2"/>
        <v>67925.914474874371</v>
      </c>
      <c r="H55" s="26">
        <v>518</v>
      </c>
      <c r="I55" s="27">
        <f t="shared" si="3"/>
        <v>163.68861229089018</v>
      </c>
      <c r="J55" s="15">
        <f t="shared" si="4"/>
        <v>84790.701166681116</v>
      </c>
      <c r="K55" s="15">
        <f t="shared" si="5"/>
        <v>152716.61564155549</v>
      </c>
      <c r="L55" s="29">
        <f t="shared" si="0"/>
        <v>50905.538547185162</v>
      </c>
    </row>
    <row r="56" spans="1:12" x14ac:dyDescent="0.25">
      <c r="A56">
        <v>140038</v>
      </c>
      <c r="B56" s="24">
        <v>18004</v>
      </c>
      <c r="C56" s="25" t="s">
        <v>62</v>
      </c>
      <c r="D56" t="s">
        <v>46</v>
      </c>
      <c r="E56">
        <v>3</v>
      </c>
      <c r="F56" s="27">
        <f t="shared" si="1"/>
        <v>5225.0703442211052</v>
      </c>
      <c r="G56" s="28">
        <f t="shared" si="2"/>
        <v>15675.211032663316</v>
      </c>
      <c r="H56" s="26">
        <v>792</v>
      </c>
      <c r="I56" s="27">
        <f t="shared" si="3"/>
        <v>163.68861229089018</v>
      </c>
      <c r="J56" s="15">
        <f t="shared" si="4"/>
        <v>129641.38093438502</v>
      </c>
      <c r="K56" s="15">
        <f t="shared" si="5"/>
        <v>145316.59196704833</v>
      </c>
      <c r="L56" s="29">
        <f t="shared" si="0"/>
        <v>48438.863989016107</v>
      </c>
    </row>
    <row r="57" spans="1:12" x14ac:dyDescent="0.25">
      <c r="A57">
        <v>141345</v>
      </c>
      <c r="B57" s="24">
        <v>19001</v>
      </c>
      <c r="C57" s="25" t="s">
        <v>58</v>
      </c>
      <c r="D57" t="s">
        <v>46</v>
      </c>
      <c r="E57">
        <v>22</v>
      </c>
      <c r="F57" s="27">
        <f t="shared" si="1"/>
        <v>5225.0703442211052</v>
      </c>
      <c r="G57" s="28">
        <f t="shared" si="2"/>
        <v>114951.54757286431</v>
      </c>
      <c r="H57" s="26">
        <v>1375</v>
      </c>
      <c r="I57" s="27">
        <f t="shared" si="3"/>
        <v>163.68861229089018</v>
      </c>
      <c r="J57" s="15">
        <f t="shared" si="4"/>
        <v>225071.84189997398</v>
      </c>
      <c r="K57" s="15">
        <f t="shared" si="5"/>
        <v>340023.38947283826</v>
      </c>
      <c r="L57" s="29">
        <f t="shared" si="0"/>
        <v>113341.12982427941</v>
      </c>
    </row>
    <row r="58" spans="1:12" x14ac:dyDescent="0.25">
      <c r="A58">
        <v>140003</v>
      </c>
      <c r="B58" s="24">
        <v>18010</v>
      </c>
      <c r="C58" s="25" t="s">
        <v>74</v>
      </c>
      <c r="D58" t="s">
        <v>46</v>
      </c>
      <c r="E58">
        <v>0</v>
      </c>
      <c r="F58" s="27">
        <f t="shared" si="1"/>
        <v>5225.0703442211052</v>
      </c>
      <c r="G58" s="28">
        <f t="shared" si="2"/>
        <v>0</v>
      </c>
      <c r="H58" s="26">
        <v>648</v>
      </c>
      <c r="I58" s="27">
        <f t="shared" si="3"/>
        <v>163.68861229089018</v>
      </c>
      <c r="J58" s="15">
        <f t="shared" si="4"/>
        <v>106070.22076449683</v>
      </c>
      <c r="K58" s="15">
        <f t="shared" si="5"/>
        <v>106070.22076449683</v>
      </c>
      <c r="L58" s="29">
        <f t="shared" si="0"/>
        <v>35356.740254832279</v>
      </c>
    </row>
    <row r="59" spans="1:12" x14ac:dyDescent="0.25">
      <c r="A59">
        <v>140109</v>
      </c>
      <c r="B59" s="24">
        <v>19023</v>
      </c>
      <c r="C59" s="25" t="s">
        <v>68</v>
      </c>
      <c r="D59" t="s">
        <v>46</v>
      </c>
      <c r="E59">
        <v>13</v>
      </c>
      <c r="F59" s="27">
        <f t="shared" si="1"/>
        <v>5225.0703442211052</v>
      </c>
      <c r="G59" s="28">
        <f t="shared" si="2"/>
        <v>67925.914474874371</v>
      </c>
      <c r="H59" s="26">
        <v>1503</v>
      </c>
      <c r="I59" s="27">
        <f t="shared" si="3"/>
        <v>163.68861229089018</v>
      </c>
      <c r="J59" s="15">
        <f t="shared" si="4"/>
        <v>246023.98427320793</v>
      </c>
      <c r="K59" s="15">
        <f t="shared" si="5"/>
        <v>313949.89874808228</v>
      </c>
      <c r="L59" s="29">
        <f t="shared" si="0"/>
        <v>104649.96624936076</v>
      </c>
    </row>
    <row r="60" spans="1:12" x14ac:dyDescent="0.25">
      <c r="A60">
        <v>141334</v>
      </c>
      <c r="B60" s="24">
        <v>13024</v>
      </c>
      <c r="C60" s="25" t="s">
        <v>94</v>
      </c>
      <c r="D60" t="s">
        <v>46</v>
      </c>
      <c r="E60">
        <v>19</v>
      </c>
      <c r="F60" s="27">
        <f t="shared" si="1"/>
        <v>5225.0703442211052</v>
      </c>
      <c r="G60" s="28">
        <f t="shared" si="2"/>
        <v>99276.336540200995</v>
      </c>
      <c r="H60" s="26">
        <v>2235</v>
      </c>
      <c r="I60" s="27">
        <f t="shared" si="3"/>
        <v>163.68861229089018</v>
      </c>
      <c r="J60" s="15">
        <f t="shared" si="4"/>
        <v>365844.04847013956</v>
      </c>
      <c r="K60" s="15">
        <f t="shared" si="5"/>
        <v>465120.38501034054</v>
      </c>
      <c r="L60" s="29">
        <f t="shared" si="0"/>
        <v>155040.12833678018</v>
      </c>
    </row>
    <row r="61" spans="1:12" x14ac:dyDescent="0.25">
      <c r="A61">
        <v>140102</v>
      </c>
      <c r="B61" s="24">
        <v>20001</v>
      </c>
      <c r="C61" s="25" t="s">
        <v>86</v>
      </c>
      <c r="D61" t="s">
        <v>46</v>
      </c>
      <c r="E61">
        <v>3</v>
      </c>
      <c r="F61" s="27">
        <f t="shared" si="1"/>
        <v>5225.0703442211052</v>
      </c>
      <c r="G61" s="28">
        <f t="shared" si="2"/>
        <v>15675.211032663316</v>
      </c>
      <c r="H61" s="26">
        <v>1522</v>
      </c>
      <c r="I61" s="27">
        <f t="shared" si="3"/>
        <v>163.68861229089018</v>
      </c>
      <c r="J61" s="15">
        <f t="shared" si="4"/>
        <v>249134.06790673485</v>
      </c>
      <c r="K61" s="15">
        <f t="shared" si="5"/>
        <v>264809.27893939818</v>
      </c>
      <c r="L61" s="29">
        <f t="shared" si="0"/>
        <v>88269.75964646606</v>
      </c>
    </row>
    <row r="62" spans="1:12" x14ac:dyDescent="0.25">
      <c r="A62">
        <v>141300</v>
      </c>
      <c r="B62" s="24">
        <v>3009</v>
      </c>
      <c r="C62" s="25" t="s">
        <v>57</v>
      </c>
      <c r="D62" t="s">
        <v>46</v>
      </c>
      <c r="E62">
        <v>0</v>
      </c>
      <c r="F62" s="27">
        <f t="shared" si="1"/>
        <v>5225.0703442211052</v>
      </c>
      <c r="G62" s="28">
        <f t="shared" si="2"/>
        <v>0</v>
      </c>
      <c r="H62" s="26">
        <v>350</v>
      </c>
      <c r="I62" s="27">
        <f t="shared" si="3"/>
        <v>163.68861229089018</v>
      </c>
      <c r="J62" s="15">
        <f t="shared" si="4"/>
        <v>57291.014301811563</v>
      </c>
      <c r="K62" s="15">
        <f t="shared" si="5"/>
        <v>57291.014301811563</v>
      </c>
      <c r="L62" s="29">
        <f t="shared" si="0"/>
        <v>19097.004767270522</v>
      </c>
    </row>
    <row r="63" spans="1:12" x14ac:dyDescent="0.25">
      <c r="A63">
        <v>141342</v>
      </c>
      <c r="B63" s="24">
        <v>1006</v>
      </c>
      <c r="C63" s="25" t="s">
        <v>92</v>
      </c>
      <c r="D63" t="s">
        <v>46</v>
      </c>
      <c r="E63">
        <v>30</v>
      </c>
      <c r="F63" s="27">
        <f t="shared" si="1"/>
        <v>5225.0703442211052</v>
      </c>
      <c r="G63" s="28">
        <f t="shared" si="2"/>
        <v>156752.11032663315</v>
      </c>
      <c r="H63" s="26">
        <v>1170</v>
      </c>
      <c r="I63" s="27">
        <f t="shared" si="3"/>
        <v>163.68861229089018</v>
      </c>
      <c r="J63" s="15">
        <f t="shared" si="4"/>
        <v>191515.67638034149</v>
      </c>
      <c r="K63" s="15">
        <f t="shared" si="5"/>
        <v>348267.78670697461</v>
      </c>
      <c r="L63" s="29">
        <f t="shared" si="0"/>
        <v>116089.2622356582</v>
      </c>
    </row>
    <row r="64" spans="1:12" x14ac:dyDescent="0.25">
      <c r="A64">
        <v>141327</v>
      </c>
      <c r="B64" s="24">
        <v>13013</v>
      </c>
      <c r="C64" s="25" t="s">
        <v>71</v>
      </c>
      <c r="D64" t="s">
        <v>46</v>
      </c>
      <c r="E64">
        <v>10</v>
      </c>
      <c r="F64" s="27">
        <f t="shared" si="1"/>
        <v>5225.0703442211052</v>
      </c>
      <c r="G64" s="28">
        <f>F64*E64</f>
        <v>52250.703442211052</v>
      </c>
      <c r="H64" s="26">
        <v>1522</v>
      </c>
      <c r="I64" s="27">
        <f t="shared" si="3"/>
        <v>163.68861229089018</v>
      </c>
      <c r="J64" s="15">
        <f>H64*I64</f>
        <v>249134.06790673485</v>
      </c>
      <c r="K64" s="15">
        <f>J64+G64</f>
        <v>301384.77134894591</v>
      </c>
      <c r="L64" s="29">
        <f>K64/3</f>
        <v>100461.59044964863</v>
      </c>
    </row>
    <row r="65" spans="1:12" x14ac:dyDescent="0.25">
      <c r="A65">
        <v>141303</v>
      </c>
      <c r="B65" s="24">
        <v>3062</v>
      </c>
      <c r="C65" s="25" t="s">
        <v>70</v>
      </c>
      <c r="D65" t="s">
        <v>46</v>
      </c>
      <c r="E65">
        <v>0</v>
      </c>
      <c r="F65" s="27">
        <f t="shared" si="1"/>
        <v>5225.0703442211052</v>
      </c>
      <c r="G65" s="28">
        <f>F65*E65</f>
        <v>0</v>
      </c>
      <c r="H65" s="26">
        <v>728</v>
      </c>
      <c r="I65" s="27">
        <f t="shared" si="3"/>
        <v>163.68861229089018</v>
      </c>
      <c r="J65" s="15">
        <f>H65*I65</f>
        <v>119165.30974776804</v>
      </c>
      <c r="K65" s="15">
        <f>J65+G65</f>
        <v>119165.30974776804</v>
      </c>
      <c r="L65" s="29">
        <f>K65/3</f>
        <v>39721.769915922683</v>
      </c>
    </row>
    <row r="66" spans="1:12" x14ac:dyDescent="0.25">
      <c r="A66">
        <v>141308</v>
      </c>
      <c r="B66" s="24">
        <v>14003</v>
      </c>
      <c r="C66" s="25" t="s">
        <v>76</v>
      </c>
      <c r="D66" t="s">
        <v>46</v>
      </c>
      <c r="E66">
        <v>0</v>
      </c>
      <c r="F66" s="27">
        <f t="shared" si="1"/>
        <v>5225.0703442211052</v>
      </c>
      <c r="G66" s="28">
        <f>F66*E66</f>
        <v>0</v>
      </c>
      <c r="H66" s="26">
        <v>260</v>
      </c>
      <c r="I66" s="27">
        <f t="shared" si="3"/>
        <v>163.68861229089018</v>
      </c>
      <c r="J66" s="15">
        <f>H66*I66</f>
        <v>42559.039195631449</v>
      </c>
      <c r="K66" s="15">
        <f>J66+G66</f>
        <v>42559.039195631449</v>
      </c>
      <c r="L66" s="29">
        <f>K66/3</f>
        <v>14186.346398543816</v>
      </c>
    </row>
    <row r="67" spans="1:12" x14ac:dyDescent="0.25">
      <c r="E67" s="1"/>
      <c r="G67" s="38"/>
      <c r="H67" s="1"/>
      <c r="J67" s="38"/>
      <c r="K67" s="3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697CA-CD04-4B5C-A7F3-F9721F567450}">
  <dimension ref="A1:L40"/>
  <sheetViews>
    <sheetView topLeftCell="B13" workbookViewId="0">
      <selection activeCell="B39" sqref="B39"/>
    </sheetView>
  </sheetViews>
  <sheetFormatPr defaultRowHeight="15" x14ac:dyDescent="0.25"/>
  <cols>
    <col min="1" max="1" width="0" hidden="1" customWidth="1"/>
    <col min="3" max="3" width="33.140625" customWidth="1"/>
    <col min="4" max="4" width="11.5703125" customWidth="1"/>
    <col min="5" max="5" width="13.28515625" bestFit="1" customWidth="1"/>
    <col min="7" max="7" width="16.7109375" bestFit="1" customWidth="1"/>
    <col min="8" max="8" width="14.5703125" customWidth="1"/>
    <col min="10" max="11" width="16.7109375" bestFit="1" customWidth="1"/>
    <col min="12" max="12" width="13.28515625" bestFit="1" customWidth="1"/>
  </cols>
  <sheetData>
    <row r="1" spans="1:12" x14ac:dyDescent="0.25">
      <c r="B1" s="1" t="s">
        <v>0</v>
      </c>
    </row>
    <row r="2" spans="1:12" x14ac:dyDescent="0.25">
      <c r="B2" s="1" t="s">
        <v>96</v>
      </c>
    </row>
    <row r="4" spans="1:12" x14ac:dyDescent="0.25">
      <c r="B4" s="1" t="s">
        <v>6</v>
      </c>
    </row>
    <row r="5" spans="1:12" x14ac:dyDescent="0.25">
      <c r="B5" s="1"/>
    </row>
    <row r="6" spans="1:12" x14ac:dyDescent="0.25">
      <c r="B6" s="1" t="s">
        <v>97</v>
      </c>
    </row>
    <row r="9" spans="1:12" ht="30" x14ac:dyDescent="0.25">
      <c r="B9" s="18" t="s">
        <v>8</v>
      </c>
      <c r="C9" s="18" t="s">
        <v>9</v>
      </c>
      <c r="D9" s="18" t="s">
        <v>10</v>
      </c>
      <c r="E9" s="18" t="s">
        <v>98</v>
      </c>
      <c r="F9" s="18" t="s">
        <v>99</v>
      </c>
      <c r="G9" s="18" t="s">
        <v>100</v>
      </c>
      <c r="H9" s="18" t="s">
        <v>101</v>
      </c>
      <c r="I9" s="18" t="s">
        <v>102</v>
      </c>
      <c r="J9" s="18" t="s">
        <v>103</v>
      </c>
      <c r="K9" s="18" t="s">
        <v>104</v>
      </c>
      <c r="L9" s="18" t="s">
        <v>18</v>
      </c>
    </row>
    <row r="10" spans="1:12" x14ac:dyDescent="0.25">
      <c r="A10">
        <v>142010</v>
      </c>
      <c r="B10">
        <v>8020</v>
      </c>
      <c r="C10" s="25" t="s">
        <v>105</v>
      </c>
      <c r="D10" s="39" t="s">
        <v>106</v>
      </c>
      <c r="E10" s="26">
        <v>3024</v>
      </c>
      <c r="F10">
        <v>645.04999999999995</v>
      </c>
      <c r="G10" s="28">
        <f t="shared" ref="G10:G15" si="0">F10*E10</f>
        <v>1950631.2</v>
      </c>
      <c r="K10" s="15">
        <f>G10+J10</f>
        <v>1950631.2</v>
      </c>
      <c r="L10" s="15">
        <f>K10/3</f>
        <v>650210.4</v>
      </c>
    </row>
    <row r="11" spans="1:12" x14ac:dyDescent="0.25">
      <c r="A11">
        <v>142008</v>
      </c>
      <c r="B11">
        <v>14085</v>
      </c>
      <c r="C11" s="25" t="s">
        <v>107</v>
      </c>
      <c r="D11" s="39" t="s">
        <v>106</v>
      </c>
      <c r="E11" s="26">
        <v>2961</v>
      </c>
      <c r="F11">
        <f>$F$10</f>
        <v>645.04999999999995</v>
      </c>
      <c r="G11" s="28">
        <f t="shared" si="0"/>
        <v>1909993.0499999998</v>
      </c>
      <c r="K11" s="15">
        <f t="shared" ref="K11:K16" si="1">G11+J11</f>
        <v>1909993.0499999998</v>
      </c>
      <c r="L11" s="15">
        <f t="shared" ref="L11:L16" si="2">K11/3</f>
        <v>636664.35</v>
      </c>
    </row>
    <row r="12" spans="1:12" x14ac:dyDescent="0.25">
      <c r="A12">
        <v>142009</v>
      </c>
      <c r="B12">
        <v>3019</v>
      </c>
      <c r="C12" s="25" t="s">
        <v>108</v>
      </c>
      <c r="D12" s="39" t="s">
        <v>106</v>
      </c>
      <c r="E12" s="26">
        <v>704</v>
      </c>
      <c r="F12">
        <f t="shared" ref="F12:F15" si="3">$F$10</f>
        <v>645.04999999999995</v>
      </c>
      <c r="G12" s="28">
        <f t="shared" si="0"/>
        <v>454115.19999999995</v>
      </c>
      <c r="K12" s="15">
        <f t="shared" si="1"/>
        <v>454115.19999999995</v>
      </c>
      <c r="L12" s="15">
        <f t="shared" si="2"/>
        <v>151371.73333333331</v>
      </c>
    </row>
    <row r="13" spans="1:12" x14ac:dyDescent="0.25">
      <c r="A13">
        <v>142006</v>
      </c>
      <c r="B13">
        <v>19012</v>
      </c>
      <c r="C13" s="25" t="s">
        <v>109</v>
      </c>
      <c r="D13" s="39" t="s">
        <v>106</v>
      </c>
      <c r="E13" s="26">
        <v>347</v>
      </c>
      <c r="F13">
        <f t="shared" si="3"/>
        <v>645.04999999999995</v>
      </c>
      <c r="G13" s="28">
        <f t="shared" si="0"/>
        <v>223832.34999999998</v>
      </c>
      <c r="K13" s="15">
        <f t="shared" si="1"/>
        <v>223832.34999999998</v>
      </c>
      <c r="L13" s="15">
        <f t="shared" si="2"/>
        <v>74610.783333333326</v>
      </c>
    </row>
    <row r="14" spans="1:12" x14ac:dyDescent="0.25">
      <c r="A14">
        <v>142013</v>
      </c>
      <c r="B14">
        <v>16014</v>
      </c>
      <c r="C14" s="25" t="s">
        <v>110</v>
      </c>
      <c r="D14" s="39" t="s">
        <v>106</v>
      </c>
      <c r="E14" s="26">
        <v>459</v>
      </c>
      <c r="F14">
        <f t="shared" si="3"/>
        <v>645.04999999999995</v>
      </c>
      <c r="G14" s="28">
        <f t="shared" si="0"/>
        <v>296077.94999999995</v>
      </c>
      <c r="K14" s="15">
        <f t="shared" si="1"/>
        <v>296077.94999999995</v>
      </c>
      <c r="L14" s="15">
        <f t="shared" si="2"/>
        <v>98692.64999999998</v>
      </c>
    </row>
    <row r="15" spans="1:12" x14ac:dyDescent="0.25">
      <c r="A15">
        <v>140105</v>
      </c>
      <c r="B15">
        <v>4013</v>
      </c>
      <c r="C15" s="25" t="s">
        <v>111</v>
      </c>
      <c r="D15" s="39" t="s">
        <v>106</v>
      </c>
      <c r="E15" s="26">
        <v>1073</v>
      </c>
      <c r="F15">
        <f t="shared" si="3"/>
        <v>645.04999999999995</v>
      </c>
      <c r="G15" s="28">
        <f t="shared" si="0"/>
        <v>692138.64999999991</v>
      </c>
      <c r="K15" s="15">
        <f t="shared" si="1"/>
        <v>692138.64999999991</v>
      </c>
      <c r="L15" s="15">
        <f t="shared" si="2"/>
        <v>230712.8833333333</v>
      </c>
    </row>
    <row r="16" spans="1:12" ht="15.75" thickBot="1" x14ac:dyDescent="0.3">
      <c r="B16" s="40" t="s">
        <v>112</v>
      </c>
      <c r="C16" s="40"/>
      <c r="D16" s="41"/>
      <c r="E16" s="42">
        <f>SUM(E10:E15)</f>
        <v>8568</v>
      </c>
      <c r="F16" s="40"/>
      <c r="G16" s="43">
        <f>SUM(G10:G15)</f>
        <v>5526788.4000000004</v>
      </c>
      <c r="H16" s="44">
        <f>SUM(H10:H15)</f>
        <v>0</v>
      </c>
      <c r="I16" s="40"/>
      <c r="J16" s="43">
        <f>SUM(J10:J15)</f>
        <v>0</v>
      </c>
      <c r="K16" s="45">
        <f t="shared" si="1"/>
        <v>5526788.4000000004</v>
      </c>
      <c r="L16" s="45">
        <f t="shared" si="2"/>
        <v>1842262.8</v>
      </c>
    </row>
    <row r="17" spans="1:12" x14ac:dyDescent="0.25">
      <c r="D17" s="39"/>
    </row>
    <row r="18" spans="1:12" x14ac:dyDescent="0.25">
      <c r="A18">
        <v>144031</v>
      </c>
      <c r="B18">
        <v>19005</v>
      </c>
      <c r="C18" s="25" t="s">
        <v>113</v>
      </c>
      <c r="D18" s="39" t="s">
        <v>114</v>
      </c>
      <c r="E18" s="26">
        <v>491</v>
      </c>
      <c r="F18" s="46">
        <v>283.02999999999997</v>
      </c>
      <c r="G18" s="28">
        <f t="shared" ref="G18:G27" si="4">F18*E18</f>
        <v>138967.72999999998</v>
      </c>
      <c r="H18" s="26">
        <v>190</v>
      </c>
      <c r="I18" s="47">
        <v>298.37</v>
      </c>
      <c r="J18" s="28">
        <f>H18*I18</f>
        <v>56690.3</v>
      </c>
      <c r="K18" s="15">
        <f t="shared" ref="K18:K29" si="5">G18+J18</f>
        <v>195658.02999999997</v>
      </c>
      <c r="L18" s="15">
        <f t="shared" ref="L18:L29" si="6">K18/3</f>
        <v>65219.343333333323</v>
      </c>
    </row>
    <row r="19" spans="1:12" x14ac:dyDescent="0.25">
      <c r="A19">
        <v>144035</v>
      </c>
      <c r="B19">
        <v>14004</v>
      </c>
      <c r="C19" s="25" t="s">
        <v>115</v>
      </c>
      <c r="D19" s="39" t="s">
        <v>114</v>
      </c>
      <c r="E19" s="26">
        <v>38</v>
      </c>
      <c r="F19">
        <f>$F$18</f>
        <v>283.02999999999997</v>
      </c>
      <c r="G19" s="28">
        <f t="shared" si="4"/>
        <v>10755.14</v>
      </c>
      <c r="H19" s="26">
        <v>7</v>
      </c>
      <c r="I19">
        <f>$I$18</f>
        <v>298.37</v>
      </c>
      <c r="J19" s="28">
        <f>H19*I19</f>
        <v>2088.59</v>
      </c>
      <c r="K19" s="15">
        <f t="shared" si="5"/>
        <v>12843.73</v>
      </c>
      <c r="L19" s="15">
        <f t="shared" si="6"/>
        <v>4281.2433333333329</v>
      </c>
    </row>
    <row r="20" spans="1:12" x14ac:dyDescent="0.25">
      <c r="A20">
        <v>140033</v>
      </c>
      <c r="B20">
        <v>23002</v>
      </c>
      <c r="C20" s="25" t="s">
        <v>116</v>
      </c>
      <c r="D20" s="39" t="s">
        <v>114</v>
      </c>
      <c r="E20" s="26">
        <v>2221</v>
      </c>
      <c r="F20">
        <f t="shared" ref="F20:F28" si="7">$F$18</f>
        <v>283.02999999999997</v>
      </c>
      <c r="G20" s="28">
        <f t="shared" si="4"/>
        <v>628609.62999999989</v>
      </c>
      <c r="H20" s="26">
        <v>50</v>
      </c>
      <c r="I20">
        <f t="shared" ref="I20:I28" si="8">$I$18</f>
        <v>298.37</v>
      </c>
      <c r="J20" s="28">
        <f t="shared" ref="J20:J27" si="9">H20*I20</f>
        <v>14918.5</v>
      </c>
      <c r="K20" s="15">
        <f t="shared" si="5"/>
        <v>643528.12999999989</v>
      </c>
      <c r="L20" s="15">
        <f t="shared" si="6"/>
        <v>214509.37666666662</v>
      </c>
    </row>
    <row r="21" spans="1:12" x14ac:dyDescent="0.25">
      <c r="A21">
        <v>144039</v>
      </c>
      <c r="B21">
        <v>3021</v>
      </c>
      <c r="C21" s="25" t="s">
        <v>117</v>
      </c>
      <c r="D21" s="39" t="s">
        <v>114</v>
      </c>
      <c r="E21" s="26">
        <v>2528</v>
      </c>
      <c r="F21">
        <f t="shared" si="7"/>
        <v>283.02999999999997</v>
      </c>
      <c r="G21" s="28">
        <f t="shared" si="4"/>
        <v>715499.84</v>
      </c>
      <c r="H21" s="26">
        <v>152</v>
      </c>
      <c r="I21">
        <f t="shared" si="8"/>
        <v>298.37</v>
      </c>
      <c r="J21" s="28">
        <f t="shared" si="9"/>
        <v>45352.24</v>
      </c>
      <c r="K21" s="15">
        <f t="shared" si="5"/>
        <v>760852.08</v>
      </c>
      <c r="L21" s="15">
        <f t="shared" si="6"/>
        <v>253617.36</v>
      </c>
    </row>
    <row r="22" spans="1:12" x14ac:dyDescent="0.25">
      <c r="A22">
        <v>144026</v>
      </c>
      <c r="B22">
        <v>3452</v>
      </c>
      <c r="C22" s="25" t="s">
        <v>118</v>
      </c>
      <c r="D22" s="39" t="s">
        <v>114</v>
      </c>
      <c r="E22" s="26">
        <v>6887</v>
      </c>
      <c r="F22">
        <f t="shared" si="7"/>
        <v>283.02999999999997</v>
      </c>
      <c r="G22" s="28">
        <f t="shared" si="4"/>
        <v>1949227.6099999999</v>
      </c>
      <c r="H22" s="26">
        <v>5782</v>
      </c>
      <c r="I22">
        <f t="shared" si="8"/>
        <v>298.37</v>
      </c>
      <c r="J22" s="28">
        <f t="shared" si="9"/>
        <v>1725175.34</v>
      </c>
      <c r="K22" s="15">
        <f t="shared" si="5"/>
        <v>3674402.95</v>
      </c>
      <c r="L22" s="15">
        <f t="shared" si="6"/>
        <v>1224800.9833333334</v>
      </c>
    </row>
    <row r="23" spans="1:12" x14ac:dyDescent="0.25">
      <c r="A23">
        <v>144034</v>
      </c>
      <c r="B23">
        <v>19404</v>
      </c>
      <c r="C23" s="25" t="s">
        <v>119</v>
      </c>
      <c r="D23" s="39" t="s">
        <v>114</v>
      </c>
      <c r="E23" s="26">
        <v>3839</v>
      </c>
      <c r="F23">
        <f t="shared" si="7"/>
        <v>283.02999999999997</v>
      </c>
      <c r="G23" s="28">
        <f t="shared" si="4"/>
        <v>1086552.17</v>
      </c>
      <c r="H23" s="26">
        <v>1284</v>
      </c>
      <c r="I23">
        <f t="shared" si="8"/>
        <v>298.37</v>
      </c>
      <c r="J23" s="28">
        <f t="shared" si="9"/>
        <v>383107.08</v>
      </c>
      <c r="K23" s="15">
        <f t="shared" si="5"/>
        <v>1469659.25</v>
      </c>
      <c r="L23" s="15">
        <f t="shared" si="6"/>
        <v>489886.41666666669</v>
      </c>
    </row>
    <row r="24" spans="1:12" x14ac:dyDescent="0.25">
      <c r="A24">
        <v>144009</v>
      </c>
      <c r="B24">
        <v>6036</v>
      </c>
      <c r="C24" s="25" t="s">
        <v>120</v>
      </c>
      <c r="D24" s="39" t="s">
        <v>114</v>
      </c>
      <c r="E24" s="26">
        <v>3190</v>
      </c>
      <c r="F24">
        <f t="shared" si="7"/>
        <v>283.02999999999997</v>
      </c>
      <c r="G24" s="28">
        <f t="shared" si="4"/>
        <v>902865.7</v>
      </c>
      <c r="H24" s="26">
        <v>3139</v>
      </c>
      <c r="I24">
        <f t="shared" si="8"/>
        <v>298.37</v>
      </c>
      <c r="J24" s="28">
        <f t="shared" si="9"/>
        <v>936583.43</v>
      </c>
      <c r="K24" s="15">
        <f t="shared" si="5"/>
        <v>1839449.13</v>
      </c>
      <c r="L24" s="15">
        <f t="shared" si="6"/>
        <v>613149.71</v>
      </c>
    </row>
    <row r="25" spans="1:12" x14ac:dyDescent="0.25">
      <c r="A25">
        <v>19048</v>
      </c>
      <c r="B25">
        <v>19048</v>
      </c>
      <c r="C25" s="25" t="s">
        <v>121</v>
      </c>
      <c r="D25" s="39" t="s">
        <v>114</v>
      </c>
      <c r="E25" s="26">
        <v>1961</v>
      </c>
      <c r="F25">
        <f t="shared" si="7"/>
        <v>283.02999999999997</v>
      </c>
      <c r="G25" s="28">
        <f t="shared" si="4"/>
        <v>555021.82999999996</v>
      </c>
      <c r="H25" s="26">
        <v>507</v>
      </c>
      <c r="I25">
        <f t="shared" si="8"/>
        <v>298.37</v>
      </c>
      <c r="J25" s="28">
        <f t="shared" si="9"/>
        <v>151273.59</v>
      </c>
      <c r="K25" s="15">
        <f t="shared" si="5"/>
        <v>706295.41999999993</v>
      </c>
      <c r="L25" s="15">
        <f t="shared" si="6"/>
        <v>235431.80666666664</v>
      </c>
    </row>
    <row r="26" spans="1:12" x14ac:dyDescent="0.25">
      <c r="A26">
        <v>144029</v>
      </c>
      <c r="B26">
        <v>3013</v>
      </c>
      <c r="C26" s="25" t="s">
        <v>122</v>
      </c>
      <c r="D26" s="39" t="s">
        <v>114</v>
      </c>
      <c r="E26" s="26">
        <v>2082</v>
      </c>
      <c r="F26">
        <f t="shared" si="7"/>
        <v>283.02999999999997</v>
      </c>
      <c r="G26" s="28">
        <f t="shared" si="4"/>
        <v>589268.46</v>
      </c>
      <c r="H26" s="26">
        <v>164</v>
      </c>
      <c r="I26">
        <f t="shared" si="8"/>
        <v>298.37</v>
      </c>
      <c r="J26" s="28">
        <f t="shared" si="9"/>
        <v>48932.68</v>
      </c>
      <c r="K26" s="15">
        <f t="shared" si="5"/>
        <v>638201.14</v>
      </c>
      <c r="L26" s="15">
        <f t="shared" si="6"/>
        <v>212733.71333333335</v>
      </c>
    </row>
    <row r="27" spans="1:12" x14ac:dyDescent="0.25">
      <c r="A27">
        <v>144040</v>
      </c>
      <c r="B27">
        <v>4200</v>
      </c>
      <c r="C27" s="25" t="s">
        <v>123</v>
      </c>
      <c r="D27" s="39" t="s">
        <v>114</v>
      </c>
      <c r="E27" s="26">
        <v>6511</v>
      </c>
      <c r="F27">
        <f t="shared" si="7"/>
        <v>283.02999999999997</v>
      </c>
      <c r="G27" s="28">
        <f t="shared" si="4"/>
        <v>1842808.3299999998</v>
      </c>
      <c r="H27" s="26">
        <v>161</v>
      </c>
      <c r="I27">
        <f t="shared" si="8"/>
        <v>298.37</v>
      </c>
      <c r="J27" s="28">
        <f t="shared" si="9"/>
        <v>48037.57</v>
      </c>
      <c r="K27" s="15">
        <f t="shared" si="5"/>
        <v>1890845.9</v>
      </c>
      <c r="L27" s="15">
        <f t="shared" si="6"/>
        <v>630281.96666666667</v>
      </c>
    </row>
    <row r="28" spans="1:12" x14ac:dyDescent="0.25">
      <c r="B28">
        <v>14005</v>
      </c>
      <c r="C28" s="25" t="s">
        <v>124</v>
      </c>
      <c r="D28" s="39" t="s">
        <v>114</v>
      </c>
      <c r="E28" s="26">
        <v>846</v>
      </c>
      <c r="F28">
        <f t="shared" si="7"/>
        <v>283.02999999999997</v>
      </c>
      <c r="G28" s="28">
        <f>F28*E28</f>
        <v>239443.37999999998</v>
      </c>
      <c r="H28" s="26">
        <v>96</v>
      </c>
      <c r="I28">
        <f t="shared" si="8"/>
        <v>298.37</v>
      </c>
      <c r="J28" s="28">
        <f>H28*I28</f>
        <v>28643.52</v>
      </c>
      <c r="K28" s="15">
        <f>G28+J28</f>
        <v>268086.89999999997</v>
      </c>
      <c r="L28" s="15">
        <f t="shared" si="6"/>
        <v>89362.299999999988</v>
      </c>
    </row>
    <row r="29" spans="1:12" ht="15.75" thickBot="1" x14ac:dyDescent="0.3">
      <c r="B29" s="40" t="s">
        <v>125</v>
      </c>
      <c r="C29" s="40"/>
      <c r="D29" s="41"/>
      <c r="E29" s="42">
        <f>SUM(E18:E28)</f>
        <v>30594</v>
      </c>
      <c r="F29" s="40"/>
      <c r="G29" s="43">
        <f>SUM(G18:G28)</f>
        <v>8659019.8200000003</v>
      </c>
      <c r="H29" s="44">
        <f>SUM(H18:H28)</f>
        <v>11532</v>
      </c>
      <c r="I29" s="40"/>
      <c r="J29" s="43">
        <f>SUM(J18:J28)</f>
        <v>3440802.8400000003</v>
      </c>
      <c r="K29" s="45">
        <f t="shared" si="5"/>
        <v>12099822.66</v>
      </c>
      <c r="L29" s="45">
        <f t="shared" si="6"/>
        <v>4033274.22</v>
      </c>
    </row>
    <row r="30" spans="1:12" x14ac:dyDescent="0.25">
      <c r="A30">
        <v>143026</v>
      </c>
      <c r="D30" s="39"/>
    </row>
    <row r="31" spans="1:12" x14ac:dyDescent="0.25">
      <c r="A31">
        <v>143028</v>
      </c>
      <c r="B31">
        <v>3093</v>
      </c>
      <c r="C31" s="25" t="s">
        <v>126</v>
      </c>
      <c r="D31" s="39" t="s">
        <v>127</v>
      </c>
      <c r="E31" s="26">
        <v>2088</v>
      </c>
      <c r="F31" s="48">
        <v>533.65</v>
      </c>
      <c r="G31" s="28">
        <f>F31*E31</f>
        <v>1114261.2</v>
      </c>
      <c r="H31" s="26">
        <v>5327</v>
      </c>
      <c r="I31">
        <v>124.73</v>
      </c>
      <c r="J31" s="28">
        <f>H31*I31</f>
        <v>664436.71000000008</v>
      </c>
      <c r="K31" s="15">
        <f t="shared" ref="K31:K36" si="10">G31+J31</f>
        <v>1778697.9100000001</v>
      </c>
      <c r="L31" s="15">
        <f t="shared" ref="L31:L36" si="11">K31/3</f>
        <v>592899.30333333334</v>
      </c>
    </row>
    <row r="32" spans="1:12" x14ac:dyDescent="0.25">
      <c r="A32">
        <v>143027</v>
      </c>
      <c r="B32">
        <v>18002</v>
      </c>
      <c r="C32" s="25" t="s">
        <v>128</v>
      </c>
      <c r="D32" s="39" t="s">
        <v>127</v>
      </c>
      <c r="E32" s="26">
        <v>414</v>
      </c>
      <c r="F32">
        <f>$F$31</f>
        <v>533.65</v>
      </c>
      <c r="G32" s="28">
        <f>F32*E32</f>
        <v>220931.09999999998</v>
      </c>
      <c r="H32" s="26">
        <v>0</v>
      </c>
      <c r="I32">
        <f>$I$31</f>
        <v>124.73</v>
      </c>
      <c r="J32" s="28">
        <f>H32*I32</f>
        <v>0</v>
      </c>
      <c r="K32" s="15">
        <f t="shared" si="10"/>
        <v>220931.09999999998</v>
      </c>
      <c r="L32" s="15">
        <f t="shared" si="11"/>
        <v>73643.7</v>
      </c>
    </row>
    <row r="33" spans="1:12" x14ac:dyDescent="0.25">
      <c r="A33">
        <v>143025</v>
      </c>
      <c r="B33">
        <v>23010</v>
      </c>
      <c r="C33" s="25" t="s">
        <v>129</v>
      </c>
      <c r="D33" s="39" t="s">
        <v>127</v>
      </c>
      <c r="E33" s="26">
        <v>603</v>
      </c>
      <c r="F33">
        <f t="shared" ref="F33:F35" si="12">$F$31</f>
        <v>533.65</v>
      </c>
      <c r="G33" s="28">
        <f>F33*E33</f>
        <v>321790.95</v>
      </c>
      <c r="H33" s="26">
        <v>236</v>
      </c>
      <c r="I33">
        <f t="shared" ref="I33:I35" si="13">$I$31</f>
        <v>124.73</v>
      </c>
      <c r="J33" s="28">
        <f>H33*I33</f>
        <v>29436.280000000002</v>
      </c>
      <c r="K33" s="15">
        <f t="shared" si="10"/>
        <v>351227.23000000004</v>
      </c>
      <c r="L33" s="15">
        <f t="shared" si="11"/>
        <v>117075.74333333335</v>
      </c>
    </row>
    <row r="34" spans="1:12" x14ac:dyDescent="0.25">
      <c r="B34">
        <v>3080</v>
      </c>
      <c r="C34" s="25" t="s">
        <v>130</v>
      </c>
      <c r="D34" s="39" t="s">
        <v>127</v>
      </c>
      <c r="E34" s="26">
        <v>1761</v>
      </c>
      <c r="F34">
        <f t="shared" si="12"/>
        <v>533.65</v>
      </c>
      <c r="G34" s="28">
        <f>F34*E34</f>
        <v>939757.64999999991</v>
      </c>
      <c r="H34" s="26">
        <v>341</v>
      </c>
      <c r="I34">
        <f t="shared" si="13"/>
        <v>124.73</v>
      </c>
      <c r="J34" s="28">
        <f>H34*I34</f>
        <v>42532.93</v>
      </c>
      <c r="K34" s="15">
        <f t="shared" si="10"/>
        <v>982290.58</v>
      </c>
      <c r="L34" s="15">
        <f t="shared" si="11"/>
        <v>327430.1933333333</v>
      </c>
    </row>
    <row r="35" spans="1:12" x14ac:dyDescent="0.25">
      <c r="B35">
        <v>5016</v>
      </c>
      <c r="C35" s="25" t="s">
        <v>131</v>
      </c>
      <c r="D35" s="39" t="s">
        <v>127</v>
      </c>
      <c r="E35" s="26">
        <v>0</v>
      </c>
      <c r="F35">
        <f t="shared" si="12"/>
        <v>533.65</v>
      </c>
      <c r="G35" s="28">
        <f>F35*E35</f>
        <v>0</v>
      </c>
      <c r="H35" s="26">
        <v>0</v>
      </c>
      <c r="I35">
        <f t="shared" si="13"/>
        <v>124.73</v>
      </c>
      <c r="J35" s="28">
        <f>H35*I35</f>
        <v>0</v>
      </c>
      <c r="K35" s="15">
        <f t="shared" si="10"/>
        <v>0</v>
      </c>
      <c r="L35" s="15">
        <f t="shared" si="11"/>
        <v>0</v>
      </c>
    </row>
    <row r="36" spans="1:12" ht="15.75" thickBot="1" x14ac:dyDescent="0.3">
      <c r="B36" s="40" t="s">
        <v>132</v>
      </c>
      <c r="C36" s="40"/>
      <c r="D36" s="41"/>
      <c r="E36" s="42">
        <f>SUM(E31:E34)</f>
        <v>4866</v>
      </c>
      <c r="F36" s="40"/>
      <c r="G36" s="43">
        <f>SUM(G31:G34)</f>
        <v>2596740.8999999994</v>
      </c>
      <c r="H36" s="44">
        <f>SUM(H31:H34)</f>
        <v>5904</v>
      </c>
      <c r="I36" s="40"/>
      <c r="J36" s="43">
        <f>SUM(J31:J34)</f>
        <v>736405.92000000016</v>
      </c>
      <c r="K36" s="45">
        <f t="shared" si="10"/>
        <v>3333146.8199999994</v>
      </c>
      <c r="L36" s="45">
        <f t="shared" si="11"/>
        <v>1111048.9399999997</v>
      </c>
    </row>
    <row r="38" spans="1:12" x14ac:dyDescent="0.25">
      <c r="F38" s="48"/>
    </row>
    <row r="39" spans="1:12" x14ac:dyDescent="0.25">
      <c r="F39" s="48"/>
    </row>
    <row r="40" spans="1:12" x14ac:dyDescent="0.25">
      <c r="B40" s="49"/>
      <c r="C40" s="5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58C7E-BE4C-4DA9-8FAD-37F6F6235AE7}">
  <dimension ref="A1:AP38"/>
  <sheetViews>
    <sheetView topLeftCell="B19" workbookViewId="0">
      <selection activeCell="D5" sqref="D5"/>
    </sheetView>
  </sheetViews>
  <sheetFormatPr defaultRowHeight="15" x14ac:dyDescent="0.25"/>
  <cols>
    <col min="1" max="1" width="9.140625" hidden="1" customWidth="1"/>
    <col min="3" max="3" width="36.5703125" customWidth="1"/>
    <col min="4" max="4" width="15.85546875" customWidth="1"/>
    <col min="5" max="5" width="9.5703125" style="26" bestFit="1" customWidth="1"/>
    <col min="6" max="6" width="9.5703125" bestFit="1" customWidth="1"/>
    <col min="7" max="7" width="9.28515625" bestFit="1" customWidth="1"/>
    <col min="8" max="8" width="10.5703125" bestFit="1" customWidth="1"/>
    <col min="9" max="9" width="13.5703125" customWidth="1"/>
    <col min="10" max="10" width="3.28515625" customWidth="1"/>
    <col min="16" max="16" width="3.5703125" customWidth="1"/>
    <col min="22" max="22" width="3.5703125" customWidth="1"/>
    <col min="23" max="23" width="8" bestFit="1" customWidth="1"/>
    <col min="24" max="24" width="9.85546875" bestFit="1" customWidth="1"/>
    <col min="25" max="25" width="9.28515625" bestFit="1" customWidth="1"/>
    <col min="27" max="27" width="14.28515625" bestFit="1" customWidth="1"/>
    <col min="28" max="28" width="3.42578125" customWidth="1"/>
    <col min="30" max="30" width="9.5703125" bestFit="1" customWidth="1"/>
    <col min="31" max="31" width="9.28515625" bestFit="1" customWidth="1"/>
    <col min="33" max="33" width="12.7109375" customWidth="1"/>
    <col min="34" max="34" width="4" customWidth="1"/>
    <col min="39" max="39" width="10" bestFit="1" customWidth="1"/>
    <col min="40" max="40" width="3" customWidth="1"/>
    <col min="41" max="41" width="16.28515625" bestFit="1" customWidth="1"/>
    <col min="42" max="42" width="14.28515625" bestFit="1" customWidth="1"/>
  </cols>
  <sheetData>
    <row r="1" spans="1:42" x14ac:dyDescent="0.25">
      <c r="A1" s="1" t="s">
        <v>0</v>
      </c>
      <c r="B1" s="1" t="s">
        <v>0</v>
      </c>
      <c r="D1" s="26"/>
      <c r="E1"/>
    </row>
    <row r="2" spans="1:42" x14ac:dyDescent="0.25">
      <c r="A2" s="1" t="s">
        <v>133</v>
      </c>
      <c r="B2" s="1" t="s">
        <v>133</v>
      </c>
      <c r="D2" s="26"/>
      <c r="E2"/>
    </row>
    <row r="3" spans="1:42" x14ac:dyDescent="0.25">
      <c r="D3" s="26"/>
      <c r="E3"/>
    </row>
    <row r="4" spans="1:42" x14ac:dyDescent="0.25">
      <c r="B4" s="1" t="s">
        <v>6</v>
      </c>
      <c r="L4" s="16"/>
      <c r="M4" s="16"/>
      <c r="N4" s="16"/>
    </row>
    <row r="5" spans="1:42" x14ac:dyDescent="0.25">
      <c r="B5" s="1"/>
      <c r="G5" s="51"/>
      <c r="Y5" s="51"/>
      <c r="AO5" s="15"/>
    </row>
    <row r="6" spans="1:42" x14ac:dyDescent="0.25">
      <c r="B6" s="1" t="s">
        <v>97</v>
      </c>
      <c r="I6" s="15"/>
      <c r="K6" s="26"/>
      <c r="O6" s="15"/>
      <c r="Q6" s="26"/>
      <c r="U6" s="15"/>
      <c r="W6" s="26"/>
      <c r="AA6" s="15"/>
      <c r="AC6" s="26"/>
      <c r="AG6" s="15"/>
      <c r="AI6" s="26"/>
      <c r="AM6" s="15"/>
    </row>
    <row r="7" spans="1:42" x14ac:dyDescent="0.25">
      <c r="E7" s="61" t="s">
        <v>134</v>
      </c>
      <c r="F7" s="61"/>
      <c r="G7" s="61"/>
      <c r="H7" s="61"/>
      <c r="I7" s="61"/>
      <c r="K7" s="61" t="s">
        <v>135</v>
      </c>
      <c r="L7" s="61"/>
      <c r="M7" s="61"/>
      <c r="N7" s="61"/>
      <c r="O7" s="61"/>
      <c r="Q7" s="61" t="s">
        <v>136</v>
      </c>
      <c r="R7" s="61"/>
      <c r="S7" s="61"/>
      <c r="T7" s="61"/>
      <c r="U7" s="61"/>
      <c r="W7" s="61" t="s">
        <v>137</v>
      </c>
      <c r="X7" s="61"/>
      <c r="Y7" s="61"/>
      <c r="Z7" s="61"/>
      <c r="AA7" s="61"/>
      <c r="AC7" s="61" t="s">
        <v>138</v>
      </c>
      <c r="AD7" s="61"/>
      <c r="AE7" s="61"/>
      <c r="AF7" s="61"/>
      <c r="AG7" s="61"/>
      <c r="AI7" s="60" t="s">
        <v>139</v>
      </c>
      <c r="AJ7" s="60"/>
      <c r="AK7" s="60"/>
      <c r="AL7" s="60"/>
      <c r="AM7" s="60"/>
      <c r="AO7" s="52"/>
    </row>
    <row r="8" spans="1:42" ht="45.75" thickBot="1" x14ac:dyDescent="0.3">
      <c r="B8" s="18" t="s">
        <v>8</v>
      </c>
      <c r="C8" s="18" t="s">
        <v>9</v>
      </c>
      <c r="D8" s="18" t="s">
        <v>140</v>
      </c>
      <c r="E8" s="19" t="s">
        <v>141</v>
      </c>
      <c r="F8" s="18" t="s">
        <v>142</v>
      </c>
      <c r="G8" s="18" t="s">
        <v>143</v>
      </c>
      <c r="H8" s="18" t="s">
        <v>144</v>
      </c>
      <c r="I8" s="18" t="s">
        <v>145</v>
      </c>
      <c r="J8" s="53"/>
      <c r="K8" s="18" t="s">
        <v>141</v>
      </c>
      <c r="L8" s="18" t="s">
        <v>142</v>
      </c>
      <c r="M8" s="18" t="s">
        <v>143</v>
      </c>
      <c r="N8" s="18" t="s">
        <v>144</v>
      </c>
      <c r="O8" s="18" t="s">
        <v>145</v>
      </c>
      <c r="P8" s="53"/>
      <c r="Q8" s="18" t="s">
        <v>141</v>
      </c>
      <c r="R8" s="18" t="s">
        <v>142</v>
      </c>
      <c r="S8" s="18" t="s">
        <v>143</v>
      </c>
      <c r="T8" s="18" t="s">
        <v>144</v>
      </c>
      <c r="U8" s="18" t="s">
        <v>145</v>
      </c>
      <c r="V8" s="53"/>
      <c r="W8" s="18" t="s">
        <v>146</v>
      </c>
      <c r="X8" s="18" t="s">
        <v>142</v>
      </c>
      <c r="Y8" s="18" t="s">
        <v>143</v>
      </c>
      <c r="Z8" s="18" t="s">
        <v>144</v>
      </c>
      <c r="AA8" s="18" t="s">
        <v>145</v>
      </c>
      <c r="AB8" s="53"/>
      <c r="AC8" s="18" t="s">
        <v>146</v>
      </c>
      <c r="AD8" s="18" t="s">
        <v>142</v>
      </c>
      <c r="AE8" s="18" t="s">
        <v>143</v>
      </c>
      <c r="AF8" s="18" t="s">
        <v>144</v>
      </c>
      <c r="AG8" s="18" t="s">
        <v>145</v>
      </c>
      <c r="AH8" s="53"/>
      <c r="AI8" s="18" t="s">
        <v>146</v>
      </c>
      <c r="AJ8" s="18" t="s">
        <v>142</v>
      </c>
      <c r="AK8" s="18" t="s">
        <v>143</v>
      </c>
      <c r="AL8" s="18" t="s">
        <v>144</v>
      </c>
      <c r="AM8" s="18" t="s">
        <v>145</v>
      </c>
      <c r="AN8" s="53"/>
      <c r="AO8" s="18" t="s">
        <v>147</v>
      </c>
      <c r="AP8" s="18" t="s">
        <v>18</v>
      </c>
    </row>
    <row r="9" spans="1:42" x14ac:dyDescent="0.25">
      <c r="A9">
        <v>140208</v>
      </c>
      <c r="B9" s="24">
        <v>15008</v>
      </c>
      <c r="C9" s="25" t="s">
        <v>148</v>
      </c>
      <c r="D9" t="s">
        <v>150</v>
      </c>
      <c r="E9" s="26">
        <v>1415</v>
      </c>
      <c r="F9" s="51">
        <v>3316.1888999999996</v>
      </c>
      <c r="G9" s="51">
        <f t="shared" ref="G9:G38" si="0">F9/E9</f>
        <v>2.3435963957597172</v>
      </c>
      <c r="H9" s="16">
        <v>2241.39</v>
      </c>
      <c r="I9" s="28">
        <f t="shared" ref="I9:I38" si="1">E9*G9*H9</f>
        <v>7432872.6385709997</v>
      </c>
      <c r="K9">
        <v>35</v>
      </c>
      <c r="L9" s="51">
        <v>23.006499999999999</v>
      </c>
      <c r="M9" s="51">
        <f t="shared" ref="M9:M38" si="2">IFERROR(L9/K9,0)</f>
        <v>0.65732857142857137</v>
      </c>
      <c r="N9" s="16">
        <v>199.23</v>
      </c>
      <c r="O9" s="28">
        <f t="shared" ref="O9:O38" si="3">K9*M9*N9</f>
        <v>4583.5849949999993</v>
      </c>
      <c r="Q9">
        <v>4</v>
      </c>
      <c r="R9" s="51">
        <v>8.0342000000000002</v>
      </c>
      <c r="S9" s="51">
        <f t="shared" ref="S9:S38" si="4">IFERROR(R9/Q9,0)</f>
        <v>2.0085500000000001</v>
      </c>
      <c r="T9" s="16">
        <v>99.62</v>
      </c>
      <c r="U9" s="28">
        <f t="shared" ref="U9:U38" si="5">Q9*S9*T9</f>
        <v>800.36700400000007</v>
      </c>
      <c r="W9" s="26">
        <v>33442</v>
      </c>
      <c r="X9" s="51">
        <v>11789.594200000003</v>
      </c>
      <c r="Y9" s="51">
        <f t="shared" ref="Y9:Y38" si="6">X9/W9</f>
        <v>0.35253855032593756</v>
      </c>
      <c r="Z9" s="54">
        <v>477.56</v>
      </c>
      <c r="AA9" s="15">
        <f t="shared" ref="AA9:AA38" si="7">W9*Y9*Z9</f>
        <v>5630238.6061520018</v>
      </c>
      <c r="AC9">
        <v>605</v>
      </c>
      <c r="AD9" s="51">
        <v>227.87880000000001</v>
      </c>
      <c r="AE9" s="51">
        <f t="shared" ref="AE9:AE38" si="8">IFERROR(AD9/AC9,0)</f>
        <v>0.37665917355371903</v>
      </c>
      <c r="AF9" s="27">
        <v>286.54000000000002</v>
      </c>
      <c r="AG9" s="15">
        <f t="shared" ref="AG9:AG38" si="9">AC9*AE9*AF9</f>
        <v>65296.391352000006</v>
      </c>
      <c r="AI9">
        <v>1630</v>
      </c>
      <c r="AJ9">
        <v>674.87289999999985</v>
      </c>
      <c r="AK9">
        <f t="shared" ref="AK9:AK38" si="10">IFERROR(AJ9/AI9,0)</f>
        <v>0.41403245398772998</v>
      </c>
      <c r="AL9" s="27">
        <v>346.23</v>
      </c>
      <c r="AM9" s="15">
        <f t="shared" ref="AM9:AM38" si="11">AI9*AK9*AL9</f>
        <v>233661.24416699997</v>
      </c>
      <c r="AO9" s="15">
        <f t="shared" ref="AO9:AO38" si="12">AM9+AG9+AA9+U9+O9+I9</f>
        <v>13367452.832241001</v>
      </c>
      <c r="AP9" s="15">
        <f>AO9/3</f>
        <v>4455817.6107470002</v>
      </c>
    </row>
    <row r="10" spans="1:42" x14ac:dyDescent="0.25">
      <c r="B10" s="24">
        <v>3073</v>
      </c>
      <c r="C10" s="25" t="s">
        <v>149</v>
      </c>
      <c r="D10" t="s">
        <v>150</v>
      </c>
      <c r="E10" s="26">
        <v>350</v>
      </c>
      <c r="F10" s="51">
        <v>723.17509999999993</v>
      </c>
      <c r="G10" s="51">
        <f t="shared" si="0"/>
        <v>2.0662145714285711</v>
      </c>
      <c r="H10" s="27">
        <f t="shared" ref="H10:H38" si="13">$H$9</f>
        <v>2241.39</v>
      </c>
      <c r="I10" s="28">
        <f t="shared" si="1"/>
        <v>1620917.4373889999</v>
      </c>
      <c r="K10">
        <v>43</v>
      </c>
      <c r="L10" s="51">
        <v>32.031999999999996</v>
      </c>
      <c r="M10" s="51">
        <f t="shared" si="2"/>
        <v>0.7449302325581395</v>
      </c>
      <c r="N10" s="27">
        <f t="shared" ref="N10:N38" si="14">$N$9</f>
        <v>199.23</v>
      </c>
      <c r="O10" s="28">
        <f t="shared" si="3"/>
        <v>6381.7353599999988</v>
      </c>
      <c r="Q10">
        <v>3</v>
      </c>
      <c r="R10" s="51">
        <v>2.9601000000000002</v>
      </c>
      <c r="S10" s="51">
        <f t="shared" si="4"/>
        <v>0.98670000000000002</v>
      </c>
      <c r="T10" s="27">
        <f t="shared" ref="T10:T38" si="15">$T$9</f>
        <v>99.62</v>
      </c>
      <c r="U10" s="28">
        <f t="shared" si="5"/>
        <v>294.88516200000004</v>
      </c>
      <c r="W10" s="26">
        <v>11780</v>
      </c>
      <c r="X10" s="51">
        <v>5580.0590000000002</v>
      </c>
      <c r="Y10" s="51">
        <f t="shared" si="6"/>
        <v>0.47368921901528016</v>
      </c>
      <c r="Z10" s="27">
        <f t="shared" ref="Z10:Z38" si="16">$Z$9</f>
        <v>477.56</v>
      </c>
      <c r="AA10" s="15">
        <f t="shared" si="7"/>
        <v>2664812.9760400001</v>
      </c>
      <c r="AC10">
        <v>3418</v>
      </c>
      <c r="AD10" s="51">
        <v>902.52660000000014</v>
      </c>
      <c r="AE10" s="51">
        <f t="shared" si="8"/>
        <v>0.26405108250438858</v>
      </c>
      <c r="AF10" s="27">
        <f t="shared" ref="AF10:AF38" si="17">$AF$9</f>
        <v>286.54000000000002</v>
      </c>
      <c r="AG10" s="15">
        <f t="shared" si="9"/>
        <v>258609.97196400005</v>
      </c>
      <c r="AI10">
        <v>949</v>
      </c>
      <c r="AJ10">
        <v>487.57209999999998</v>
      </c>
      <c r="AK10">
        <f t="shared" si="10"/>
        <v>0.51377460484720761</v>
      </c>
      <c r="AL10" s="27">
        <f t="shared" ref="AL10:AL38" si="18">$AL$9</f>
        <v>346.23</v>
      </c>
      <c r="AM10" s="15">
        <f t="shared" si="11"/>
        <v>168812.08818300001</v>
      </c>
      <c r="AO10" s="15">
        <f t="shared" si="12"/>
        <v>4719829.0940979999</v>
      </c>
      <c r="AP10" s="15">
        <f t="shared" ref="AP10:AP38" si="19">AO10/3</f>
        <v>1573276.3646993332</v>
      </c>
    </row>
    <row r="11" spans="1:42" x14ac:dyDescent="0.25">
      <c r="A11">
        <v>140048</v>
      </c>
      <c r="B11" s="24">
        <v>3055</v>
      </c>
      <c r="C11" s="25" t="s">
        <v>151</v>
      </c>
      <c r="D11" t="s">
        <v>150</v>
      </c>
      <c r="E11" s="26">
        <v>370</v>
      </c>
      <c r="F11" s="51">
        <v>456.43350000000004</v>
      </c>
      <c r="G11" s="51">
        <f t="shared" si="0"/>
        <v>1.2336040540540543</v>
      </c>
      <c r="H11" s="27">
        <f t="shared" si="13"/>
        <v>2241.39</v>
      </c>
      <c r="I11" s="28">
        <f t="shared" si="1"/>
        <v>1023045.4825650002</v>
      </c>
      <c r="K11">
        <v>0</v>
      </c>
      <c r="L11" s="51">
        <v>0</v>
      </c>
      <c r="M11" s="51">
        <f t="shared" si="2"/>
        <v>0</v>
      </c>
      <c r="N11" s="27">
        <f t="shared" si="14"/>
        <v>199.23</v>
      </c>
      <c r="O11" s="28">
        <f t="shared" si="3"/>
        <v>0</v>
      </c>
      <c r="Q11">
        <v>0</v>
      </c>
      <c r="R11" s="51">
        <v>0</v>
      </c>
      <c r="S11" s="51">
        <f t="shared" si="4"/>
        <v>0</v>
      </c>
      <c r="T11" s="27">
        <f t="shared" si="15"/>
        <v>99.62</v>
      </c>
      <c r="U11" s="28">
        <f t="shared" si="5"/>
        <v>0</v>
      </c>
      <c r="W11" s="26">
        <v>16449</v>
      </c>
      <c r="X11" s="51">
        <v>3848.4474999999993</v>
      </c>
      <c r="Y11" s="51">
        <f t="shared" si="6"/>
        <v>0.2339623989300261</v>
      </c>
      <c r="Z11" s="27">
        <f t="shared" si="16"/>
        <v>477.56</v>
      </c>
      <c r="AA11" s="15">
        <f t="shared" si="7"/>
        <v>1837864.5880999996</v>
      </c>
      <c r="AC11">
        <v>0</v>
      </c>
      <c r="AD11" s="51">
        <v>0</v>
      </c>
      <c r="AE11" s="51">
        <f t="shared" si="8"/>
        <v>0</v>
      </c>
      <c r="AF11" s="27">
        <f t="shared" si="17"/>
        <v>286.54000000000002</v>
      </c>
      <c r="AG11" s="15">
        <f t="shared" si="9"/>
        <v>0</v>
      </c>
      <c r="AI11">
        <v>0</v>
      </c>
      <c r="AJ11">
        <v>0</v>
      </c>
      <c r="AK11">
        <f t="shared" si="10"/>
        <v>0</v>
      </c>
      <c r="AL11" s="27">
        <f t="shared" si="18"/>
        <v>346.23</v>
      </c>
      <c r="AM11" s="15">
        <f t="shared" si="11"/>
        <v>0</v>
      </c>
      <c r="AO11" s="15">
        <f t="shared" si="12"/>
        <v>2860910.070665</v>
      </c>
      <c r="AP11" s="15">
        <f t="shared" si="19"/>
        <v>953636.69022166671</v>
      </c>
    </row>
    <row r="12" spans="1:42" x14ac:dyDescent="0.25">
      <c r="A12">
        <v>143300</v>
      </c>
      <c r="B12" s="24">
        <v>3025</v>
      </c>
      <c r="C12" s="25" t="s">
        <v>152</v>
      </c>
      <c r="D12" t="s">
        <v>150</v>
      </c>
      <c r="E12" s="26">
        <v>670</v>
      </c>
      <c r="F12" s="51">
        <v>2026.3416999999999</v>
      </c>
      <c r="G12" s="51">
        <f t="shared" si="0"/>
        <v>3.0243905970149254</v>
      </c>
      <c r="H12" s="27">
        <f t="shared" si="13"/>
        <v>2241.39</v>
      </c>
      <c r="I12" s="28">
        <f t="shared" si="1"/>
        <v>4541822.0229629995</v>
      </c>
      <c r="K12">
        <v>30</v>
      </c>
      <c r="L12" s="51">
        <v>24.1418</v>
      </c>
      <c r="M12" s="51">
        <f t="shared" si="2"/>
        <v>0.8047266666666667</v>
      </c>
      <c r="N12" s="27">
        <f t="shared" si="14"/>
        <v>199.23</v>
      </c>
      <c r="O12" s="28">
        <f t="shared" si="3"/>
        <v>4809.7708139999995</v>
      </c>
      <c r="Q12">
        <v>0</v>
      </c>
      <c r="R12" s="51">
        <v>0</v>
      </c>
      <c r="S12" s="51">
        <f t="shared" si="4"/>
        <v>0</v>
      </c>
      <c r="T12" s="27">
        <f t="shared" si="15"/>
        <v>99.62</v>
      </c>
      <c r="U12" s="28">
        <f t="shared" si="5"/>
        <v>0</v>
      </c>
      <c r="W12" s="26">
        <v>64283</v>
      </c>
      <c r="X12" s="51">
        <v>17885.178899999999</v>
      </c>
      <c r="Y12" s="51">
        <f t="shared" si="6"/>
        <v>0.27822564130485505</v>
      </c>
      <c r="Z12" s="27">
        <f t="shared" si="16"/>
        <v>477.56</v>
      </c>
      <c r="AA12" s="15">
        <f t="shared" si="7"/>
        <v>8541246.0354839992</v>
      </c>
      <c r="AC12">
        <v>935</v>
      </c>
      <c r="AD12" s="51">
        <v>334.47539999999998</v>
      </c>
      <c r="AE12" s="51">
        <f t="shared" si="8"/>
        <v>0.35772770053475933</v>
      </c>
      <c r="AF12" s="27">
        <f t="shared" si="17"/>
        <v>286.54000000000002</v>
      </c>
      <c r="AG12" s="15">
        <f t="shared" si="9"/>
        <v>95840.581116000001</v>
      </c>
      <c r="AI12">
        <v>0</v>
      </c>
      <c r="AJ12">
        <v>0</v>
      </c>
      <c r="AK12">
        <f t="shared" si="10"/>
        <v>0</v>
      </c>
      <c r="AL12" s="27">
        <f t="shared" si="18"/>
        <v>346.23</v>
      </c>
      <c r="AM12" s="15">
        <f t="shared" si="11"/>
        <v>0</v>
      </c>
      <c r="AO12" s="15">
        <f t="shared" si="12"/>
        <v>13183718.410377</v>
      </c>
      <c r="AP12" s="15">
        <f t="shared" si="19"/>
        <v>4394572.8034589998</v>
      </c>
    </row>
    <row r="13" spans="1:42" x14ac:dyDescent="0.25">
      <c r="A13">
        <v>140091</v>
      </c>
      <c r="B13" s="24">
        <v>21002</v>
      </c>
      <c r="C13" s="25" t="s">
        <v>153</v>
      </c>
      <c r="D13" t="s">
        <v>150</v>
      </c>
      <c r="E13" s="26">
        <v>1125</v>
      </c>
      <c r="F13" s="51">
        <v>2140.4571000000001</v>
      </c>
      <c r="G13" s="51">
        <f t="shared" si="0"/>
        <v>1.9026285333333335</v>
      </c>
      <c r="H13" s="27">
        <f t="shared" si="13"/>
        <v>2241.39</v>
      </c>
      <c r="I13" s="28">
        <f t="shared" si="1"/>
        <v>4797599.1393689997</v>
      </c>
      <c r="K13">
        <v>0</v>
      </c>
      <c r="L13" s="51">
        <v>0</v>
      </c>
      <c r="M13" s="51">
        <f t="shared" si="2"/>
        <v>0</v>
      </c>
      <c r="N13" s="27">
        <f t="shared" si="14"/>
        <v>199.23</v>
      </c>
      <c r="O13" s="28">
        <f t="shared" si="3"/>
        <v>0</v>
      </c>
      <c r="Q13">
        <v>7</v>
      </c>
      <c r="R13" s="51">
        <v>11.008899999999999</v>
      </c>
      <c r="S13" s="51">
        <f t="shared" si="4"/>
        <v>1.5726999999999998</v>
      </c>
      <c r="T13" s="27">
        <f t="shared" si="15"/>
        <v>99.62</v>
      </c>
      <c r="U13" s="28">
        <f t="shared" si="5"/>
        <v>1096.7066179999999</v>
      </c>
      <c r="W13" s="26">
        <v>83592</v>
      </c>
      <c r="X13" s="51">
        <v>17424.5978</v>
      </c>
      <c r="Y13" s="51">
        <f t="shared" si="6"/>
        <v>0.20844815054072161</v>
      </c>
      <c r="Z13" s="27">
        <f t="shared" si="16"/>
        <v>477.56</v>
      </c>
      <c r="AA13" s="15">
        <f t="shared" si="7"/>
        <v>8321290.9253679998</v>
      </c>
      <c r="AC13">
        <v>0</v>
      </c>
      <c r="AD13" s="51">
        <v>0</v>
      </c>
      <c r="AE13" s="51">
        <f t="shared" si="8"/>
        <v>0</v>
      </c>
      <c r="AF13" s="27">
        <f t="shared" si="17"/>
        <v>286.54000000000002</v>
      </c>
      <c r="AG13" s="15">
        <f t="shared" si="9"/>
        <v>0</v>
      </c>
      <c r="AI13">
        <v>0</v>
      </c>
      <c r="AJ13">
        <v>0</v>
      </c>
      <c r="AK13">
        <f t="shared" si="10"/>
        <v>0</v>
      </c>
      <c r="AL13" s="27">
        <f t="shared" si="18"/>
        <v>346.23</v>
      </c>
      <c r="AM13" s="15">
        <f t="shared" si="11"/>
        <v>0</v>
      </c>
      <c r="AO13" s="15">
        <f t="shared" si="12"/>
        <v>13119986.771354999</v>
      </c>
      <c r="AP13" s="15">
        <f t="shared" si="19"/>
        <v>4373328.9237850001</v>
      </c>
    </row>
    <row r="14" spans="1:42" x14ac:dyDescent="0.25">
      <c r="B14" s="24">
        <v>15006</v>
      </c>
      <c r="C14" s="25" t="s">
        <v>154</v>
      </c>
      <c r="D14" t="s">
        <v>150</v>
      </c>
      <c r="E14" s="26">
        <v>65</v>
      </c>
      <c r="F14" s="51">
        <v>41.622700000000002</v>
      </c>
      <c r="G14" s="51">
        <f>F14/E14</f>
        <v>0.64034923076923078</v>
      </c>
      <c r="H14" s="27">
        <f t="shared" si="13"/>
        <v>2241.39</v>
      </c>
      <c r="I14" s="28">
        <f>E14*G14*H14</f>
        <v>93292.703552999999</v>
      </c>
      <c r="K14">
        <v>0</v>
      </c>
      <c r="L14" s="51">
        <v>0</v>
      </c>
      <c r="M14" s="51">
        <f>IFERROR(L14/K14,0)</f>
        <v>0</v>
      </c>
      <c r="N14" s="27">
        <f t="shared" si="14"/>
        <v>199.23</v>
      </c>
      <c r="O14" s="28">
        <f>K14*M14*N14</f>
        <v>0</v>
      </c>
      <c r="Q14">
        <v>0</v>
      </c>
      <c r="R14" s="51">
        <v>0</v>
      </c>
      <c r="S14" s="51">
        <f>IFERROR(R14/Q14,0)</f>
        <v>0</v>
      </c>
      <c r="T14" s="27">
        <f t="shared" si="15"/>
        <v>99.62</v>
      </c>
      <c r="U14" s="28">
        <f>Q14*S14*T14</f>
        <v>0</v>
      </c>
      <c r="W14" s="26">
        <v>5949</v>
      </c>
      <c r="X14" s="51">
        <v>1207.2085000000002</v>
      </c>
      <c r="Y14" s="51">
        <f>X14/W14</f>
        <v>0.20292629013279545</v>
      </c>
      <c r="Z14" s="27">
        <f t="shared" si="16"/>
        <v>477.56</v>
      </c>
      <c r="AA14" s="15">
        <f>W14*Y14*Z14</f>
        <v>576514.49126000004</v>
      </c>
      <c r="AC14">
        <v>0</v>
      </c>
      <c r="AD14" s="51">
        <v>0</v>
      </c>
      <c r="AE14" s="51">
        <f>IFERROR(AD14/AC14,0)</f>
        <v>0</v>
      </c>
      <c r="AF14" s="27">
        <f t="shared" si="17"/>
        <v>286.54000000000002</v>
      </c>
      <c r="AG14" s="15">
        <f>AC14*AE14*AF14</f>
        <v>0</v>
      </c>
      <c r="AI14">
        <v>0</v>
      </c>
      <c r="AJ14">
        <v>0</v>
      </c>
      <c r="AK14">
        <f>IFERROR(AJ14/AI14,0)</f>
        <v>0</v>
      </c>
      <c r="AL14" s="27">
        <f t="shared" si="18"/>
        <v>346.23</v>
      </c>
      <c r="AM14" s="15">
        <f>AI14*AK14*AL14</f>
        <v>0</v>
      </c>
      <c r="AO14" s="15">
        <f>AM14+AG14+AA14+U14+O14+I14</f>
        <v>669807.19481300004</v>
      </c>
      <c r="AP14" s="15">
        <f>AO14/3</f>
        <v>223269.06493766667</v>
      </c>
    </row>
    <row r="15" spans="1:42" x14ac:dyDescent="0.25">
      <c r="B15" s="24">
        <v>31000</v>
      </c>
      <c r="C15" s="25" t="s">
        <v>155</v>
      </c>
      <c r="D15" t="s">
        <v>150</v>
      </c>
      <c r="E15" s="26">
        <v>387</v>
      </c>
      <c r="F15" s="51">
        <v>515.04549999999995</v>
      </c>
      <c r="G15" s="51">
        <f>F15/E15</f>
        <v>1.3308669250645992</v>
      </c>
      <c r="H15" s="27">
        <f t="shared" si="13"/>
        <v>2241.39</v>
      </c>
      <c r="I15" s="28">
        <f>E15*G15*H15</f>
        <v>1154417.8332449999</v>
      </c>
      <c r="K15">
        <v>0</v>
      </c>
      <c r="L15" s="51">
        <v>0</v>
      </c>
      <c r="M15" s="51">
        <f>IFERROR(L15/K15,0)</f>
        <v>0</v>
      </c>
      <c r="N15" s="27">
        <f t="shared" si="14"/>
        <v>199.23</v>
      </c>
      <c r="O15" s="28">
        <f>K15*M15*N15</f>
        <v>0</v>
      </c>
      <c r="Q15">
        <v>3</v>
      </c>
      <c r="R15" s="51">
        <v>3.6269</v>
      </c>
      <c r="S15" s="51">
        <f>IFERROR(R15/Q15,0)</f>
        <v>1.2089666666666667</v>
      </c>
      <c r="T15" s="27">
        <f t="shared" si="15"/>
        <v>99.62</v>
      </c>
      <c r="U15" s="28">
        <f>Q15*S15*T15</f>
        <v>361.311778</v>
      </c>
      <c r="W15" s="26">
        <v>16478</v>
      </c>
      <c r="X15" s="51">
        <v>4126.0575999999992</v>
      </c>
      <c r="Y15" s="51">
        <f>X15/W15</f>
        <v>0.25039796091758704</v>
      </c>
      <c r="Z15" s="27">
        <f t="shared" si="16"/>
        <v>477.56</v>
      </c>
      <c r="AA15" s="15">
        <f>W15*Y15*Z15</f>
        <v>1970440.0674559996</v>
      </c>
      <c r="AC15">
        <v>0</v>
      </c>
      <c r="AD15" s="51">
        <v>0</v>
      </c>
      <c r="AE15" s="51">
        <f>IFERROR(AD15/AC15,0)</f>
        <v>0</v>
      </c>
      <c r="AF15" s="27">
        <f t="shared" si="17"/>
        <v>286.54000000000002</v>
      </c>
      <c r="AG15" s="15">
        <f>AC15*AE15*AF15</f>
        <v>0</v>
      </c>
      <c r="AI15">
        <v>0</v>
      </c>
      <c r="AJ15">
        <v>0</v>
      </c>
      <c r="AK15">
        <f>IFERROR(AJ15/AI15,0)</f>
        <v>0</v>
      </c>
      <c r="AL15" s="27">
        <f t="shared" si="18"/>
        <v>346.23</v>
      </c>
      <c r="AM15" s="15">
        <f>AI15*AK15*AL15</f>
        <v>0</v>
      </c>
      <c r="AO15" s="15">
        <f>AM15+AG15+AA15+U15+O15+I15</f>
        <v>3125219.2124789995</v>
      </c>
      <c r="AP15" s="15">
        <f>AO15/3</f>
        <v>1041739.7374929999</v>
      </c>
    </row>
    <row r="16" spans="1:42" x14ac:dyDescent="0.25">
      <c r="B16" s="24">
        <v>3002</v>
      </c>
      <c r="C16" s="25" t="s">
        <v>156</v>
      </c>
      <c r="D16" t="s">
        <v>150</v>
      </c>
      <c r="E16" s="26">
        <v>59</v>
      </c>
      <c r="F16" s="51">
        <v>58.331799999999994</v>
      </c>
      <c r="G16" s="51">
        <f t="shared" si="0"/>
        <v>0.98867457627118638</v>
      </c>
      <c r="H16" s="27">
        <f t="shared" si="13"/>
        <v>2241.39</v>
      </c>
      <c r="I16" s="28">
        <f t="shared" si="1"/>
        <v>130744.31320199998</v>
      </c>
      <c r="K16">
        <v>0</v>
      </c>
      <c r="L16" s="51">
        <v>0</v>
      </c>
      <c r="M16" s="51">
        <f t="shared" si="2"/>
        <v>0</v>
      </c>
      <c r="N16" s="27">
        <f t="shared" si="14"/>
        <v>199.23</v>
      </c>
      <c r="O16" s="28">
        <f t="shared" si="3"/>
        <v>0</v>
      </c>
      <c r="Q16">
        <v>0</v>
      </c>
      <c r="R16" s="51">
        <v>0</v>
      </c>
      <c r="S16" s="51">
        <f t="shared" si="4"/>
        <v>0</v>
      </c>
      <c r="T16" s="27">
        <f t="shared" si="15"/>
        <v>99.62</v>
      </c>
      <c r="U16" s="28">
        <f t="shared" si="5"/>
        <v>0</v>
      </c>
      <c r="W16" s="26">
        <v>8959</v>
      </c>
      <c r="X16" s="51">
        <v>1612.7415999999998</v>
      </c>
      <c r="Y16" s="51">
        <f t="shared" si="6"/>
        <v>0.18001357294340883</v>
      </c>
      <c r="Z16" s="27">
        <f t="shared" si="16"/>
        <v>477.56</v>
      </c>
      <c r="AA16" s="15">
        <f t="shared" si="7"/>
        <v>770180.87849599996</v>
      </c>
      <c r="AC16">
        <v>0</v>
      </c>
      <c r="AD16" s="51">
        <v>0</v>
      </c>
      <c r="AE16" s="51">
        <f t="shared" si="8"/>
        <v>0</v>
      </c>
      <c r="AF16" s="27">
        <f t="shared" si="17"/>
        <v>286.54000000000002</v>
      </c>
      <c r="AG16" s="15">
        <f t="shared" si="9"/>
        <v>0</v>
      </c>
      <c r="AI16">
        <v>0</v>
      </c>
      <c r="AJ16">
        <v>0</v>
      </c>
      <c r="AK16">
        <f t="shared" si="10"/>
        <v>0</v>
      </c>
      <c r="AL16" s="27">
        <f t="shared" si="18"/>
        <v>346.23</v>
      </c>
      <c r="AM16" s="15">
        <f t="shared" si="11"/>
        <v>0</v>
      </c>
      <c r="AO16" s="15">
        <f t="shared" si="12"/>
        <v>900925.19169799995</v>
      </c>
      <c r="AP16" s="15">
        <f t="shared" si="19"/>
        <v>300308.39723266667</v>
      </c>
    </row>
    <row r="17" spans="1:42" x14ac:dyDescent="0.25">
      <c r="B17" s="24">
        <v>8019</v>
      </c>
      <c r="C17" s="25" t="s">
        <v>157</v>
      </c>
      <c r="D17" t="s">
        <v>150</v>
      </c>
      <c r="E17" s="26">
        <v>10</v>
      </c>
      <c r="F17" s="51">
        <v>15.457800000000001</v>
      </c>
      <c r="G17" s="51">
        <f t="shared" si="0"/>
        <v>1.5457800000000002</v>
      </c>
      <c r="H17" s="27">
        <f t="shared" si="13"/>
        <v>2241.39</v>
      </c>
      <c r="I17" s="28">
        <f t="shared" si="1"/>
        <v>34646.958342000005</v>
      </c>
      <c r="K17">
        <v>48</v>
      </c>
      <c r="L17" s="51">
        <v>35.358299999999993</v>
      </c>
      <c r="M17" s="51">
        <f t="shared" si="2"/>
        <v>0.73663124999999985</v>
      </c>
      <c r="N17" s="27">
        <f t="shared" si="14"/>
        <v>199.23</v>
      </c>
      <c r="O17" s="28">
        <f t="shared" si="3"/>
        <v>7044.434108999998</v>
      </c>
      <c r="Q17">
        <v>0</v>
      </c>
      <c r="R17" s="51">
        <v>0</v>
      </c>
      <c r="S17" s="51">
        <f t="shared" si="4"/>
        <v>0</v>
      </c>
      <c r="T17" s="27">
        <f t="shared" si="15"/>
        <v>99.62</v>
      </c>
      <c r="U17" s="28">
        <f t="shared" si="5"/>
        <v>0</v>
      </c>
      <c r="W17" s="26">
        <v>4939</v>
      </c>
      <c r="X17" s="51">
        <v>1160.0166000000002</v>
      </c>
      <c r="Y17" s="51">
        <f t="shared" si="6"/>
        <v>0.23486871836404133</v>
      </c>
      <c r="Z17" s="27">
        <f t="shared" si="16"/>
        <v>477.56</v>
      </c>
      <c r="AA17" s="15">
        <f t="shared" si="7"/>
        <v>553977.52749600005</v>
      </c>
      <c r="AC17">
        <v>0</v>
      </c>
      <c r="AD17" s="51">
        <v>0</v>
      </c>
      <c r="AE17" s="51">
        <f t="shared" si="8"/>
        <v>0</v>
      </c>
      <c r="AF17" s="27">
        <f t="shared" si="17"/>
        <v>286.54000000000002</v>
      </c>
      <c r="AG17" s="15">
        <f t="shared" si="9"/>
        <v>0</v>
      </c>
      <c r="AI17">
        <v>0</v>
      </c>
      <c r="AJ17">
        <v>0</v>
      </c>
      <c r="AK17">
        <f t="shared" si="10"/>
        <v>0</v>
      </c>
      <c r="AL17" s="27">
        <f t="shared" si="18"/>
        <v>346.23</v>
      </c>
      <c r="AM17" s="15">
        <f t="shared" si="11"/>
        <v>0</v>
      </c>
      <c r="AO17" s="15">
        <f t="shared" si="12"/>
        <v>595668.9199470001</v>
      </c>
      <c r="AP17" s="15">
        <f t="shared" si="19"/>
        <v>198556.30664900003</v>
      </c>
    </row>
    <row r="18" spans="1:42" x14ac:dyDescent="0.25">
      <c r="A18">
        <v>140184</v>
      </c>
      <c r="B18" s="24">
        <v>13017</v>
      </c>
      <c r="C18" s="25" t="s">
        <v>158</v>
      </c>
      <c r="D18" t="s">
        <v>150</v>
      </c>
      <c r="E18" s="26">
        <v>34</v>
      </c>
      <c r="F18" s="51">
        <v>95.72359999999999</v>
      </c>
      <c r="G18" s="51">
        <f t="shared" si="0"/>
        <v>2.8153999999999999</v>
      </c>
      <c r="H18" s="27">
        <f t="shared" si="13"/>
        <v>2241.39</v>
      </c>
      <c r="I18" s="28">
        <f t="shared" si="1"/>
        <v>214553.91980399998</v>
      </c>
      <c r="K18">
        <v>0</v>
      </c>
      <c r="L18" s="51">
        <v>0</v>
      </c>
      <c r="M18" s="51">
        <f t="shared" si="2"/>
        <v>0</v>
      </c>
      <c r="N18" s="27">
        <f t="shared" si="14"/>
        <v>199.23</v>
      </c>
      <c r="O18" s="28">
        <f t="shared" si="3"/>
        <v>0</v>
      </c>
      <c r="Q18">
        <v>0</v>
      </c>
      <c r="R18" s="51">
        <v>0</v>
      </c>
      <c r="S18" s="51">
        <f t="shared" si="4"/>
        <v>0</v>
      </c>
      <c r="T18" s="27">
        <f t="shared" si="15"/>
        <v>99.62</v>
      </c>
      <c r="U18" s="28">
        <f t="shared" si="5"/>
        <v>0</v>
      </c>
      <c r="W18" s="26">
        <v>5320</v>
      </c>
      <c r="X18" s="51">
        <v>1173.1380000000001</v>
      </c>
      <c r="Y18" s="51">
        <f t="shared" si="6"/>
        <v>0.22051466165413536</v>
      </c>
      <c r="Z18" s="27">
        <f t="shared" si="16"/>
        <v>477.56</v>
      </c>
      <c r="AA18" s="15">
        <f t="shared" si="7"/>
        <v>560243.78328000009</v>
      </c>
      <c r="AC18">
        <v>0</v>
      </c>
      <c r="AD18" s="51">
        <v>0</v>
      </c>
      <c r="AE18" s="51">
        <f t="shared" si="8"/>
        <v>0</v>
      </c>
      <c r="AF18" s="27">
        <f t="shared" si="17"/>
        <v>286.54000000000002</v>
      </c>
      <c r="AG18" s="15">
        <f t="shared" si="9"/>
        <v>0</v>
      </c>
      <c r="AI18">
        <v>0</v>
      </c>
      <c r="AJ18">
        <v>0</v>
      </c>
      <c r="AK18">
        <f t="shared" si="10"/>
        <v>0</v>
      </c>
      <c r="AL18" s="27">
        <f t="shared" si="18"/>
        <v>346.23</v>
      </c>
      <c r="AM18" s="15">
        <f t="shared" si="11"/>
        <v>0</v>
      </c>
      <c r="AO18" s="15">
        <f t="shared" si="12"/>
        <v>774797.70308400004</v>
      </c>
      <c r="AP18" s="15">
        <f t="shared" si="19"/>
        <v>258265.90102800002</v>
      </c>
    </row>
    <row r="19" spans="1:42" x14ac:dyDescent="0.25">
      <c r="A19">
        <v>140053</v>
      </c>
      <c r="B19" s="24">
        <v>19007</v>
      </c>
      <c r="C19" s="25" t="s">
        <v>159</v>
      </c>
      <c r="D19" t="s">
        <v>150</v>
      </c>
      <c r="E19" s="26">
        <v>796</v>
      </c>
      <c r="F19" s="51">
        <v>1342.2503000000002</v>
      </c>
      <c r="G19" s="51">
        <f t="shared" si="0"/>
        <v>1.6862440954773872</v>
      </c>
      <c r="H19" s="27">
        <f t="shared" si="13"/>
        <v>2241.39</v>
      </c>
      <c r="I19" s="28">
        <f t="shared" si="1"/>
        <v>3008506.399917</v>
      </c>
      <c r="K19">
        <v>0</v>
      </c>
      <c r="L19" s="51">
        <v>0</v>
      </c>
      <c r="M19" s="51">
        <f t="shared" si="2"/>
        <v>0</v>
      </c>
      <c r="N19" s="27">
        <f t="shared" si="14"/>
        <v>199.23</v>
      </c>
      <c r="O19" s="28">
        <f t="shared" si="3"/>
        <v>0</v>
      </c>
      <c r="Q19">
        <v>0</v>
      </c>
      <c r="R19" s="51">
        <v>0</v>
      </c>
      <c r="S19" s="51">
        <f t="shared" si="4"/>
        <v>0</v>
      </c>
      <c r="T19" s="27">
        <f t="shared" si="15"/>
        <v>99.62</v>
      </c>
      <c r="U19" s="28">
        <f t="shared" si="5"/>
        <v>0</v>
      </c>
      <c r="W19" s="26">
        <v>24421</v>
      </c>
      <c r="X19" s="51">
        <v>7413.3637999999983</v>
      </c>
      <c r="Y19" s="51">
        <f t="shared" si="6"/>
        <v>0.30356512018344861</v>
      </c>
      <c r="Z19" s="27">
        <f t="shared" si="16"/>
        <v>477.56</v>
      </c>
      <c r="AA19" s="15">
        <f t="shared" si="7"/>
        <v>3540326.0163279991</v>
      </c>
      <c r="AC19">
        <v>0</v>
      </c>
      <c r="AD19" s="51">
        <v>0</v>
      </c>
      <c r="AE19" s="51">
        <f t="shared" si="8"/>
        <v>0</v>
      </c>
      <c r="AF19" s="27">
        <f t="shared" si="17"/>
        <v>286.54000000000002</v>
      </c>
      <c r="AG19" s="15">
        <f t="shared" si="9"/>
        <v>0</v>
      </c>
      <c r="AI19">
        <v>0</v>
      </c>
      <c r="AJ19">
        <v>0</v>
      </c>
      <c r="AK19">
        <f t="shared" si="10"/>
        <v>0</v>
      </c>
      <c r="AL19" s="27">
        <f t="shared" si="18"/>
        <v>346.23</v>
      </c>
      <c r="AM19" s="15">
        <f t="shared" si="11"/>
        <v>0</v>
      </c>
      <c r="AO19" s="15">
        <f t="shared" si="12"/>
        <v>6548832.4162449986</v>
      </c>
      <c r="AP19" s="15">
        <f t="shared" si="19"/>
        <v>2182944.1387483329</v>
      </c>
    </row>
    <row r="20" spans="1:42" x14ac:dyDescent="0.25">
      <c r="B20" s="24">
        <v>8006</v>
      </c>
      <c r="C20" s="25" t="s">
        <v>160</v>
      </c>
      <c r="D20" t="s">
        <v>150</v>
      </c>
      <c r="E20" s="26">
        <v>511</v>
      </c>
      <c r="F20" s="51">
        <v>783.28650000000016</v>
      </c>
      <c r="G20" s="51">
        <f>F20/E20</f>
        <v>1.5328502935420747</v>
      </c>
      <c r="H20" s="27">
        <f t="shared" si="13"/>
        <v>2241.39</v>
      </c>
      <c r="I20" s="28">
        <f>E20*G20*H20</f>
        <v>1755650.5282350003</v>
      </c>
      <c r="K20">
        <v>166</v>
      </c>
      <c r="L20" s="51">
        <v>111.45830000000009</v>
      </c>
      <c r="M20" s="51">
        <f>IFERROR(L20/K20,0)</f>
        <v>0.67143554216867529</v>
      </c>
      <c r="N20" s="27">
        <f t="shared" si="14"/>
        <v>199.23</v>
      </c>
      <c r="O20" s="28">
        <f>K20*M20*N20</f>
        <v>22205.837109000018</v>
      </c>
      <c r="Q20">
        <v>24</v>
      </c>
      <c r="R20" s="51">
        <v>30.448300000000003</v>
      </c>
      <c r="S20" s="51">
        <f>IFERROR(R20/Q20,0)</f>
        <v>1.2686791666666668</v>
      </c>
      <c r="T20" s="27">
        <f t="shared" si="15"/>
        <v>99.62</v>
      </c>
      <c r="U20" s="28">
        <f>Q20*S20*T20</f>
        <v>3033.2596460000004</v>
      </c>
      <c r="W20" s="26">
        <v>45232</v>
      </c>
      <c r="X20" s="51">
        <v>10377.808000000001</v>
      </c>
      <c r="Y20" s="51">
        <f>X20/W20</f>
        <v>0.2294350902016272</v>
      </c>
      <c r="Z20" s="27">
        <f t="shared" si="16"/>
        <v>477.56</v>
      </c>
      <c r="AA20" s="15">
        <f>W20*Y20*Z20</f>
        <v>4956025.9884800008</v>
      </c>
      <c r="AC20">
        <v>201</v>
      </c>
      <c r="AD20" s="51">
        <v>64.956900000000005</v>
      </c>
      <c r="AE20" s="51">
        <f>IFERROR(AD20/AC20,0)</f>
        <v>0.32316865671641792</v>
      </c>
      <c r="AF20" s="27">
        <f t="shared" si="17"/>
        <v>286.54000000000002</v>
      </c>
      <c r="AG20" s="15">
        <f>AC20*AE20*AF20</f>
        <v>18612.750126000003</v>
      </c>
      <c r="AI20">
        <v>0</v>
      </c>
      <c r="AJ20">
        <v>0</v>
      </c>
      <c r="AK20">
        <f>IFERROR(AJ20/AI20,0)</f>
        <v>0</v>
      </c>
      <c r="AL20" s="27">
        <f t="shared" si="18"/>
        <v>346.23</v>
      </c>
      <c r="AM20" s="15">
        <f>AI20*AK20*AL20</f>
        <v>0</v>
      </c>
      <c r="AO20" s="15">
        <f>AM20+AG20+AA20+U20+O20+I20</f>
        <v>6755528.3635960016</v>
      </c>
      <c r="AP20" s="15">
        <f>AO20/3</f>
        <v>2251842.7878653337</v>
      </c>
    </row>
    <row r="21" spans="1:42" x14ac:dyDescent="0.25">
      <c r="A21">
        <v>140054</v>
      </c>
      <c r="B21" s="24">
        <v>2006</v>
      </c>
      <c r="C21" s="25" t="s">
        <v>161</v>
      </c>
      <c r="D21" t="s">
        <v>150</v>
      </c>
      <c r="E21" s="26">
        <v>429</v>
      </c>
      <c r="F21" s="51">
        <v>532.45489999999984</v>
      </c>
      <c r="G21" s="51">
        <f t="shared" si="0"/>
        <v>1.2411536130536127</v>
      </c>
      <c r="H21" s="27">
        <f t="shared" si="13"/>
        <v>2241.39</v>
      </c>
      <c r="I21" s="28">
        <f t="shared" si="1"/>
        <v>1193439.0883109996</v>
      </c>
      <c r="K21">
        <v>168</v>
      </c>
      <c r="L21" s="51">
        <v>116.90650000000021</v>
      </c>
      <c r="M21" s="51">
        <f t="shared" si="2"/>
        <v>0.69587202380952506</v>
      </c>
      <c r="N21" s="27">
        <f t="shared" si="14"/>
        <v>199.23</v>
      </c>
      <c r="O21" s="28">
        <f t="shared" si="3"/>
        <v>23291.281995000041</v>
      </c>
      <c r="Q21">
        <v>6</v>
      </c>
      <c r="R21" s="51">
        <v>8.5260999999999996</v>
      </c>
      <c r="S21" s="51">
        <f t="shared" si="4"/>
        <v>1.4210166666666666</v>
      </c>
      <c r="T21" s="27">
        <f t="shared" si="15"/>
        <v>99.62</v>
      </c>
      <c r="U21" s="28">
        <f t="shared" si="5"/>
        <v>849.37008200000002</v>
      </c>
      <c r="W21" s="26">
        <v>17221</v>
      </c>
      <c r="X21" s="51">
        <v>4937.5268999999998</v>
      </c>
      <c r="Y21" s="51">
        <f t="shared" si="6"/>
        <v>0.28671545787120373</v>
      </c>
      <c r="Z21" s="27">
        <f t="shared" si="16"/>
        <v>477.56</v>
      </c>
      <c r="AA21" s="15">
        <f t="shared" si="7"/>
        <v>2357965.3463639994</v>
      </c>
      <c r="AC21">
        <v>156</v>
      </c>
      <c r="AD21" s="51">
        <v>139.56870000000001</v>
      </c>
      <c r="AE21" s="51">
        <f t="shared" si="8"/>
        <v>0.89467115384615392</v>
      </c>
      <c r="AF21" s="27">
        <f t="shared" si="17"/>
        <v>286.54000000000002</v>
      </c>
      <c r="AG21" s="15">
        <f t="shared" si="9"/>
        <v>39992.015298000006</v>
      </c>
      <c r="AI21">
        <v>0</v>
      </c>
      <c r="AJ21">
        <v>0</v>
      </c>
      <c r="AK21">
        <f t="shared" si="10"/>
        <v>0</v>
      </c>
      <c r="AL21" s="27">
        <f t="shared" si="18"/>
        <v>346.23</v>
      </c>
      <c r="AM21" s="15">
        <f t="shared" si="11"/>
        <v>0</v>
      </c>
      <c r="AO21" s="15">
        <f t="shared" si="12"/>
        <v>3615537.1020499989</v>
      </c>
      <c r="AP21" s="15">
        <f t="shared" si="19"/>
        <v>1205179.0340166662</v>
      </c>
    </row>
    <row r="22" spans="1:42" x14ac:dyDescent="0.25">
      <c r="A22">
        <v>140164</v>
      </c>
      <c r="B22" s="24">
        <v>3005</v>
      </c>
      <c r="C22" s="25" t="s">
        <v>162</v>
      </c>
      <c r="D22" t="s">
        <v>150</v>
      </c>
      <c r="E22" s="26">
        <v>530</v>
      </c>
      <c r="F22" s="51">
        <v>597.12360000000001</v>
      </c>
      <c r="G22" s="51">
        <f t="shared" si="0"/>
        <v>1.1266483018867925</v>
      </c>
      <c r="H22" s="27">
        <f t="shared" si="13"/>
        <v>2241.39</v>
      </c>
      <c r="I22" s="28">
        <f t="shared" si="1"/>
        <v>1338386.8658040001</v>
      </c>
      <c r="K22">
        <v>0</v>
      </c>
      <c r="L22" s="51">
        <v>0</v>
      </c>
      <c r="M22" s="51">
        <f t="shared" si="2"/>
        <v>0</v>
      </c>
      <c r="N22" s="27">
        <f t="shared" si="14"/>
        <v>199.23</v>
      </c>
      <c r="O22" s="28">
        <f t="shared" si="3"/>
        <v>0</v>
      </c>
      <c r="Q22">
        <v>0</v>
      </c>
      <c r="R22" s="51">
        <v>0</v>
      </c>
      <c r="S22" s="51">
        <f t="shared" si="4"/>
        <v>0</v>
      </c>
      <c r="T22" s="27">
        <f t="shared" si="15"/>
        <v>99.62</v>
      </c>
      <c r="U22" s="28">
        <f t="shared" si="5"/>
        <v>0</v>
      </c>
      <c r="W22" s="26">
        <v>19174</v>
      </c>
      <c r="X22" s="51">
        <v>6759.9411</v>
      </c>
      <c r="Y22" s="51">
        <f t="shared" si="6"/>
        <v>0.35255768749348076</v>
      </c>
      <c r="Z22" s="27">
        <f t="shared" si="16"/>
        <v>477.56</v>
      </c>
      <c r="AA22" s="15">
        <f t="shared" si="7"/>
        <v>3228277.4717160002</v>
      </c>
      <c r="AC22">
        <v>0</v>
      </c>
      <c r="AD22" s="51">
        <v>0</v>
      </c>
      <c r="AE22" s="51">
        <f t="shared" si="8"/>
        <v>0</v>
      </c>
      <c r="AF22" s="27">
        <f t="shared" si="17"/>
        <v>286.54000000000002</v>
      </c>
      <c r="AG22" s="15">
        <f t="shared" si="9"/>
        <v>0</v>
      </c>
      <c r="AI22">
        <v>0</v>
      </c>
      <c r="AJ22">
        <v>0</v>
      </c>
      <c r="AK22">
        <f t="shared" si="10"/>
        <v>0</v>
      </c>
      <c r="AL22" s="27">
        <f t="shared" si="18"/>
        <v>346.23</v>
      </c>
      <c r="AM22" s="15">
        <f t="shared" si="11"/>
        <v>0</v>
      </c>
      <c r="AO22" s="15">
        <f t="shared" si="12"/>
        <v>4566664.3375200005</v>
      </c>
      <c r="AP22" s="15">
        <f t="shared" si="19"/>
        <v>1522221.4458400002</v>
      </c>
    </row>
    <row r="23" spans="1:42" x14ac:dyDescent="0.25">
      <c r="A23">
        <v>140281</v>
      </c>
      <c r="B23" s="24">
        <v>3122</v>
      </c>
      <c r="C23" s="25" t="s">
        <v>163</v>
      </c>
      <c r="D23" t="s">
        <v>150</v>
      </c>
      <c r="E23" s="26">
        <v>1445</v>
      </c>
      <c r="F23" s="51">
        <v>2865.5815000000002</v>
      </c>
      <c r="G23" s="51">
        <f t="shared" si="0"/>
        <v>1.9831013840830451</v>
      </c>
      <c r="H23" s="27">
        <f t="shared" si="13"/>
        <v>2241.39</v>
      </c>
      <c r="I23" s="28">
        <f t="shared" si="1"/>
        <v>6422885.718285</v>
      </c>
      <c r="K23">
        <v>25</v>
      </c>
      <c r="L23" s="51">
        <v>20.373499999999996</v>
      </c>
      <c r="M23" s="51">
        <f t="shared" si="2"/>
        <v>0.81493999999999989</v>
      </c>
      <c r="N23" s="27">
        <f t="shared" si="14"/>
        <v>199.23</v>
      </c>
      <c r="O23" s="28">
        <f t="shared" si="3"/>
        <v>4059.012404999999</v>
      </c>
      <c r="Q23">
        <v>0</v>
      </c>
      <c r="R23" s="51">
        <v>0</v>
      </c>
      <c r="S23" s="51">
        <f t="shared" si="4"/>
        <v>0</v>
      </c>
      <c r="T23" s="27">
        <f t="shared" si="15"/>
        <v>99.62</v>
      </c>
      <c r="U23" s="28">
        <f t="shared" si="5"/>
        <v>0</v>
      </c>
      <c r="W23" s="26">
        <v>73418</v>
      </c>
      <c r="X23" s="51">
        <v>12760.2824</v>
      </c>
      <c r="Y23" s="51">
        <f t="shared" si="6"/>
        <v>0.17380318722928981</v>
      </c>
      <c r="Z23" s="27">
        <f t="shared" si="16"/>
        <v>477.56</v>
      </c>
      <c r="AA23" s="15">
        <f t="shared" si="7"/>
        <v>6093800.4629439991</v>
      </c>
      <c r="AC23">
        <v>0</v>
      </c>
      <c r="AD23" s="51">
        <v>0</v>
      </c>
      <c r="AE23" s="51">
        <f t="shared" si="8"/>
        <v>0</v>
      </c>
      <c r="AF23" s="27">
        <f t="shared" si="17"/>
        <v>286.54000000000002</v>
      </c>
      <c r="AG23" s="15">
        <f t="shared" si="9"/>
        <v>0</v>
      </c>
      <c r="AI23">
        <v>0</v>
      </c>
      <c r="AJ23">
        <v>0</v>
      </c>
      <c r="AK23">
        <f t="shared" si="10"/>
        <v>0</v>
      </c>
      <c r="AL23" s="27">
        <f t="shared" si="18"/>
        <v>346.23</v>
      </c>
      <c r="AM23" s="15">
        <f t="shared" si="11"/>
        <v>0</v>
      </c>
      <c r="AO23" s="15">
        <f t="shared" si="12"/>
        <v>12520745.193634</v>
      </c>
      <c r="AP23" s="15">
        <f t="shared" si="19"/>
        <v>4173581.7312113331</v>
      </c>
    </row>
    <row r="24" spans="1:42" x14ac:dyDescent="0.25">
      <c r="A24">
        <v>140093</v>
      </c>
      <c r="B24" s="24">
        <v>4001</v>
      </c>
      <c r="C24" s="25" t="s">
        <v>164</v>
      </c>
      <c r="D24" t="s">
        <v>150</v>
      </c>
      <c r="E24" s="26">
        <v>263</v>
      </c>
      <c r="F24" s="51">
        <v>292.35110000000009</v>
      </c>
      <c r="G24" s="51">
        <f>F24/E24</f>
        <v>1.1116011406844111</v>
      </c>
      <c r="H24" s="27">
        <f t="shared" si="13"/>
        <v>2241.39</v>
      </c>
      <c r="I24" s="28">
        <f>E24*G24*H24</f>
        <v>655272.83202900016</v>
      </c>
      <c r="K24">
        <v>0</v>
      </c>
      <c r="L24" s="51">
        <v>0</v>
      </c>
      <c r="M24" s="51">
        <f>IFERROR(L24/K24,0)</f>
        <v>0</v>
      </c>
      <c r="N24" s="27">
        <f t="shared" si="14"/>
        <v>199.23</v>
      </c>
      <c r="O24" s="28">
        <f>K24*M24*N24</f>
        <v>0</v>
      </c>
      <c r="Q24">
        <v>0</v>
      </c>
      <c r="R24" s="51">
        <v>0</v>
      </c>
      <c r="S24" s="51">
        <f>IFERROR(R24/Q24,0)</f>
        <v>0</v>
      </c>
      <c r="T24" s="27">
        <f t="shared" si="15"/>
        <v>99.62</v>
      </c>
      <c r="U24" s="28">
        <f>Q24*S24*T24</f>
        <v>0</v>
      </c>
      <c r="W24" s="26">
        <v>12726</v>
      </c>
      <c r="X24" s="51">
        <v>2407.0257000000001</v>
      </c>
      <c r="Y24" s="51">
        <f>X24/W24</f>
        <v>0.1891423620933522</v>
      </c>
      <c r="Z24" s="27">
        <f t="shared" si="16"/>
        <v>477.56</v>
      </c>
      <c r="AA24" s="15">
        <f>W24*Y24*Z24</f>
        <v>1149499.1932920001</v>
      </c>
      <c r="AC24">
        <v>0</v>
      </c>
      <c r="AD24" s="51">
        <v>0</v>
      </c>
      <c r="AE24" s="51">
        <f>IFERROR(AD24/AC24,0)</f>
        <v>0</v>
      </c>
      <c r="AF24" s="27">
        <f t="shared" si="17"/>
        <v>286.54000000000002</v>
      </c>
      <c r="AG24" s="15">
        <f>AC24*AE24*AF24</f>
        <v>0</v>
      </c>
      <c r="AI24">
        <v>0</v>
      </c>
      <c r="AJ24">
        <v>0</v>
      </c>
      <c r="AK24">
        <f>IFERROR(AJ24/AI24,0)</f>
        <v>0</v>
      </c>
      <c r="AL24" s="27">
        <f t="shared" si="18"/>
        <v>346.23</v>
      </c>
      <c r="AM24" s="15">
        <f>AI24*AK24*AL24</f>
        <v>0</v>
      </c>
      <c r="AO24" s="15">
        <f>AM24+AG24+AA24+U24+O24+I24</f>
        <v>1804772.0253210003</v>
      </c>
      <c r="AP24" s="15">
        <f>AO24/3</f>
        <v>601590.67510700005</v>
      </c>
    </row>
    <row r="25" spans="1:42" x14ac:dyDescent="0.25">
      <c r="A25">
        <v>140067</v>
      </c>
      <c r="B25" s="24">
        <v>16007</v>
      </c>
      <c r="C25" s="25" t="s">
        <v>165</v>
      </c>
      <c r="D25" t="s">
        <v>150</v>
      </c>
      <c r="E25" s="26">
        <v>868</v>
      </c>
      <c r="F25" s="51">
        <v>1921.7841000000003</v>
      </c>
      <c r="G25" s="51">
        <f t="shared" si="0"/>
        <v>2.2140369815668208</v>
      </c>
      <c r="H25" s="27">
        <f t="shared" si="13"/>
        <v>2241.39</v>
      </c>
      <c r="I25" s="28">
        <f t="shared" si="1"/>
        <v>4307467.6638990007</v>
      </c>
      <c r="K25">
        <v>0</v>
      </c>
      <c r="L25" s="51">
        <v>0</v>
      </c>
      <c r="M25" s="51">
        <f t="shared" si="2"/>
        <v>0</v>
      </c>
      <c r="N25" s="27">
        <f t="shared" si="14"/>
        <v>199.23</v>
      </c>
      <c r="O25" s="28">
        <f t="shared" si="3"/>
        <v>0</v>
      </c>
      <c r="Q25">
        <v>0</v>
      </c>
      <c r="R25" s="51">
        <v>0</v>
      </c>
      <c r="S25" s="51">
        <f t="shared" si="4"/>
        <v>0</v>
      </c>
      <c r="T25" s="27">
        <f t="shared" si="15"/>
        <v>99.62</v>
      </c>
      <c r="U25" s="28">
        <f t="shared" si="5"/>
        <v>0</v>
      </c>
      <c r="W25" s="26">
        <v>75965</v>
      </c>
      <c r="X25" s="51">
        <v>15581.711599999999</v>
      </c>
      <c r="Y25" s="51">
        <f t="shared" si="6"/>
        <v>0.20511698282103599</v>
      </c>
      <c r="Z25" s="27">
        <f t="shared" si="16"/>
        <v>477.56</v>
      </c>
      <c r="AA25" s="15">
        <f t="shared" si="7"/>
        <v>7441202.1916959994</v>
      </c>
      <c r="AC25">
        <v>127</v>
      </c>
      <c r="AD25" s="51">
        <v>51.955400000000004</v>
      </c>
      <c r="AE25" s="51">
        <f t="shared" si="8"/>
        <v>0.40909763779527564</v>
      </c>
      <c r="AF25" s="27">
        <f t="shared" si="17"/>
        <v>286.54000000000002</v>
      </c>
      <c r="AG25" s="15">
        <f t="shared" si="9"/>
        <v>14887.300316000003</v>
      </c>
      <c r="AI25">
        <v>69</v>
      </c>
      <c r="AJ25">
        <v>33.070700000000002</v>
      </c>
      <c r="AK25">
        <f t="shared" si="10"/>
        <v>0.47928550724637686</v>
      </c>
      <c r="AL25" s="27">
        <f t="shared" si="18"/>
        <v>346.23</v>
      </c>
      <c r="AM25" s="15">
        <f t="shared" si="11"/>
        <v>11450.068461000001</v>
      </c>
      <c r="AO25" s="15">
        <f t="shared" si="12"/>
        <v>11775007.224372</v>
      </c>
      <c r="AP25" s="15">
        <f t="shared" si="19"/>
        <v>3925002.4081239998</v>
      </c>
    </row>
    <row r="26" spans="1:42" x14ac:dyDescent="0.25">
      <c r="A26">
        <v>140161</v>
      </c>
      <c r="B26" s="24">
        <v>16010</v>
      </c>
      <c r="C26" s="25" t="s">
        <v>166</v>
      </c>
      <c r="D26" t="s">
        <v>150</v>
      </c>
      <c r="E26" s="26">
        <v>54</v>
      </c>
      <c r="F26" s="51">
        <v>49.480399999999996</v>
      </c>
      <c r="G26" s="51">
        <f t="shared" si="0"/>
        <v>0.91630370370370362</v>
      </c>
      <c r="H26" s="27">
        <f t="shared" si="13"/>
        <v>2241.39</v>
      </c>
      <c r="I26" s="28">
        <f t="shared" si="1"/>
        <v>110904.87375599999</v>
      </c>
      <c r="K26">
        <v>0</v>
      </c>
      <c r="L26" s="51">
        <v>0</v>
      </c>
      <c r="M26" s="51">
        <f t="shared" si="2"/>
        <v>0</v>
      </c>
      <c r="N26" s="27">
        <f t="shared" si="14"/>
        <v>199.23</v>
      </c>
      <c r="O26" s="28">
        <f t="shared" si="3"/>
        <v>0</v>
      </c>
      <c r="Q26">
        <v>0</v>
      </c>
      <c r="R26" s="51">
        <v>0</v>
      </c>
      <c r="S26" s="51">
        <f t="shared" si="4"/>
        <v>0</v>
      </c>
      <c r="T26" s="27">
        <f t="shared" si="15"/>
        <v>99.62</v>
      </c>
      <c r="U26" s="28">
        <f t="shared" si="5"/>
        <v>0</v>
      </c>
      <c r="W26" s="26">
        <v>9796</v>
      </c>
      <c r="X26" s="51">
        <v>1537.3433000000002</v>
      </c>
      <c r="Y26" s="51">
        <f t="shared" si="6"/>
        <v>0.15693582074316051</v>
      </c>
      <c r="Z26" s="27">
        <f t="shared" si="16"/>
        <v>477.56</v>
      </c>
      <c r="AA26" s="15">
        <f t="shared" si="7"/>
        <v>734173.66634800017</v>
      </c>
      <c r="AC26">
        <v>0</v>
      </c>
      <c r="AD26" s="51">
        <v>0</v>
      </c>
      <c r="AE26" s="51">
        <f t="shared" si="8"/>
        <v>0</v>
      </c>
      <c r="AF26" s="27">
        <f t="shared" si="17"/>
        <v>286.54000000000002</v>
      </c>
      <c r="AG26" s="15">
        <f t="shared" si="9"/>
        <v>0</v>
      </c>
      <c r="AI26">
        <v>0</v>
      </c>
      <c r="AJ26">
        <v>0</v>
      </c>
      <c r="AK26">
        <f t="shared" si="10"/>
        <v>0</v>
      </c>
      <c r="AL26" s="27">
        <f t="shared" si="18"/>
        <v>346.23</v>
      </c>
      <c r="AM26" s="15">
        <f t="shared" si="11"/>
        <v>0</v>
      </c>
      <c r="AO26" s="15">
        <f t="shared" si="12"/>
        <v>845078.54010400013</v>
      </c>
      <c r="AP26" s="15">
        <f t="shared" si="19"/>
        <v>281692.84670133336</v>
      </c>
    </row>
    <row r="27" spans="1:42" x14ac:dyDescent="0.25">
      <c r="A27">
        <v>140052</v>
      </c>
      <c r="B27" s="24">
        <v>1003</v>
      </c>
      <c r="C27" s="25" t="s">
        <v>167</v>
      </c>
      <c r="D27" t="s">
        <v>150</v>
      </c>
      <c r="E27" s="26">
        <v>45</v>
      </c>
      <c r="F27" s="51">
        <v>94.640600000000006</v>
      </c>
      <c r="G27" s="51">
        <f t="shared" si="0"/>
        <v>2.1031244444444446</v>
      </c>
      <c r="H27" s="27">
        <f t="shared" si="13"/>
        <v>2241.39</v>
      </c>
      <c r="I27" s="28">
        <f t="shared" si="1"/>
        <v>212126.49443399999</v>
      </c>
      <c r="K27">
        <v>0</v>
      </c>
      <c r="L27" s="51">
        <v>0</v>
      </c>
      <c r="M27" s="51">
        <f t="shared" si="2"/>
        <v>0</v>
      </c>
      <c r="N27" s="27">
        <f t="shared" si="14"/>
        <v>199.23</v>
      </c>
      <c r="O27" s="28">
        <f t="shared" si="3"/>
        <v>0</v>
      </c>
      <c r="Q27">
        <v>0</v>
      </c>
      <c r="R27" s="51">
        <v>0</v>
      </c>
      <c r="S27" s="51">
        <f t="shared" si="4"/>
        <v>0</v>
      </c>
      <c r="T27" s="27">
        <f t="shared" si="15"/>
        <v>99.62</v>
      </c>
      <c r="U27" s="28">
        <f t="shared" si="5"/>
        <v>0</v>
      </c>
      <c r="W27" s="26">
        <v>10035</v>
      </c>
      <c r="X27" s="51">
        <v>2577.2161000000001</v>
      </c>
      <c r="Y27" s="51">
        <f t="shared" si="6"/>
        <v>0.25682273044344794</v>
      </c>
      <c r="Z27" s="27">
        <f t="shared" si="16"/>
        <v>477.56</v>
      </c>
      <c r="AA27" s="15">
        <f t="shared" si="7"/>
        <v>1230775.3207160002</v>
      </c>
      <c r="AC27">
        <v>8</v>
      </c>
      <c r="AD27" s="51">
        <v>2.4265000000000003</v>
      </c>
      <c r="AE27" s="51">
        <f t="shared" si="8"/>
        <v>0.30331250000000004</v>
      </c>
      <c r="AF27" s="27">
        <f t="shared" si="17"/>
        <v>286.54000000000002</v>
      </c>
      <c r="AG27" s="15">
        <f t="shared" si="9"/>
        <v>695.28931000000011</v>
      </c>
      <c r="AI27">
        <v>0</v>
      </c>
      <c r="AJ27">
        <v>0</v>
      </c>
      <c r="AK27">
        <f t="shared" si="10"/>
        <v>0</v>
      </c>
      <c r="AL27" s="27">
        <f t="shared" si="18"/>
        <v>346.23</v>
      </c>
      <c r="AM27" s="15">
        <f t="shared" si="11"/>
        <v>0</v>
      </c>
      <c r="AO27" s="15">
        <f t="shared" si="12"/>
        <v>1443597.1044600001</v>
      </c>
      <c r="AP27" s="15">
        <f t="shared" si="19"/>
        <v>481199.03482</v>
      </c>
    </row>
    <row r="28" spans="1:42" x14ac:dyDescent="0.25">
      <c r="A28">
        <v>140064</v>
      </c>
      <c r="B28" s="24">
        <v>7002</v>
      </c>
      <c r="C28" s="25" t="s">
        <v>168</v>
      </c>
      <c r="D28" t="s">
        <v>150</v>
      </c>
      <c r="E28" s="26">
        <v>242</v>
      </c>
      <c r="F28" s="51">
        <v>211.96509999999998</v>
      </c>
      <c r="G28" s="51">
        <f>F28/E28</f>
        <v>0.87588884297520653</v>
      </c>
      <c r="H28" s="27">
        <f t="shared" si="13"/>
        <v>2241.39</v>
      </c>
      <c r="I28" s="28">
        <f>E28*G28*H28</f>
        <v>475096.4554889999</v>
      </c>
      <c r="K28" s="26">
        <v>0</v>
      </c>
      <c r="L28" s="51">
        <v>0</v>
      </c>
      <c r="M28" s="51">
        <f>IFERROR(L28/K28,0)</f>
        <v>0</v>
      </c>
      <c r="N28" s="27">
        <f t="shared" si="14"/>
        <v>199.23</v>
      </c>
      <c r="O28" s="28">
        <f>K28*M28*N28</f>
        <v>0</v>
      </c>
      <c r="Q28" s="26">
        <v>0</v>
      </c>
      <c r="R28" s="51">
        <v>0</v>
      </c>
      <c r="S28" s="51">
        <f>IFERROR(R28/Q28,0)</f>
        <v>0</v>
      </c>
      <c r="T28" s="27">
        <f t="shared" si="15"/>
        <v>99.62</v>
      </c>
      <c r="U28" s="28">
        <f>Q28*S28*T28</f>
        <v>0</v>
      </c>
      <c r="W28" s="26">
        <v>13941</v>
      </c>
      <c r="X28" s="51">
        <v>2329.7557999999995</v>
      </c>
      <c r="Y28" s="51">
        <f t="shared" si="6"/>
        <v>0.1671154006168854</v>
      </c>
      <c r="Z28" s="27">
        <f t="shared" si="16"/>
        <v>477.56</v>
      </c>
      <c r="AA28" s="15">
        <f>W28*Y28*Z28</f>
        <v>1112598.1798479997</v>
      </c>
      <c r="AC28" s="26">
        <v>0</v>
      </c>
      <c r="AD28" s="51">
        <v>0</v>
      </c>
      <c r="AE28" s="51">
        <f>IFERROR(AD28/AC28,0)</f>
        <v>0</v>
      </c>
      <c r="AF28" s="27">
        <f t="shared" si="17"/>
        <v>286.54000000000002</v>
      </c>
      <c r="AG28" s="15">
        <f>AC28*AE28*AF28</f>
        <v>0</v>
      </c>
      <c r="AI28" s="26">
        <v>0</v>
      </c>
      <c r="AJ28" s="51">
        <v>0</v>
      </c>
      <c r="AK28" s="51">
        <f>IFERROR(AJ28/AI28,0)</f>
        <v>0</v>
      </c>
      <c r="AL28" s="27">
        <f t="shared" si="18"/>
        <v>346.23</v>
      </c>
      <c r="AM28" s="15">
        <f>AI28*AK28*AL28</f>
        <v>0</v>
      </c>
      <c r="AO28" s="15">
        <f>AM28+AG28+AA28+U28+O28+I28</f>
        <v>1587694.6353369995</v>
      </c>
      <c r="AP28" s="15">
        <f>AO28/3</f>
        <v>529231.54511233314</v>
      </c>
    </row>
    <row r="29" spans="1:42" x14ac:dyDescent="0.25">
      <c r="A29">
        <v>140080</v>
      </c>
      <c r="B29" s="24">
        <v>5012</v>
      </c>
      <c r="C29" s="25" t="s">
        <v>169</v>
      </c>
      <c r="D29" t="s">
        <v>150</v>
      </c>
      <c r="E29" s="26">
        <v>193</v>
      </c>
      <c r="F29" s="51">
        <v>377.1225</v>
      </c>
      <c r="G29" s="51">
        <f t="shared" si="0"/>
        <v>1.9540025906735752</v>
      </c>
      <c r="H29" s="27">
        <f t="shared" si="13"/>
        <v>2241.39</v>
      </c>
      <c r="I29" s="28">
        <f t="shared" si="1"/>
        <v>845278.60027499998</v>
      </c>
      <c r="K29">
        <v>0</v>
      </c>
      <c r="L29" s="51">
        <v>0</v>
      </c>
      <c r="M29" s="51">
        <f t="shared" si="2"/>
        <v>0</v>
      </c>
      <c r="N29" s="27">
        <f t="shared" si="14"/>
        <v>199.23</v>
      </c>
      <c r="O29" s="28">
        <f t="shared" si="3"/>
        <v>0</v>
      </c>
      <c r="Q29">
        <v>0</v>
      </c>
      <c r="R29" s="51">
        <v>0</v>
      </c>
      <c r="S29" s="51">
        <f t="shared" si="4"/>
        <v>0</v>
      </c>
      <c r="T29" s="27">
        <f t="shared" si="15"/>
        <v>99.62</v>
      </c>
      <c r="U29" s="28">
        <f t="shared" si="5"/>
        <v>0</v>
      </c>
      <c r="W29" s="26">
        <v>12270</v>
      </c>
      <c r="X29" s="51">
        <v>3723.1712000000002</v>
      </c>
      <c r="Y29" s="51">
        <f t="shared" si="6"/>
        <v>0.30343693561532192</v>
      </c>
      <c r="Z29" s="27">
        <f t="shared" si="16"/>
        <v>477.56</v>
      </c>
      <c r="AA29" s="15">
        <f t="shared" si="7"/>
        <v>1778037.638272</v>
      </c>
      <c r="AC29">
        <v>0</v>
      </c>
      <c r="AD29" s="51">
        <v>0</v>
      </c>
      <c r="AE29" s="51">
        <f t="shared" si="8"/>
        <v>0</v>
      </c>
      <c r="AF29" s="27">
        <f t="shared" si="17"/>
        <v>286.54000000000002</v>
      </c>
      <c r="AG29" s="15">
        <f t="shared" si="9"/>
        <v>0</v>
      </c>
      <c r="AI29">
        <v>0</v>
      </c>
      <c r="AJ29">
        <v>0</v>
      </c>
      <c r="AK29">
        <f t="shared" si="10"/>
        <v>0</v>
      </c>
      <c r="AL29" s="27">
        <f t="shared" si="18"/>
        <v>346.23</v>
      </c>
      <c r="AM29" s="15">
        <f t="shared" si="11"/>
        <v>0</v>
      </c>
      <c r="AO29" s="15">
        <f t="shared" si="12"/>
        <v>2623316.2385470001</v>
      </c>
      <c r="AP29" s="15">
        <f t="shared" si="19"/>
        <v>874438.74618233333</v>
      </c>
    </row>
    <row r="30" spans="1:42" x14ac:dyDescent="0.25">
      <c r="A30">
        <v>140155</v>
      </c>
      <c r="B30" s="24">
        <v>11001</v>
      </c>
      <c r="C30" s="25" t="s">
        <v>170</v>
      </c>
      <c r="D30" t="s">
        <v>150</v>
      </c>
      <c r="E30" s="26">
        <v>140</v>
      </c>
      <c r="F30" s="51">
        <v>188.97469999999998</v>
      </c>
      <c r="G30" s="51">
        <f t="shared" si="0"/>
        <v>1.3498192857142857</v>
      </c>
      <c r="H30" s="27">
        <f t="shared" si="13"/>
        <v>2241.39</v>
      </c>
      <c r="I30" s="28">
        <f t="shared" si="1"/>
        <v>423566.00283299992</v>
      </c>
      <c r="K30">
        <v>68</v>
      </c>
      <c r="L30" s="51">
        <v>46.143699999999988</v>
      </c>
      <c r="M30" s="51">
        <f t="shared" si="2"/>
        <v>0.6785838235294116</v>
      </c>
      <c r="N30" s="27">
        <f t="shared" si="14"/>
        <v>199.23</v>
      </c>
      <c r="O30" s="28">
        <f t="shared" si="3"/>
        <v>9193.2093509999977</v>
      </c>
      <c r="Q30">
        <v>0</v>
      </c>
      <c r="R30" s="51">
        <v>0</v>
      </c>
      <c r="S30" s="51">
        <f t="shared" si="4"/>
        <v>0</v>
      </c>
      <c r="T30" s="27">
        <f t="shared" si="15"/>
        <v>99.62</v>
      </c>
      <c r="U30" s="28">
        <f t="shared" si="5"/>
        <v>0</v>
      </c>
      <c r="W30" s="26">
        <v>10594</v>
      </c>
      <c r="X30" s="51">
        <v>3214.1556000000005</v>
      </c>
      <c r="Y30" s="51">
        <f t="shared" si="6"/>
        <v>0.30339395884462911</v>
      </c>
      <c r="Z30" s="27">
        <f t="shared" si="16"/>
        <v>477.56</v>
      </c>
      <c r="AA30" s="15">
        <f t="shared" si="7"/>
        <v>1534952.1483360005</v>
      </c>
      <c r="AC30">
        <v>392</v>
      </c>
      <c r="AD30" s="51">
        <v>318.31119999999999</v>
      </c>
      <c r="AE30" s="51">
        <f t="shared" si="8"/>
        <v>0.81201836734693877</v>
      </c>
      <c r="AF30" s="27">
        <f t="shared" si="17"/>
        <v>286.54000000000002</v>
      </c>
      <c r="AG30" s="15">
        <f t="shared" si="9"/>
        <v>91208.891248</v>
      </c>
      <c r="AI30">
        <v>0</v>
      </c>
      <c r="AJ30">
        <v>0</v>
      </c>
      <c r="AK30">
        <f t="shared" si="10"/>
        <v>0</v>
      </c>
      <c r="AL30" s="27">
        <f t="shared" si="18"/>
        <v>346.23</v>
      </c>
      <c r="AM30" s="15">
        <f t="shared" si="11"/>
        <v>0</v>
      </c>
      <c r="AO30" s="15">
        <f t="shared" si="12"/>
        <v>2058920.2517680004</v>
      </c>
      <c r="AP30" s="15">
        <f t="shared" si="19"/>
        <v>686306.75058933347</v>
      </c>
    </row>
    <row r="31" spans="1:42" x14ac:dyDescent="0.25">
      <c r="A31">
        <v>140186</v>
      </c>
      <c r="B31" s="24">
        <v>11006</v>
      </c>
      <c r="C31" s="25" t="s">
        <v>171</v>
      </c>
      <c r="D31" t="s">
        <v>150</v>
      </c>
      <c r="E31" s="26">
        <v>231</v>
      </c>
      <c r="F31" s="51">
        <v>298.53629999999998</v>
      </c>
      <c r="G31" s="51">
        <f t="shared" si="0"/>
        <v>1.2923649350649349</v>
      </c>
      <c r="H31" s="27">
        <f t="shared" si="13"/>
        <v>2241.39</v>
      </c>
      <c r="I31" s="28">
        <f t="shared" si="1"/>
        <v>669136.27745699987</v>
      </c>
      <c r="K31">
        <v>145</v>
      </c>
      <c r="L31" s="51">
        <v>102.19830000000002</v>
      </c>
      <c r="M31" s="51">
        <f t="shared" si="2"/>
        <v>0.70481586206896563</v>
      </c>
      <c r="N31" s="27">
        <f t="shared" si="14"/>
        <v>199.23</v>
      </c>
      <c r="O31" s="28">
        <f t="shared" si="3"/>
        <v>20360.967309000003</v>
      </c>
      <c r="Q31">
        <v>1</v>
      </c>
      <c r="R31" s="51">
        <v>1.4469000000000001</v>
      </c>
      <c r="S31" s="51">
        <f t="shared" si="4"/>
        <v>1.4469000000000001</v>
      </c>
      <c r="T31" s="27">
        <f t="shared" si="15"/>
        <v>99.62</v>
      </c>
      <c r="U31" s="28">
        <f t="shared" si="5"/>
        <v>144.14017800000002</v>
      </c>
      <c r="W31" s="26">
        <v>25406</v>
      </c>
      <c r="X31" s="51">
        <v>6459.1111999999985</v>
      </c>
      <c r="Y31" s="51">
        <f t="shared" si="6"/>
        <v>0.25423566086751154</v>
      </c>
      <c r="Z31" s="27">
        <f t="shared" si="16"/>
        <v>477.56</v>
      </c>
      <c r="AA31" s="15">
        <f t="shared" si="7"/>
        <v>3084613.1446719994</v>
      </c>
      <c r="AC31">
        <v>575</v>
      </c>
      <c r="AD31" s="51">
        <v>547.96590000000003</v>
      </c>
      <c r="AE31" s="51">
        <f t="shared" si="8"/>
        <v>0.95298417391304358</v>
      </c>
      <c r="AF31" s="27">
        <f t="shared" si="17"/>
        <v>286.54000000000002</v>
      </c>
      <c r="AG31" s="15">
        <f t="shared" si="9"/>
        <v>157014.14898600001</v>
      </c>
      <c r="AI31">
        <v>0</v>
      </c>
      <c r="AJ31">
        <v>0</v>
      </c>
      <c r="AK31">
        <f t="shared" si="10"/>
        <v>0</v>
      </c>
      <c r="AL31" s="27">
        <f t="shared" si="18"/>
        <v>346.23</v>
      </c>
      <c r="AM31" s="15">
        <f t="shared" si="11"/>
        <v>0</v>
      </c>
      <c r="AO31" s="15">
        <f t="shared" si="12"/>
        <v>3931268.6786019993</v>
      </c>
      <c r="AP31" s="15">
        <f t="shared" si="19"/>
        <v>1310422.892867333</v>
      </c>
    </row>
    <row r="32" spans="1:42" x14ac:dyDescent="0.25">
      <c r="A32">
        <v>140119</v>
      </c>
      <c r="B32" s="24">
        <v>3048</v>
      </c>
      <c r="C32" s="25" t="s">
        <v>172</v>
      </c>
      <c r="D32" t="s">
        <v>150</v>
      </c>
      <c r="E32" s="26">
        <v>1430</v>
      </c>
      <c r="F32" s="51">
        <v>3211.0190000000002</v>
      </c>
      <c r="G32" s="51">
        <f t="shared" si="0"/>
        <v>2.2454678321678325</v>
      </c>
      <c r="H32" s="27">
        <f t="shared" si="13"/>
        <v>2241.39</v>
      </c>
      <c r="I32" s="28">
        <f t="shared" si="1"/>
        <v>7197145.876410001</v>
      </c>
      <c r="K32">
        <v>87</v>
      </c>
      <c r="L32" s="51">
        <v>68.33910000000003</v>
      </c>
      <c r="M32" s="51">
        <f t="shared" si="2"/>
        <v>0.78550689655172445</v>
      </c>
      <c r="N32" s="27">
        <f t="shared" si="14"/>
        <v>199.23</v>
      </c>
      <c r="O32" s="28">
        <f t="shared" si="3"/>
        <v>13615.198893000006</v>
      </c>
      <c r="Q32">
        <v>41</v>
      </c>
      <c r="R32" s="51">
        <v>75.685499999999976</v>
      </c>
      <c r="S32" s="51">
        <f t="shared" si="4"/>
        <v>1.8459878048780483</v>
      </c>
      <c r="T32" s="27">
        <f t="shared" si="15"/>
        <v>99.62</v>
      </c>
      <c r="U32" s="28">
        <f t="shared" si="5"/>
        <v>7539.7895099999978</v>
      </c>
      <c r="W32" s="26">
        <v>75306</v>
      </c>
      <c r="X32" s="51">
        <v>21604.767599999999</v>
      </c>
      <c r="Y32" s="51">
        <f t="shared" si="6"/>
        <v>0.28689304437893393</v>
      </c>
      <c r="Z32" s="27">
        <f t="shared" si="16"/>
        <v>477.56</v>
      </c>
      <c r="AA32" s="15">
        <f t="shared" si="7"/>
        <v>10317572.815056</v>
      </c>
      <c r="AC32">
        <v>481</v>
      </c>
      <c r="AD32" s="51">
        <v>236.61159999999998</v>
      </c>
      <c r="AE32" s="51">
        <f t="shared" si="8"/>
        <v>0.49191600831600829</v>
      </c>
      <c r="AF32" s="27">
        <f t="shared" si="17"/>
        <v>286.54000000000002</v>
      </c>
      <c r="AG32" s="15">
        <f t="shared" si="9"/>
        <v>67798.687864000007</v>
      </c>
      <c r="AI32">
        <v>0</v>
      </c>
      <c r="AJ32">
        <v>0</v>
      </c>
      <c r="AK32">
        <f t="shared" si="10"/>
        <v>0</v>
      </c>
      <c r="AL32" s="27">
        <f t="shared" si="18"/>
        <v>346.23</v>
      </c>
      <c r="AM32" s="15">
        <f t="shared" si="11"/>
        <v>0</v>
      </c>
      <c r="AO32" s="15">
        <f t="shared" si="12"/>
        <v>17603672.367733002</v>
      </c>
      <c r="AP32" s="15">
        <f t="shared" si="19"/>
        <v>5867890.7892443342</v>
      </c>
    </row>
    <row r="33" spans="1:42" x14ac:dyDescent="0.25">
      <c r="A33">
        <v>140189</v>
      </c>
      <c r="B33" s="24">
        <v>13046</v>
      </c>
      <c r="C33" s="25" t="s">
        <v>173</v>
      </c>
      <c r="D33" t="s">
        <v>150</v>
      </c>
      <c r="E33" s="26">
        <v>209</v>
      </c>
      <c r="F33" s="51">
        <v>213.5393</v>
      </c>
      <c r="G33" s="51">
        <f t="shared" si="0"/>
        <v>1.0217191387559807</v>
      </c>
      <c r="H33" s="27">
        <f t="shared" si="13"/>
        <v>2241.39</v>
      </c>
      <c r="I33" s="28">
        <f t="shared" si="1"/>
        <v>478624.85162699991</v>
      </c>
      <c r="K33">
        <v>58</v>
      </c>
      <c r="L33" s="51">
        <v>41.0077</v>
      </c>
      <c r="M33" s="51">
        <f t="shared" si="2"/>
        <v>0.70702931034482763</v>
      </c>
      <c r="N33" s="27">
        <f t="shared" si="14"/>
        <v>199.23</v>
      </c>
      <c r="O33" s="28">
        <f t="shared" si="3"/>
        <v>8169.9640709999994</v>
      </c>
      <c r="Q33">
        <v>0</v>
      </c>
      <c r="R33" s="51">
        <v>0</v>
      </c>
      <c r="S33" s="51">
        <f t="shared" si="4"/>
        <v>0</v>
      </c>
      <c r="T33" s="27">
        <f t="shared" si="15"/>
        <v>99.62</v>
      </c>
      <c r="U33" s="28">
        <f t="shared" si="5"/>
        <v>0</v>
      </c>
      <c r="W33" s="26">
        <v>30675</v>
      </c>
      <c r="X33" s="51">
        <v>6809.693400000001</v>
      </c>
      <c r="Y33" s="51">
        <f t="shared" si="6"/>
        <v>0.2219948948655257</v>
      </c>
      <c r="Z33" s="27">
        <f t="shared" si="16"/>
        <v>477.56</v>
      </c>
      <c r="AA33" s="15">
        <f t="shared" si="7"/>
        <v>3252037.1801040005</v>
      </c>
      <c r="AC33">
        <v>3</v>
      </c>
      <c r="AD33" s="51">
        <v>1.1283000000000001</v>
      </c>
      <c r="AE33" s="51">
        <f t="shared" si="8"/>
        <v>0.37610000000000005</v>
      </c>
      <c r="AF33" s="27">
        <f t="shared" si="17"/>
        <v>286.54000000000002</v>
      </c>
      <c r="AG33" s="15">
        <f t="shared" si="9"/>
        <v>323.30308200000007</v>
      </c>
      <c r="AI33">
        <v>0</v>
      </c>
      <c r="AJ33">
        <v>0</v>
      </c>
      <c r="AK33">
        <f t="shared" si="10"/>
        <v>0</v>
      </c>
      <c r="AL33" s="27">
        <f t="shared" si="18"/>
        <v>346.23</v>
      </c>
      <c r="AM33" s="15">
        <f t="shared" si="11"/>
        <v>0</v>
      </c>
      <c r="AO33" s="15">
        <f t="shared" si="12"/>
        <v>3739155.2988840006</v>
      </c>
      <c r="AP33" s="15">
        <f t="shared" si="19"/>
        <v>1246385.0996280003</v>
      </c>
    </row>
    <row r="34" spans="1:42" x14ac:dyDescent="0.25">
      <c r="A34">
        <v>140228</v>
      </c>
      <c r="B34" s="24">
        <v>18006</v>
      </c>
      <c r="C34" s="25" t="s">
        <v>174</v>
      </c>
      <c r="D34" t="s">
        <v>150</v>
      </c>
      <c r="E34" s="26">
        <v>818</v>
      </c>
      <c r="F34" s="51">
        <v>1162.4748999999999</v>
      </c>
      <c r="G34" s="51">
        <f t="shared" si="0"/>
        <v>1.4211184596577016</v>
      </c>
      <c r="H34" s="27">
        <f t="shared" si="13"/>
        <v>2241.39</v>
      </c>
      <c r="I34" s="28">
        <f t="shared" si="1"/>
        <v>2605559.6161109996</v>
      </c>
      <c r="K34">
        <v>134</v>
      </c>
      <c r="L34" s="51">
        <v>93.355300000000085</v>
      </c>
      <c r="M34" s="51">
        <f t="shared" si="2"/>
        <v>0.69668134328358278</v>
      </c>
      <c r="N34" s="27">
        <f t="shared" si="14"/>
        <v>199.23</v>
      </c>
      <c r="O34" s="28">
        <f t="shared" si="3"/>
        <v>18599.176419000018</v>
      </c>
      <c r="Q34">
        <v>0</v>
      </c>
      <c r="R34" s="51">
        <v>0</v>
      </c>
      <c r="S34" s="51">
        <f t="shared" si="4"/>
        <v>0</v>
      </c>
      <c r="T34" s="27">
        <f t="shared" si="15"/>
        <v>99.62</v>
      </c>
      <c r="U34" s="28">
        <f t="shared" si="5"/>
        <v>0</v>
      </c>
      <c r="W34" s="26">
        <v>44641</v>
      </c>
      <c r="X34" s="51">
        <v>10392.7276</v>
      </c>
      <c r="Y34" s="51">
        <f t="shared" si="6"/>
        <v>0.23280678300217289</v>
      </c>
      <c r="Z34" s="27">
        <f t="shared" si="16"/>
        <v>477.56</v>
      </c>
      <c r="AA34" s="15">
        <f t="shared" si="7"/>
        <v>4963150.992656</v>
      </c>
      <c r="AC34">
        <v>11</v>
      </c>
      <c r="AD34" s="51">
        <v>10.590799999999998</v>
      </c>
      <c r="AE34" s="51">
        <f t="shared" si="8"/>
        <v>0.96279999999999977</v>
      </c>
      <c r="AF34" s="27">
        <f t="shared" si="17"/>
        <v>286.54000000000002</v>
      </c>
      <c r="AG34" s="15">
        <f t="shared" si="9"/>
        <v>3034.6878319999996</v>
      </c>
      <c r="AI34">
        <v>0</v>
      </c>
      <c r="AJ34">
        <v>0</v>
      </c>
      <c r="AK34">
        <f t="shared" si="10"/>
        <v>0</v>
      </c>
      <c r="AL34" s="27">
        <f t="shared" si="18"/>
        <v>346.23</v>
      </c>
      <c r="AM34" s="15">
        <f t="shared" si="11"/>
        <v>0</v>
      </c>
      <c r="AO34" s="15">
        <f t="shared" si="12"/>
        <v>7590344.4730179999</v>
      </c>
      <c r="AP34" s="15">
        <f t="shared" si="19"/>
        <v>2530114.8243393335</v>
      </c>
    </row>
    <row r="35" spans="1:42" x14ac:dyDescent="0.25">
      <c r="A35">
        <v>140209</v>
      </c>
      <c r="B35" s="24">
        <v>16006</v>
      </c>
      <c r="C35" s="25" t="s">
        <v>175</v>
      </c>
      <c r="D35" t="s">
        <v>150</v>
      </c>
      <c r="E35" s="26">
        <v>553</v>
      </c>
      <c r="F35" s="51">
        <v>696.27620000000013</v>
      </c>
      <c r="G35" s="51">
        <f t="shared" si="0"/>
        <v>1.2590889692585898</v>
      </c>
      <c r="H35" s="27">
        <f t="shared" si="13"/>
        <v>2241.39</v>
      </c>
      <c r="I35" s="28">
        <f t="shared" si="1"/>
        <v>1560626.5119180002</v>
      </c>
      <c r="K35">
        <v>264</v>
      </c>
      <c r="L35" s="51">
        <v>173.84700000000021</v>
      </c>
      <c r="M35" s="51">
        <f t="shared" si="2"/>
        <v>0.65851136363636442</v>
      </c>
      <c r="N35" s="27">
        <f t="shared" si="14"/>
        <v>199.23</v>
      </c>
      <c r="O35" s="28">
        <f t="shared" si="3"/>
        <v>34635.537810000038</v>
      </c>
      <c r="Q35">
        <v>5</v>
      </c>
      <c r="R35" s="51">
        <v>5.6103000000000005</v>
      </c>
      <c r="S35" s="51">
        <f t="shared" si="4"/>
        <v>1.1220600000000001</v>
      </c>
      <c r="T35" s="27">
        <f t="shared" si="15"/>
        <v>99.62</v>
      </c>
      <c r="U35" s="28">
        <f t="shared" si="5"/>
        <v>558.89808600000003</v>
      </c>
      <c r="W35" s="26">
        <v>29195</v>
      </c>
      <c r="X35" s="51">
        <v>5326.5334000000003</v>
      </c>
      <c r="Y35" s="51">
        <f t="shared" si="6"/>
        <v>0.18244676828224013</v>
      </c>
      <c r="Z35" s="27">
        <f t="shared" si="16"/>
        <v>477.56</v>
      </c>
      <c r="AA35" s="15">
        <f t="shared" si="7"/>
        <v>2543739.2905040001</v>
      </c>
      <c r="AC35">
        <v>882</v>
      </c>
      <c r="AD35" s="51">
        <v>245.72109999999995</v>
      </c>
      <c r="AE35" s="51">
        <f t="shared" si="8"/>
        <v>0.27859535147392284</v>
      </c>
      <c r="AF35" s="27">
        <f t="shared" si="17"/>
        <v>286.54000000000002</v>
      </c>
      <c r="AG35" s="15">
        <f t="shared" si="9"/>
        <v>70408.923993999997</v>
      </c>
      <c r="AI35">
        <v>0</v>
      </c>
      <c r="AJ35">
        <v>0</v>
      </c>
      <c r="AK35">
        <f t="shared" si="10"/>
        <v>0</v>
      </c>
      <c r="AL35" s="27">
        <f t="shared" si="18"/>
        <v>346.23</v>
      </c>
      <c r="AM35" s="15">
        <f t="shared" si="11"/>
        <v>0</v>
      </c>
      <c r="AO35" s="15">
        <f t="shared" si="12"/>
        <v>4209969.1623120001</v>
      </c>
      <c r="AP35" s="15">
        <f t="shared" si="19"/>
        <v>1403323.0541040001</v>
      </c>
    </row>
    <row r="36" spans="1:42" x14ac:dyDescent="0.25">
      <c r="A36">
        <v>140088</v>
      </c>
      <c r="B36" s="24">
        <v>3023</v>
      </c>
      <c r="C36" s="25" t="s">
        <v>176</v>
      </c>
      <c r="D36" t="s">
        <v>150</v>
      </c>
      <c r="E36" s="26">
        <v>2290</v>
      </c>
      <c r="F36" s="51">
        <v>5385.4643999999998</v>
      </c>
      <c r="G36" s="51">
        <f t="shared" si="0"/>
        <v>2.3517311790393012</v>
      </c>
      <c r="H36" s="27">
        <f t="shared" si="13"/>
        <v>2241.39</v>
      </c>
      <c r="I36" s="28">
        <f t="shared" si="1"/>
        <v>12070926.051515998</v>
      </c>
      <c r="K36">
        <v>6</v>
      </c>
      <c r="L36" s="51">
        <v>7.5019</v>
      </c>
      <c r="M36" s="51">
        <f t="shared" si="2"/>
        <v>1.2503166666666667</v>
      </c>
      <c r="N36" s="27">
        <f t="shared" si="14"/>
        <v>199.23</v>
      </c>
      <c r="O36" s="28">
        <f t="shared" si="3"/>
        <v>1494.6035370000002</v>
      </c>
      <c r="Q36">
        <v>0</v>
      </c>
      <c r="R36" s="51">
        <v>0</v>
      </c>
      <c r="S36" s="51">
        <f t="shared" si="4"/>
        <v>0</v>
      </c>
      <c r="T36" s="27">
        <f t="shared" si="15"/>
        <v>99.62</v>
      </c>
      <c r="U36" s="28">
        <f t="shared" si="5"/>
        <v>0</v>
      </c>
      <c r="W36" s="26">
        <v>99414</v>
      </c>
      <c r="X36" s="51">
        <v>26895.242300000002</v>
      </c>
      <c r="Y36" s="51">
        <f t="shared" si="6"/>
        <v>0.27053777435773635</v>
      </c>
      <c r="Z36" s="27">
        <f t="shared" si="16"/>
        <v>477.56</v>
      </c>
      <c r="AA36" s="15">
        <f t="shared" si="7"/>
        <v>12844091.912788</v>
      </c>
      <c r="AC36">
        <v>194</v>
      </c>
      <c r="AD36" s="51">
        <v>47.193399999999997</v>
      </c>
      <c r="AE36" s="51">
        <f t="shared" si="8"/>
        <v>0.24326494845360824</v>
      </c>
      <c r="AF36" s="27">
        <f t="shared" si="17"/>
        <v>286.54000000000002</v>
      </c>
      <c r="AG36" s="15">
        <f t="shared" si="9"/>
        <v>13522.796836</v>
      </c>
      <c r="AI36">
        <v>0</v>
      </c>
      <c r="AJ36">
        <v>0</v>
      </c>
      <c r="AK36">
        <f t="shared" si="10"/>
        <v>0</v>
      </c>
      <c r="AL36" s="27">
        <f t="shared" si="18"/>
        <v>346.23</v>
      </c>
      <c r="AM36" s="15">
        <f t="shared" si="11"/>
        <v>0</v>
      </c>
      <c r="AO36" s="15">
        <f t="shared" si="12"/>
        <v>24930035.364676997</v>
      </c>
      <c r="AP36" s="15">
        <f t="shared" si="19"/>
        <v>8310011.7882256657</v>
      </c>
    </row>
    <row r="37" spans="1:42" x14ac:dyDescent="0.25">
      <c r="A37">
        <v>140084</v>
      </c>
      <c r="B37" s="24">
        <v>23003</v>
      </c>
      <c r="C37" s="25" t="s">
        <v>177</v>
      </c>
      <c r="D37" t="s">
        <v>150</v>
      </c>
      <c r="E37" s="26">
        <v>480</v>
      </c>
      <c r="F37" s="51">
        <v>496.10340000000002</v>
      </c>
      <c r="G37" s="51">
        <f t="shared" si="0"/>
        <v>1.03354875</v>
      </c>
      <c r="H37" s="27">
        <f t="shared" si="13"/>
        <v>2241.39</v>
      </c>
      <c r="I37" s="28">
        <f t="shared" si="1"/>
        <v>1111961.199726</v>
      </c>
      <c r="K37">
        <v>2</v>
      </c>
      <c r="L37" s="51">
        <v>2.1848999999999998</v>
      </c>
      <c r="M37" s="51">
        <f t="shared" si="2"/>
        <v>1.0924499999999999</v>
      </c>
      <c r="N37" s="27">
        <f t="shared" si="14"/>
        <v>199.23</v>
      </c>
      <c r="O37" s="28">
        <f t="shared" si="3"/>
        <v>435.29762699999992</v>
      </c>
      <c r="Q37">
        <v>0</v>
      </c>
      <c r="R37" s="51">
        <v>0</v>
      </c>
      <c r="S37" s="51">
        <f t="shared" si="4"/>
        <v>0</v>
      </c>
      <c r="T37" s="27">
        <f t="shared" si="15"/>
        <v>99.62</v>
      </c>
      <c r="U37" s="28">
        <f t="shared" si="5"/>
        <v>0</v>
      </c>
      <c r="W37" s="26">
        <v>16968</v>
      </c>
      <c r="X37" s="51">
        <v>4001.9911000000006</v>
      </c>
      <c r="Y37" s="51">
        <f t="shared" si="6"/>
        <v>0.23585520391324852</v>
      </c>
      <c r="Z37" s="27">
        <f t="shared" si="16"/>
        <v>477.56</v>
      </c>
      <c r="AA37" s="15">
        <f t="shared" si="7"/>
        <v>1911190.8697160003</v>
      </c>
      <c r="AC37">
        <v>0</v>
      </c>
      <c r="AD37" s="51">
        <v>0</v>
      </c>
      <c r="AE37" s="51">
        <f t="shared" si="8"/>
        <v>0</v>
      </c>
      <c r="AF37" s="27">
        <f t="shared" si="17"/>
        <v>286.54000000000002</v>
      </c>
      <c r="AG37" s="15">
        <f t="shared" si="9"/>
        <v>0</v>
      </c>
      <c r="AI37">
        <v>0</v>
      </c>
      <c r="AJ37">
        <v>0</v>
      </c>
      <c r="AK37">
        <f t="shared" si="10"/>
        <v>0</v>
      </c>
      <c r="AL37" s="27">
        <f t="shared" si="18"/>
        <v>346.23</v>
      </c>
      <c r="AM37" s="15">
        <f t="shared" si="11"/>
        <v>0</v>
      </c>
      <c r="AO37" s="15">
        <f t="shared" si="12"/>
        <v>3023587.3670690004</v>
      </c>
      <c r="AP37" s="15">
        <f t="shared" si="19"/>
        <v>1007862.4556896668</v>
      </c>
    </row>
    <row r="38" spans="1:42" x14ac:dyDescent="0.25">
      <c r="A38">
        <v>140082</v>
      </c>
      <c r="B38" s="24">
        <v>3067</v>
      </c>
      <c r="C38" s="25" t="s">
        <v>178</v>
      </c>
      <c r="D38" t="s">
        <v>150</v>
      </c>
      <c r="E38" s="26">
        <v>162</v>
      </c>
      <c r="F38" s="51">
        <v>391.94149999999996</v>
      </c>
      <c r="G38" s="51">
        <f t="shared" si="0"/>
        <v>2.4193919753086419</v>
      </c>
      <c r="H38" s="27">
        <f t="shared" si="13"/>
        <v>2241.39</v>
      </c>
      <c r="I38" s="28">
        <f t="shared" si="1"/>
        <v>878493.75868500001</v>
      </c>
      <c r="K38">
        <v>1</v>
      </c>
      <c r="L38" s="51">
        <v>0.65100000000000002</v>
      </c>
      <c r="M38" s="51">
        <f t="shared" si="2"/>
        <v>0.65100000000000002</v>
      </c>
      <c r="N38" s="27">
        <f t="shared" si="14"/>
        <v>199.23</v>
      </c>
      <c r="O38" s="28">
        <f t="shared" si="3"/>
        <v>129.69873000000001</v>
      </c>
      <c r="Q38">
        <v>0</v>
      </c>
      <c r="R38" s="51">
        <v>0</v>
      </c>
      <c r="S38" s="51">
        <f t="shared" si="4"/>
        <v>0</v>
      </c>
      <c r="T38" s="27">
        <f t="shared" si="15"/>
        <v>99.62</v>
      </c>
      <c r="U38" s="28">
        <f t="shared" si="5"/>
        <v>0</v>
      </c>
      <c r="W38" s="26">
        <v>6325</v>
      </c>
      <c r="X38" s="51">
        <v>1969.1672999999998</v>
      </c>
      <c r="Y38" s="51">
        <f t="shared" si="6"/>
        <v>0.31133079841897232</v>
      </c>
      <c r="Z38" s="27">
        <f t="shared" si="16"/>
        <v>477.56</v>
      </c>
      <c r="AA38" s="15">
        <f t="shared" si="7"/>
        <v>940395.53578799998</v>
      </c>
      <c r="AC38">
        <v>0</v>
      </c>
      <c r="AD38" s="51">
        <v>0</v>
      </c>
      <c r="AE38" s="51">
        <f t="shared" si="8"/>
        <v>0</v>
      </c>
      <c r="AF38" s="27">
        <f t="shared" si="17"/>
        <v>286.54000000000002</v>
      </c>
      <c r="AG38" s="15">
        <f t="shared" si="9"/>
        <v>0</v>
      </c>
      <c r="AI38">
        <v>0</v>
      </c>
      <c r="AJ38">
        <v>0</v>
      </c>
      <c r="AK38">
        <f t="shared" si="10"/>
        <v>0</v>
      </c>
      <c r="AL38" s="27">
        <f t="shared" si="18"/>
        <v>346.23</v>
      </c>
      <c r="AM38" s="15">
        <f t="shared" si="11"/>
        <v>0</v>
      </c>
      <c r="AO38" s="15">
        <f t="shared" si="12"/>
        <v>1819018.9932029999</v>
      </c>
      <c r="AP38" s="15">
        <f t="shared" si="19"/>
        <v>606339.66440100002</v>
      </c>
    </row>
  </sheetData>
  <mergeCells count="6">
    <mergeCell ref="AI7:AM7"/>
    <mergeCell ref="E7:I7"/>
    <mergeCell ref="K7:O7"/>
    <mergeCell ref="Q7:U7"/>
    <mergeCell ref="W7:AA7"/>
    <mergeCell ref="AC7:AG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DCF906-3BAB-4533-BAAA-548E2B0C8A71}">
  <dimension ref="A1:AQ75"/>
  <sheetViews>
    <sheetView topLeftCell="B1" workbookViewId="0">
      <selection activeCell="B2" sqref="B2"/>
    </sheetView>
  </sheetViews>
  <sheetFormatPr defaultRowHeight="15" x14ac:dyDescent="0.25"/>
  <cols>
    <col min="1" max="1" width="9.140625" hidden="1" customWidth="1"/>
    <col min="2" max="2" width="8.85546875" bestFit="1" customWidth="1"/>
    <col min="3" max="3" width="36.5703125" customWidth="1"/>
    <col min="4" max="4" width="15.85546875" customWidth="1"/>
    <col min="5" max="5" width="8.85546875" bestFit="1" customWidth="1"/>
    <col min="6" max="6" width="9.42578125" bestFit="1" customWidth="1"/>
    <col min="7" max="7" width="8.85546875" bestFit="1" customWidth="1"/>
    <col min="8" max="8" width="11.28515625" bestFit="1" customWidth="1"/>
    <col min="9" max="9" width="13.5703125" customWidth="1"/>
    <col min="11" max="13" width="8.85546875" bestFit="1" customWidth="1"/>
    <col min="14" max="14" width="9.7109375" bestFit="1" customWidth="1"/>
    <col min="15" max="15" width="10.140625" bestFit="1" customWidth="1"/>
    <col min="16" max="21" width="8.85546875" bestFit="1" customWidth="1"/>
    <col min="23" max="23" width="10.5703125" bestFit="1" customWidth="1"/>
    <col min="24" max="24" width="9.7109375" bestFit="1" customWidth="1"/>
    <col min="25" max="25" width="8.85546875" bestFit="1" customWidth="1"/>
    <col min="26" max="26" width="9.7109375" bestFit="1" customWidth="1"/>
    <col min="27" max="27" width="14.28515625" bestFit="1" customWidth="1"/>
    <col min="32" max="32" width="9.7109375" bestFit="1" customWidth="1"/>
    <col min="33" max="33" width="11.5703125" bestFit="1" customWidth="1"/>
    <col min="38" max="38" width="9.7109375" bestFit="1" customWidth="1"/>
    <col min="39" max="39" width="10.85546875" bestFit="1" customWidth="1"/>
    <col min="40" max="40" width="12.5703125" bestFit="1" customWidth="1"/>
    <col min="41" max="41" width="14.7109375" customWidth="1"/>
    <col min="42" max="42" width="13.5703125" bestFit="1" customWidth="1"/>
    <col min="43" max="43" width="12.5703125" bestFit="1" customWidth="1"/>
  </cols>
  <sheetData>
    <row r="1" spans="1:43" x14ac:dyDescent="0.25">
      <c r="B1" s="1" t="s">
        <v>0</v>
      </c>
    </row>
    <row r="2" spans="1:43" x14ac:dyDescent="0.25">
      <c r="B2" s="1" t="s">
        <v>179</v>
      </c>
    </row>
    <row r="4" spans="1:43" x14ac:dyDescent="0.25">
      <c r="B4" s="1" t="s">
        <v>6</v>
      </c>
      <c r="J4" s="16"/>
      <c r="K4" s="16"/>
      <c r="L4" s="16"/>
    </row>
    <row r="5" spans="1:43" x14ac:dyDescent="0.25">
      <c r="B5" s="1"/>
      <c r="E5" s="36"/>
      <c r="AO5" s="15"/>
    </row>
    <row r="6" spans="1:43" x14ac:dyDescent="0.25">
      <c r="B6" s="1" t="s">
        <v>97</v>
      </c>
      <c r="E6" s="36"/>
      <c r="I6" s="15"/>
      <c r="K6" s="36"/>
      <c r="O6" s="15"/>
      <c r="Q6" s="36"/>
      <c r="U6" s="15"/>
      <c r="W6" s="36"/>
      <c r="AA6" s="15"/>
      <c r="AC6" s="36"/>
      <c r="AG6" s="15"/>
      <c r="AI6" s="36"/>
      <c r="AM6" s="15"/>
    </row>
    <row r="7" spans="1:43" x14ac:dyDescent="0.25">
      <c r="E7" s="61" t="s">
        <v>134</v>
      </c>
      <c r="F7" s="61"/>
      <c r="G7" s="61"/>
      <c r="H7" s="61"/>
      <c r="I7" s="61"/>
      <c r="K7" s="61" t="s">
        <v>135</v>
      </c>
      <c r="L7" s="61"/>
      <c r="M7" s="61"/>
      <c r="N7" s="61"/>
      <c r="O7" s="61"/>
      <c r="Q7" s="61" t="s">
        <v>136</v>
      </c>
      <c r="R7" s="61"/>
      <c r="S7" s="61"/>
      <c r="T7" s="61"/>
      <c r="U7" s="61"/>
      <c r="W7" s="61" t="s">
        <v>137</v>
      </c>
      <c r="X7" s="61"/>
      <c r="Y7" s="61"/>
      <c r="Z7" s="61"/>
      <c r="AA7" s="61"/>
      <c r="AC7" s="61" t="s">
        <v>138</v>
      </c>
      <c r="AD7" s="61"/>
      <c r="AE7" s="61"/>
      <c r="AF7" s="61"/>
      <c r="AG7" s="61"/>
      <c r="AI7" s="61" t="s">
        <v>139</v>
      </c>
      <c r="AJ7" s="61"/>
      <c r="AK7" s="61"/>
      <c r="AL7" s="61"/>
      <c r="AM7" s="61"/>
      <c r="AO7" s="15"/>
    </row>
    <row r="8" spans="1:43" ht="45" x14ac:dyDescent="0.25">
      <c r="B8" s="18" t="s">
        <v>8</v>
      </c>
      <c r="C8" s="18" t="s">
        <v>9</v>
      </c>
      <c r="D8" s="55" t="s">
        <v>140</v>
      </c>
      <c r="E8" s="56" t="s">
        <v>141</v>
      </c>
      <c r="F8" s="56" t="s">
        <v>142</v>
      </c>
      <c r="G8" s="56" t="s">
        <v>143</v>
      </c>
      <c r="H8" s="56" t="s">
        <v>144</v>
      </c>
      <c r="I8" s="56" t="s">
        <v>145</v>
      </c>
      <c r="K8" s="56" t="s">
        <v>141</v>
      </c>
      <c r="L8" s="56" t="s">
        <v>142</v>
      </c>
      <c r="M8" s="56" t="s">
        <v>143</v>
      </c>
      <c r="N8" s="56" t="s">
        <v>144</v>
      </c>
      <c r="O8" s="56" t="s">
        <v>145</v>
      </c>
      <c r="Q8" s="56" t="s">
        <v>141</v>
      </c>
      <c r="R8" s="56" t="s">
        <v>142</v>
      </c>
      <c r="S8" s="56" t="s">
        <v>143</v>
      </c>
      <c r="T8" s="56" t="s">
        <v>144</v>
      </c>
      <c r="U8" s="56" t="s">
        <v>145</v>
      </c>
      <c r="W8" s="56" t="s">
        <v>146</v>
      </c>
      <c r="X8" s="56" t="s">
        <v>142</v>
      </c>
      <c r="Y8" s="56" t="s">
        <v>143</v>
      </c>
      <c r="Z8" s="56" t="s">
        <v>144</v>
      </c>
      <c r="AA8" s="56" t="s">
        <v>145</v>
      </c>
      <c r="AC8" s="56" t="s">
        <v>146</v>
      </c>
      <c r="AD8" s="56" t="s">
        <v>142</v>
      </c>
      <c r="AE8" s="56" t="s">
        <v>143</v>
      </c>
      <c r="AF8" s="56" t="s">
        <v>144</v>
      </c>
      <c r="AG8" s="56" t="s">
        <v>145</v>
      </c>
      <c r="AI8" s="56" t="s">
        <v>146</v>
      </c>
      <c r="AJ8" s="56" t="s">
        <v>142</v>
      </c>
      <c r="AK8" s="56" t="s">
        <v>143</v>
      </c>
      <c r="AL8" s="56" t="s">
        <v>144</v>
      </c>
      <c r="AM8" s="56" t="s">
        <v>145</v>
      </c>
      <c r="AN8" s="57"/>
      <c r="AO8" s="18" t="s">
        <v>147</v>
      </c>
      <c r="AP8" s="18" t="s">
        <v>18</v>
      </c>
    </row>
    <row r="9" spans="1:43" x14ac:dyDescent="0.25">
      <c r="A9">
        <v>140127</v>
      </c>
      <c r="B9" s="24">
        <v>14001</v>
      </c>
      <c r="C9" s="25" t="s">
        <v>180</v>
      </c>
      <c r="D9" t="s">
        <v>181</v>
      </c>
      <c r="E9" s="26">
        <v>252</v>
      </c>
      <c r="F9" s="51">
        <v>259.63679999999999</v>
      </c>
      <c r="G9" s="51">
        <f t="shared" ref="G9:G50" si="0">F9/E9</f>
        <v>1.0303047619047618</v>
      </c>
      <c r="H9" s="58">
        <v>2179.13</v>
      </c>
      <c r="I9" s="28">
        <f t="shared" ref="I9:I43" si="1">E9*G9*H9</f>
        <v>565782.33998399996</v>
      </c>
      <c r="K9" s="26">
        <v>51</v>
      </c>
      <c r="L9" s="51">
        <v>32.096300000000006</v>
      </c>
      <c r="M9" s="51">
        <f t="shared" ref="M9:M43" si="2">IFERROR(L9/K9,0)</f>
        <v>0.6293392156862746</v>
      </c>
      <c r="N9" s="58">
        <v>199.23</v>
      </c>
      <c r="O9" s="28">
        <f t="shared" ref="O9:O43" si="3">K9*M9*N9</f>
        <v>6394.545849000001</v>
      </c>
      <c r="Q9" s="26">
        <v>5</v>
      </c>
      <c r="R9" s="51">
        <v>6.2493999999999996</v>
      </c>
      <c r="S9" s="51">
        <f t="shared" ref="S9:S43" si="4">IFERROR(R9/Q9,0)</f>
        <v>1.2498799999999999</v>
      </c>
      <c r="T9" s="58">
        <v>99.62</v>
      </c>
      <c r="U9" s="28">
        <f t="shared" ref="U9:U43" si="5">Q9*S9*T9</f>
        <v>622.56522800000005</v>
      </c>
      <c r="W9" s="26">
        <v>11866</v>
      </c>
      <c r="X9" s="51">
        <v>2453.1201999999998</v>
      </c>
      <c r="Y9" s="51">
        <f t="shared" ref="Y9:Y43" si="6">IFERROR(X9/W9,0)</f>
        <v>0.2067352266981291</v>
      </c>
      <c r="Z9" s="59">
        <v>447.71</v>
      </c>
      <c r="AA9" s="15">
        <f t="shared" ref="AA9:AA43" si="7">W9*Y9*Z9</f>
        <v>1098286.444742</v>
      </c>
      <c r="AC9" s="26">
        <v>0</v>
      </c>
      <c r="AD9" s="51">
        <v>0</v>
      </c>
      <c r="AE9" s="51">
        <f t="shared" ref="AE9:AE43" si="8">IFERROR(AD9/AC9,0)</f>
        <v>0</v>
      </c>
      <c r="AF9" s="59">
        <v>286.54000000000002</v>
      </c>
      <c r="AG9" s="15">
        <f t="shared" ref="AG9:AG43" si="9">AC9*AE9*AF9</f>
        <v>0</v>
      </c>
      <c r="AI9" s="26">
        <v>0</v>
      </c>
      <c r="AJ9" s="51">
        <v>0</v>
      </c>
      <c r="AK9" s="51">
        <f t="shared" ref="AK9:AK43" si="10">IFERROR(AJ9/AI9,0)</f>
        <v>0</v>
      </c>
      <c r="AL9" s="59">
        <v>346.23</v>
      </c>
      <c r="AM9" s="15">
        <f t="shared" ref="AM9:AM43" si="11">AI9*AK9*AL9</f>
        <v>0</v>
      </c>
      <c r="AO9" s="15">
        <f t="shared" ref="AO9:AO43" si="12">AM9+AG9+AA9+U9+O9+I9</f>
        <v>1671085.8958030001</v>
      </c>
      <c r="AP9" s="15">
        <f>AO9/3</f>
        <v>557028.63193433336</v>
      </c>
    </row>
    <row r="10" spans="1:43" x14ac:dyDescent="0.25">
      <c r="A10">
        <v>140202</v>
      </c>
      <c r="B10" s="24">
        <v>12010</v>
      </c>
      <c r="C10" s="25" t="s">
        <v>182</v>
      </c>
      <c r="D10" t="s">
        <v>181</v>
      </c>
      <c r="E10" s="26">
        <v>202</v>
      </c>
      <c r="F10" s="51">
        <v>393.8571</v>
      </c>
      <c r="G10" s="51">
        <f t="shared" si="0"/>
        <v>1.9497876237623764</v>
      </c>
      <c r="H10" s="27">
        <f t="shared" ref="H10:H73" si="13">$H$9</f>
        <v>2179.13</v>
      </c>
      <c r="I10" s="28">
        <f t="shared" si="1"/>
        <v>858265.82232300006</v>
      </c>
      <c r="K10" s="26">
        <v>0</v>
      </c>
      <c r="L10" s="51">
        <v>0</v>
      </c>
      <c r="M10" s="51">
        <f t="shared" si="2"/>
        <v>0</v>
      </c>
      <c r="N10" s="27">
        <f t="shared" ref="N10:N73" si="14">$N$9</f>
        <v>199.23</v>
      </c>
      <c r="O10" s="28">
        <f t="shared" si="3"/>
        <v>0</v>
      </c>
      <c r="Q10" s="26">
        <v>0</v>
      </c>
      <c r="R10" s="51">
        <v>0</v>
      </c>
      <c r="S10" s="51">
        <f t="shared" si="4"/>
        <v>0</v>
      </c>
      <c r="T10" s="27">
        <f t="shared" ref="T10:T73" si="15">$T$9</f>
        <v>99.62</v>
      </c>
      <c r="U10" s="28">
        <f t="shared" si="5"/>
        <v>0</v>
      </c>
      <c r="W10" s="26">
        <v>13569</v>
      </c>
      <c r="X10" s="51">
        <v>4512.4833000000017</v>
      </c>
      <c r="Y10" s="51">
        <f t="shared" si="6"/>
        <v>0.33255827990271958</v>
      </c>
      <c r="Z10" s="27">
        <f t="shared" ref="Z10:Z73" si="16">$Z$9</f>
        <v>447.71</v>
      </c>
      <c r="AA10" s="15">
        <f t="shared" si="7"/>
        <v>2020283.8982430007</v>
      </c>
      <c r="AC10" s="26">
        <v>0</v>
      </c>
      <c r="AD10" s="51">
        <v>0</v>
      </c>
      <c r="AE10" s="51">
        <f t="shared" si="8"/>
        <v>0</v>
      </c>
      <c r="AF10" s="27">
        <f t="shared" ref="AF10:AF73" si="17">$AF$9</f>
        <v>286.54000000000002</v>
      </c>
      <c r="AG10" s="15">
        <f t="shared" si="9"/>
        <v>0</v>
      </c>
      <c r="AI10" s="26">
        <v>0</v>
      </c>
      <c r="AJ10" s="51">
        <v>0</v>
      </c>
      <c r="AK10" s="51">
        <f t="shared" si="10"/>
        <v>0</v>
      </c>
      <c r="AL10" s="27">
        <f t="shared" ref="AL10:AL73" si="18">$AL$9</f>
        <v>346.23</v>
      </c>
      <c r="AM10" s="15">
        <f t="shared" si="11"/>
        <v>0</v>
      </c>
      <c r="AO10" s="15">
        <f t="shared" si="12"/>
        <v>2878549.7205660008</v>
      </c>
      <c r="AP10" s="15">
        <f t="shared" ref="AP10:AP75" si="19">AO10/3</f>
        <v>959516.57352200022</v>
      </c>
    </row>
    <row r="11" spans="1:43" x14ac:dyDescent="0.25">
      <c r="A11">
        <v>140288</v>
      </c>
      <c r="B11" s="24">
        <v>4025</v>
      </c>
      <c r="C11" s="25" t="s">
        <v>183</v>
      </c>
      <c r="D11" t="s">
        <v>181</v>
      </c>
      <c r="E11" s="26">
        <v>196</v>
      </c>
      <c r="F11" s="51">
        <v>322.74199999999996</v>
      </c>
      <c r="G11" s="51">
        <f t="shared" si="0"/>
        <v>1.6466428571428569</v>
      </c>
      <c r="H11" s="27">
        <f t="shared" si="13"/>
        <v>2179.13</v>
      </c>
      <c r="I11" s="28">
        <f t="shared" si="1"/>
        <v>703296.77445999999</v>
      </c>
      <c r="K11" s="26">
        <v>51</v>
      </c>
      <c r="L11" s="51">
        <v>35.954999999999984</v>
      </c>
      <c r="M11" s="51">
        <f t="shared" si="2"/>
        <v>0.70499999999999974</v>
      </c>
      <c r="N11" s="27">
        <f t="shared" si="14"/>
        <v>199.23</v>
      </c>
      <c r="O11" s="28">
        <f t="shared" si="3"/>
        <v>7163.3146499999966</v>
      </c>
      <c r="Q11" s="26">
        <v>0</v>
      </c>
      <c r="R11" s="51">
        <v>0</v>
      </c>
      <c r="S11" s="51">
        <f t="shared" si="4"/>
        <v>0</v>
      </c>
      <c r="T11" s="27">
        <f t="shared" si="15"/>
        <v>99.62</v>
      </c>
      <c r="U11" s="28">
        <f t="shared" si="5"/>
        <v>0</v>
      </c>
      <c r="W11" s="26">
        <v>7248</v>
      </c>
      <c r="X11" s="51">
        <v>2445.1753000000003</v>
      </c>
      <c r="Y11" s="51">
        <f t="shared" si="6"/>
        <v>0.33735862306843273</v>
      </c>
      <c r="Z11" s="27">
        <f t="shared" si="16"/>
        <v>447.71</v>
      </c>
      <c r="AA11" s="15">
        <f t="shared" si="7"/>
        <v>1094729.4335630001</v>
      </c>
      <c r="AC11" s="26">
        <v>48</v>
      </c>
      <c r="AD11" s="51">
        <v>35.555</v>
      </c>
      <c r="AE11" s="51">
        <f t="shared" si="8"/>
        <v>0.74072916666666666</v>
      </c>
      <c r="AF11" s="27">
        <f t="shared" si="17"/>
        <v>286.54000000000002</v>
      </c>
      <c r="AG11" s="15">
        <f t="shared" si="9"/>
        <v>10187.929700000001</v>
      </c>
      <c r="AI11" s="26">
        <v>0</v>
      </c>
      <c r="AJ11" s="51">
        <v>0</v>
      </c>
      <c r="AK11" s="51">
        <f t="shared" si="10"/>
        <v>0</v>
      </c>
      <c r="AL11" s="27">
        <f t="shared" si="18"/>
        <v>346.23</v>
      </c>
      <c r="AM11" s="15">
        <f t="shared" si="11"/>
        <v>0</v>
      </c>
      <c r="AO11" s="15">
        <f t="shared" si="12"/>
        <v>1815377.4523730001</v>
      </c>
      <c r="AP11" s="15">
        <f t="shared" si="19"/>
        <v>605125.81745766674</v>
      </c>
      <c r="AQ11" s="16"/>
    </row>
    <row r="12" spans="1:43" x14ac:dyDescent="0.25">
      <c r="A12">
        <v>140291</v>
      </c>
      <c r="B12" s="24">
        <v>2134</v>
      </c>
      <c r="C12" s="25" t="s">
        <v>184</v>
      </c>
      <c r="D12" t="s">
        <v>181</v>
      </c>
      <c r="E12" s="26">
        <v>75</v>
      </c>
      <c r="F12" s="51">
        <v>121.4436</v>
      </c>
      <c r="G12" s="51">
        <f t="shared" si="0"/>
        <v>1.619248</v>
      </c>
      <c r="H12" s="27">
        <f t="shared" si="13"/>
        <v>2179.13</v>
      </c>
      <c r="I12" s="28">
        <f t="shared" si="1"/>
        <v>264641.39206800004</v>
      </c>
      <c r="K12" s="26">
        <v>0</v>
      </c>
      <c r="L12" s="51">
        <v>0</v>
      </c>
      <c r="M12" s="51">
        <f t="shared" si="2"/>
        <v>0</v>
      </c>
      <c r="N12" s="27">
        <f t="shared" si="14"/>
        <v>199.23</v>
      </c>
      <c r="O12" s="28">
        <f t="shared" si="3"/>
        <v>0</v>
      </c>
      <c r="Q12" s="26">
        <v>0</v>
      </c>
      <c r="R12" s="51">
        <v>0</v>
      </c>
      <c r="S12" s="51">
        <f t="shared" si="4"/>
        <v>0</v>
      </c>
      <c r="T12" s="27">
        <f t="shared" si="15"/>
        <v>99.62</v>
      </c>
      <c r="U12" s="28">
        <f t="shared" si="5"/>
        <v>0</v>
      </c>
      <c r="W12" s="26">
        <v>5207</v>
      </c>
      <c r="X12" s="51">
        <v>1725.8438000000003</v>
      </c>
      <c r="Y12" s="51">
        <f t="shared" si="6"/>
        <v>0.33144685999615908</v>
      </c>
      <c r="Z12" s="27">
        <f t="shared" si="16"/>
        <v>447.71</v>
      </c>
      <c r="AA12" s="15">
        <f t="shared" si="7"/>
        <v>772677.52769800008</v>
      </c>
      <c r="AC12" s="26">
        <v>0</v>
      </c>
      <c r="AD12" s="51">
        <v>0</v>
      </c>
      <c r="AE12" s="51">
        <f t="shared" si="8"/>
        <v>0</v>
      </c>
      <c r="AF12" s="27">
        <f t="shared" si="17"/>
        <v>286.54000000000002</v>
      </c>
      <c r="AG12" s="15">
        <f t="shared" si="9"/>
        <v>0</v>
      </c>
      <c r="AI12" s="26">
        <v>0</v>
      </c>
      <c r="AJ12" s="51">
        <v>0</v>
      </c>
      <c r="AK12" s="51">
        <f t="shared" si="10"/>
        <v>0</v>
      </c>
      <c r="AL12" s="27">
        <f t="shared" si="18"/>
        <v>346.23</v>
      </c>
      <c r="AM12" s="15">
        <f t="shared" si="11"/>
        <v>0</v>
      </c>
      <c r="AO12" s="15">
        <f t="shared" si="12"/>
        <v>1037318.9197660001</v>
      </c>
      <c r="AP12" s="15">
        <f t="shared" si="19"/>
        <v>345772.97325533337</v>
      </c>
    </row>
    <row r="13" spans="1:43" x14ac:dyDescent="0.25">
      <c r="A13">
        <v>140223</v>
      </c>
      <c r="B13" s="24">
        <v>16017</v>
      </c>
      <c r="C13" s="25" t="s">
        <v>185</v>
      </c>
      <c r="D13" t="s">
        <v>181</v>
      </c>
      <c r="E13" s="26">
        <v>785</v>
      </c>
      <c r="F13" s="51">
        <v>1536.5326999999997</v>
      </c>
      <c r="G13" s="51">
        <f t="shared" si="0"/>
        <v>1.9573664968152864</v>
      </c>
      <c r="H13" s="27">
        <f t="shared" si="13"/>
        <v>2179.13</v>
      </c>
      <c r="I13" s="28">
        <f t="shared" si="1"/>
        <v>3348304.5025509996</v>
      </c>
      <c r="K13" s="26">
        <v>77</v>
      </c>
      <c r="L13" s="51">
        <v>58.003100000000025</v>
      </c>
      <c r="M13" s="51">
        <f t="shared" si="2"/>
        <v>0.75328701298701328</v>
      </c>
      <c r="N13" s="27">
        <f t="shared" si="14"/>
        <v>199.23</v>
      </c>
      <c r="O13" s="28">
        <f t="shared" si="3"/>
        <v>11555.957613000004</v>
      </c>
      <c r="Q13" s="26">
        <v>3</v>
      </c>
      <c r="R13" s="51">
        <v>4.7987000000000002</v>
      </c>
      <c r="S13" s="51">
        <f t="shared" si="4"/>
        <v>1.5995666666666668</v>
      </c>
      <c r="T13" s="27">
        <f t="shared" si="15"/>
        <v>99.62</v>
      </c>
      <c r="U13" s="28">
        <f t="shared" si="5"/>
        <v>478.04649400000005</v>
      </c>
      <c r="W13" s="26">
        <v>16623</v>
      </c>
      <c r="X13" s="51">
        <v>6157.2219000000014</v>
      </c>
      <c r="Y13" s="51">
        <f t="shared" si="6"/>
        <v>0.37040377188233181</v>
      </c>
      <c r="Z13" s="27">
        <f t="shared" si="16"/>
        <v>447.71</v>
      </c>
      <c r="AA13" s="15">
        <f t="shared" si="7"/>
        <v>2756649.8168490003</v>
      </c>
      <c r="AC13" s="26">
        <v>241</v>
      </c>
      <c r="AD13" s="51">
        <v>174.94590000000002</v>
      </c>
      <c r="AE13" s="51">
        <f t="shared" si="8"/>
        <v>0.72591659751037352</v>
      </c>
      <c r="AF13" s="27">
        <f t="shared" si="17"/>
        <v>286.54000000000002</v>
      </c>
      <c r="AG13" s="15">
        <f t="shared" si="9"/>
        <v>50128.998186000012</v>
      </c>
      <c r="AI13" s="26">
        <v>991</v>
      </c>
      <c r="AJ13" s="51">
        <v>517.86750000000006</v>
      </c>
      <c r="AK13" s="51">
        <f t="shared" si="10"/>
        <v>0.52257063572149354</v>
      </c>
      <c r="AL13" s="27">
        <f t="shared" si="18"/>
        <v>346.23</v>
      </c>
      <c r="AM13" s="15">
        <f t="shared" si="11"/>
        <v>179301.26452500004</v>
      </c>
      <c r="AO13" s="15">
        <f t="shared" si="12"/>
        <v>6346418.5862180004</v>
      </c>
      <c r="AP13" s="15">
        <f t="shared" si="19"/>
        <v>2115472.8620726666</v>
      </c>
    </row>
    <row r="14" spans="1:43" x14ac:dyDescent="0.25">
      <c r="A14">
        <v>140030</v>
      </c>
      <c r="B14" s="24">
        <v>5006</v>
      </c>
      <c r="C14" s="25" t="s">
        <v>186</v>
      </c>
      <c r="D14" t="s">
        <v>181</v>
      </c>
      <c r="E14" s="26">
        <v>302</v>
      </c>
      <c r="F14" s="51">
        <v>318.1497</v>
      </c>
      <c r="G14" s="51">
        <f t="shared" si="0"/>
        <v>1.0534758278145695</v>
      </c>
      <c r="H14" s="27">
        <f t="shared" si="13"/>
        <v>2179.13</v>
      </c>
      <c r="I14" s="28">
        <f t="shared" si="1"/>
        <v>693289.55576100003</v>
      </c>
      <c r="K14" s="26">
        <v>0</v>
      </c>
      <c r="L14" s="51">
        <v>0</v>
      </c>
      <c r="M14" s="51">
        <f t="shared" si="2"/>
        <v>0</v>
      </c>
      <c r="N14" s="27">
        <f t="shared" si="14"/>
        <v>199.23</v>
      </c>
      <c r="O14" s="28">
        <f t="shared" si="3"/>
        <v>0</v>
      </c>
      <c r="Q14" s="26">
        <v>0</v>
      </c>
      <c r="R14" s="51">
        <v>0</v>
      </c>
      <c r="S14" s="51">
        <f t="shared" si="4"/>
        <v>0</v>
      </c>
      <c r="T14" s="27">
        <f t="shared" si="15"/>
        <v>99.62</v>
      </c>
      <c r="U14" s="28">
        <f t="shared" si="5"/>
        <v>0</v>
      </c>
      <c r="W14" s="26">
        <v>14981</v>
      </c>
      <c r="X14" s="51">
        <v>3514.4255000000007</v>
      </c>
      <c r="Y14" s="51">
        <f t="shared" si="6"/>
        <v>0.2345921834323477</v>
      </c>
      <c r="Z14" s="27">
        <f t="shared" si="16"/>
        <v>447.71</v>
      </c>
      <c r="AA14" s="15">
        <f t="shared" si="7"/>
        <v>1573443.4406050004</v>
      </c>
      <c r="AC14" s="26">
        <v>0</v>
      </c>
      <c r="AD14" s="51">
        <v>0</v>
      </c>
      <c r="AE14" s="51">
        <f t="shared" si="8"/>
        <v>0</v>
      </c>
      <c r="AF14" s="27">
        <f t="shared" si="17"/>
        <v>286.54000000000002</v>
      </c>
      <c r="AG14" s="15">
        <f t="shared" si="9"/>
        <v>0</v>
      </c>
      <c r="AI14" s="26">
        <v>0</v>
      </c>
      <c r="AJ14" s="51">
        <v>0</v>
      </c>
      <c r="AK14" s="51">
        <f t="shared" si="10"/>
        <v>0</v>
      </c>
      <c r="AL14" s="27">
        <f t="shared" si="18"/>
        <v>346.23</v>
      </c>
      <c r="AM14" s="15">
        <f t="shared" si="11"/>
        <v>0</v>
      </c>
      <c r="AO14" s="15">
        <f t="shared" si="12"/>
        <v>2266732.9963660003</v>
      </c>
      <c r="AP14" s="15">
        <f t="shared" si="19"/>
        <v>755577.66545533342</v>
      </c>
    </row>
    <row r="15" spans="1:43" x14ac:dyDescent="0.25">
      <c r="A15">
        <v>140250</v>
      </c>
      <c r="B15" s="24">
        <v>8016</v>
      </c>
      <c r="C15" s="25" t="s">
        <v>187</v>
      </c>
      <c r="D15" t="s">
        <v>181</v>
      </c>
      <c r="E15" s="26">
        <v>416</v>
      </c>
      <c r="F15" s="51">
        <v>498.17610000000002</v>
      </c>
      <c r="G15" s="51">
        <f t="shared" si="0"/>
        <v>1.197538701923077</v>
      </c>
      <c r="H15" s="27">
        <f t="shared" si="13"/>
        <v>2179.13</v>
      </c>
      <c r="I15" s="28">
        <f t="shared" si="1"/>
        <v>1085590.4847930002</v>
      </c>
      <c r="K15" s="26">
        <v>0</v>
      </c>
      <c r="L15" s="51">
        <v>0</v>
      </c>
      <c r="M15" s="51">
        <f t="shared" si="2"/>
        <v>0</v>
      </c>
      <c r="N15" s="27">
        <f t="shared" si="14"/>
        <v>199.23</v>
      </c>
      <c r="O15" s="28">
        <f t="shared" si="3"/>
        <v>0</v>
      </c>
      <c r="Q15" s="26">
        <v>0</v>
      </c>
      <c r="R15" s="51">
        <v>0</v>
      </c>
      <c r="S15" s="51">
        <f t="shared" si="4"/>
        <v>0</v>
      </c>
      <c r="T15" s="27">
        <f t="shared" si="15"/>
        <v>99.62</v>
      </c>
      <c r="U15" s="28">
        <f t="shared" si="5"/>
        <v>0</v>
      </c>
      <c r="W15" s="26">
        <v>15216</v>
      </c>
      <c r="X15" s="51">
        <v>4579.4147000000012</v>
      </c>
      <c r="Y15" s="51">
        <f t="shared" si="6"/>
        <v>0.30096048238696116</v>
      </c>
      <c r="Z15" s="27">
        <f t="shared" si="16"/>
        <v>447.71</v>
      </c>
      <c r="AA15" s="15">
        <f t="shared" si="7"/>
        <v>2050249.7553370004</v>
      </c>
      <c r="AC15" s="26">
        <v>0</v>
      </c>
      <c r="AD15" s="51">
        <v>0</v>
      </c>
      <c r="AE15" s="51">
        <f t="shared" si="8"/>
        <v>0</v>
      </c>
      <c r="AF15" s="27">
        <f t="shared" si="17"/>
        <v>286.54000000000002</v>
      </c>
      <c r="AG15" s="15">
        <f t="shared" si="9"/>
        <v>0</v>
      </c>
      <c r="AI15" s="26">
        <v>0</v>
      </c>
      <c r="AJ15" s="51">
        <v>0</v>
      </c>
      <c r="AK15" s="51">
        <f t="shared" si="10"/>
        <v>0</v>
      </c>
      <c r="AL15" s="27">
        <f t="shared" si="18"/>
        <v>346.23</v>
      </c>
      <c r="AM15" s="15">
        <f t="shared" si="11"/>
        <v>0</v>
      </c>
      <c r="AO15" s="15">
        <f t="shared" si="12"/>
        <v>3135840.2401300007</v>
      </c>
      <c r="AP15" s="15">
        <f t="shared" si="19"/>
        <v>1045280.0800433336</v>
      </c>
    </row>
    <row r="16" spans="1:43" x14ac:dyDescent="0.25">
      <c r="A16">
        <v>140002</v>
      </c>
      <c r="B16" s="24">
        <v>1002</v>
      </c>
      <c r="C16" s="25" t="s">
        <v>188</v>
      </c>
      <c r="D16" t="s">
        <v>181</v>
      </c>
      <c r="E16" s="26">
        <v>240</v>
      </c>
      <c r="F16" s="51">
        <v>230.87660000000002</v>
      </c>
      <c r="G16" s="51">
        <f t="shared" si="0"/>
        <v>0.96198583333333343</v>
      </c>
      <c r="H16" s="27">
        <f t="shared" si="13"/>
        <v>2179.13</v>
      </c>
      <c r="I16" s="28">
        <f t="shared" si="1"/>
        <v>503110.12535800011</v>
      </c>
      <c r="K16" s="26">
        <v>2</v>
      </c>
      <c r="L16" s="51">
        <v>1.0788</v>
      </c>
      <c r="M16" s="51">
        <f t="shared" si="2"/>
        <v>0.53939999999999999</v>
      </c>
      <c r="N16" s="27">
        <f t="shared" si="14"/>
        <v>199.23</v>
      </c>
      <c r="O16" s="28">
        <f t="shared" si="3"/>
        <v>214.92932399999998</v>
      </c>
      <c r="Q16" s="26">
        <v>0</v>
      </c>
      <c r="R16" s="51">
        <v>0</v>
      </c>
      <c r="S16" s="51">
        <f t="shared" si="4"/>
        <v>0</v>
      </c>
      <c r="T16" s="27">
        <f t="shared" si="15"/>
        <v>99.62</v>
      </c>
      <c r="U16" s="28">
        <f t="shared" si="5"/>
        <v>0</v>
      </c>
      <c r="W16" s="26">
        <v>8472</v>
      </c>
      <c r="X16" s="51">
        <v>2428.1671000000001</v>
      </c>
      <c r="Y16" s="51">
        <f t="shared" si="6"/>
        <v>0.28661084749763932</v>
      </c>
      <c r="Z16" s="27">
        <f t="shared" si="16"/>
        <v>447.71</v>
      </c>
      <c r="AA16" s="15">
        <f t="shared" si="7"/>
        <v>1087114.6923410001</v>
      </c>
      <c r="AC16" s="26">
        <v>0</v>
      </c>
      <c r="AD16" s="51">
        <v>0</v>
      </c>
      <c r="AE16" s="51">
        <f t="shared" si="8"/>
        <v>0</v>
      </c>
      <c r="AF16" s="27">
        <f t="shared" si="17"/>
        <v>286.54000000000002</v>
      </c>
      <c r="AG16" s="15">
        <f t="shared" si="9"/>
        <v>0</v>
      </c>
      <c r="AI16" s="26">
        <v>0</v>
      </c>
      <c r="AJ16" s="51">
        <v>0</v>
      </c>
      <c r="AK16" s="51">
        <f t="shared" si="10"/>
        <v>0</v>
      </c>
      <c r="AL16" s="27">
        <f t="shared" si="18"/>
        <v>346.23</v>
      </c>
      <c r="AM16" s="15">
        <f t="shared" si="11"/>
        <v>0</v>
      </c>
      <c r="AO16" s="15">
        <f t="shared" si="12"/>
        <v>1590439.7470230001</v>
      </c>
      <c r="AP16" s="15">
        <f t="shared" si="19"/>
        <v>530146.58234100009</v>
      </c>
    </row>
    <row r="17" spans="1:42" x14ac:dyDescent="0.25">
      <c r="A17">
        <v>140304</v>
      </c>
      <c r="B17" s="24">
        <v>2005</v>
      </c>
      <c r="C17" s="25" t="s">
        <v>189</v>
      </c>
      <c r="D17" t="s">
        <v>181</v>
      </c>
      <c r="E17" s="26">
        <v>213</v>
      </c>
      <c r="F17" s="51">
        <v>223.51729999999998</v>
      </c>
      <c r="G17" s="51">
        <f t="shared" si="0"/>
        <v>1.0493769953051642</v>
      </c>
      <c r="H17" s="27">
        <f t="shared" si="13"/>
        <v>2179.13</v>
      </c>
      <c r="I17" s="28">
        <f t="shared" si="1"/>
        <v>487073.25394899998</v>
      </c>
      <c r="K17" s="26">
        <v>1</v>
      </c>
      <c r="L17" s="51">
        <v>1.1100000000000001</v>
      </c>
      <c r="M17" s="51">
        <f t="shared" si="2"/>
        <v>1.1100000000000001</v>
      </c>
      <c r="N17" s="27">
        <f t="shared" si="14"/>
        <v>199.23</v>
      </c>
      <c r="O17" s="28">
        <f t="shared" si="3"/>
        <v>221.14530000000002</v>
      </c>
      <c r="Q17" s="26">
        <v>0</v>
      </c>
      <c r="R17" s="51">
        <v>0</v>
      </c>
      <c r="S17" s="51">
        <f t="shared" si="4"/>
        <v>0</v>
      </c>
      <c r="T17" s="27">
        <f t="shared" si="15"/>
        <v>99.62</v>
      </c>
      <c r="U17" s="28">
        <f t="shared" si="5"/>
        <v>0</v>
      </c>
      <c r="W17" s="26">
        <v>13975</v>
      </c>
      <c r="X17" s="51">
        <v>4331.8387000000012</v>
      </c>
      <c r="Y17" s="51">
        <f t="shared" si="6"/>
        <v>0.30997056887298757</v>
      </c>
      <c r="Z17" s="27">
        <f t="shared" si="16"/>
        <v>447.71</v>
      </c>
      <c r="AA17" s="15">
        <f t="shared" si="7"/>
        <v>1939407.5043770005</v>
      </c>
      <c r="AC17" s="26">
        <v>0</v>
      </c>
      <c r="AD17" s="51">
        <v>0</v>
      </c>
      <c r="AE17" s="51">
        <f t="shared" si="8"/>
        <v>0</v>
      </c>
      <c r="AF17" s="27">
        <f t="shared" si="17"/>
        <v>286.54000000000002</v>
      </c>
      <c r="AG17" s="15">
        <f t="shared" si="9"/>
        <v>0</v>
      </c>
      <c r="AI17" s="26">
        <v>0</v>
      </c>
      <c r="AJ17" s="51">
        <v>0</v>
      </c>
      <c r="AK17" s="51">
        <f t="shared" si="10"/>
        <v>0</v>
      </c>
      <c r="AL17" s="27">
        <f t="shared" si="18"/>
        <v>346.23</v>
      </c>
      <c r="AM17" s="15">
        <f t="shared" si="11"/>
        <v>0</v>
      </c>
      <c r="AO17" s="15">
        <f t="shared" si="12"/>
        <v>2426701.9036260005</v>
      </c>
      <c r="AP17" s="15">
        <f t="shared" si="19"/>
        <v>808900.63454200013</v>
      </c>
    </row>
    <row r="18" spans="1:42" x14ac:dyDescent="0.25">
      <c r="A18">
        <v>140122</v>
      </c>
      <c r="B18" s="24">
        <v>8012</v>
      </c>
      <c r="C18" s="25" t="s">
        <v>190</v>
      </c>
      <c r="D18" t="s">
        <v>181</v>
      </c>
      <c r="E18" s="26">
        <v>240</v>
      </c>
      <c r="F18" s="51">
        <v>334.12370000000004</v>
      </c>
      <c r="G18" s="51">
        <f t="shared" si="0"/>
        <v>1.3921820833333336</v>
      </c>
      <c r="H18" s="27">
        <f t="shared" si="13"/>
        <v>2179.13</v>
      </c>
      <c r="I18" s="28">
        <f t="shared" si="1"/>
        <v>728098.97838100011</v>
      </c>
      <c r="K18" s="26">
        <v>33</v>
      </c>
      <c r="L18" s="51">
        <v>19.7104</v>
      </c>
      <c r="M18" s="51">
        <f t="shared" si="2"/>
        <v>0.59728484848484853</v>
      </c>
      <c r="N18" s="27">
        <f t="shared" si="14"/>
        <v>199.23</v>
      </c>
      <c r="O18" s="28">
        <f t="shared" si="3"/>
        <v>3926.9029919999998</v>
      </c>
      <c r="Q18" s="26">
        <v>0</v>
      </c>
      <c r="R18" s="51">
        <v>0</v>
      </c>
      <c r="S18" s="51">
        <f t="shared" si="4"/>
        <v>0</v>
      </c>
      <c r="T18" s="27">
        <f t="shared" si="15"/>
        <v>99.62</v>
      </c>
      <c r="U18" s="28">
        <f t="shared" si="5"/>
        <v>0</v>
      </c>
      <c r="W18" s="26">
        <v>10799</v>
      </c>
      <c r="X18" s="51">
        <v>3237.7921000000001</v>
      </c>
      <c r="Y18" s="51">
        <f t="shared" si="6"/>
        <v>0.29982332623391056</v>
      </c>
      <c r="Z18" s="27">
        <f t="shared" si="16"/>
        <v>447.71</v>
      </c>
      <c r="AA18" s="15">
        <f t="shared" si="7"/>
        <v>1449591.9010910001</v>
      </c>
      <c r="AC18" s="26">
        <v>133</v>
      </c>
      <c r="AD18" s="51">
        <v>122.4436</v>
      </c>
      <c r="AE18" s="51">
        <f t="shared" si="8"/>
        <v>0.92062857142857146</v>
      </c>
      <c r="AF18" s="27">
        <f t="shared" si="17"/>
        <v>286.54000000000002</v>
      </c>
      <c r="AG18" s="15">
        <f t="shared" si="9"/>
        <v>35084.989144000006</v>
      </c>
      <c r="AI18" s="26">
        <v>0</v>
      </c>
      <c r="AJ18" s="51">
        <v>0</v>
      </c>
      <c r="AK18" s="51">
        <f t="shared" si="10"/>
        <v>0</v>
      </c>
      <c r="AL18" s="27">
        <f t="shared" si="18"/>
        <v>346.23</v>
      </c>
      <c r="AM18" s="15">
        <f t="shared" si="11"/>
        <v>0</v>
      </c>
      <c r="AO18" s="15">
        <f t="shared" si="12"/>
        <v>2216702.7716080002</v>
      </c>
      <c r="AP18" s="15">
        <f t="shared" si="19"/>
        <v>738900.92386933335</v>
      </c>
    </row>
    <row r="19" spans="1:42" x14ac:dyDescent="0.25">
      <c r="A19">
        <v>140065</v>
      </c>
      <c r="B19" s="24">
        <v>12009</v>
      </c>
      <c r="C19" s="25" t="s">
        <v>191</v>
      </c>
      <c r="D19" t="s">
        <v>181</v>
      </c>
      <c r="E19" s="26">
        <v>99</v>
      </c>
      <c r="F19" s="51">
        <v>155.4597</v>
      </c>
      <c r="G19" s="51">
        <f t="shared" si="0"/>
        <v>1.5703</v>
      </c>
      <c r="H19" s="27">
        <f t="shared" si="13"/>
        <v>2179.13</v>
      </c>
      <c r="I19" s="28">
        <f t="shared" si="1"/>
        <v>338766.89606100001</v>
      </c>
      <c r="K19" s="26">
        <v>0</v>
      </c>
      <c r="L19" s="51">
        <v>0</v>
      </c>
      <c r="M19" s="51">
        <f t="shared" si="2"/>
        <v>0</v>
      </c>
      <c r="N19" s="27">
        <f t="shared" si="14"/>
        <v>199.23</v>
      </c>
      <c r="O19" s="28">
        <f t="shared" si="3"/>
        <v>0</v>
      </c>
      <c r="Q19" s="26">
        <v>1</v>
      </c>
      <c r="R19" s="51">
        <v>1.5462</v>
      </c>
      <c r="S19" s="51">
        <f t="shared" si="4"/>
        <v>1.5462</v>
      </c>
      <c r="T19" s="27">
        <f t="shared" si="15"/>
        <v>99.62</v>
      </c>
      <c r="U19" s="28">
        <f t="shared" si="5"/>
        <v>154.032444</v>
      </c>
      <c r="W19" s="26">
        <v>7645</v>
      </c>
      <c r="X19" s="51">
        <v>1904.1767</v>
      </c>
      <c r="Y19" s="51">
        <f t="shared" si="6"/>
        <v>0.2490747809025507</v>
      </c>
      <c r="Z19" s="27">
        <f t="shared" si="16"/>
        <v>447.71</v>
      </c>
      <c r="AA19" s="15">
        <f t="shared" si="7"/>
        <v>852518.95035699999</v>
      </c>
      <c r="AC19" s="26">
        <v>0</v>
      </c>
      <c r="AD19" s="51">
        <v>0</v>
      </c>
      <c r="AE19" s="51">
        <f t="shared" si="8"/>
        <v>0</v>
      </c>
      <c r="AF19" s="27">
        <f t="shared" si="17"/>
        <v>286.54000000000002</v>
      </c>
      <c r="AG19" s="15">
        <f t="shared" si="9"/>
        <v>0</v>
      </c>
      <c r="AI19" s="26">
        <v>0</v>
      </c>
      <c r="AJ19" s="51">
        <v>0</v>
      </c>
      <c r="AK19" s="51">
        <f t="shared" si="10"/>
        <v>0</v>
      </c>
      <c r="AL19" s="27">
        <f t="shared" si="18"/>
        <v>346.23</v>
      </c>
      <c r="AM19" s="15">
        <f t="shared" si="11"/>
        <v>0</v>
      </c>
      <c r="AO19" s="15">
        <f t="shared" si="12"/>
        <v>1191439.8788620001</v>
      </c>
      <c r="AP19" s="15">
        <f t="shared" si="19"/>
        <v>397146.62628733338</v>
      </c>
    </row>
    <row r="20" spans="1:42" x14ac:dyDescent="0.25">
      <c r="A20">
        <v>140258</v>
      </c>
      <c r="B20" s="24">
        <v>5014</v>
      </c>
      <c r="C20" s="25" t="s">
        <v>192</v>
      </c>
      <c r="D20" t="s">
        <v>181</v>
      </c>
      <c r="E20" s="26">
        <v>397</v>
      </c>
      <c r="F20" s="51">
        <v>567.55589999999995</v>
      </c>
      <c r="G20" s="51">
        <f t="shared" si="0"/>
        <v>1.4296118387909318</v>
      </c>
      <c r="H20" s="27">
        <f t="shared" si="13"/>
        <v>2179.13</v>
      </c>
      <c r="I20" s="28">
        <f t="shared" si="1"/>
        <v>1236778.088367</v>
      </c>
      <c r="K20" s="26">
        <v>0</v>
      </c>
      <c r="L20" s="51">
        <v>0</v>
      </c>
      <c r="M20" s="51">
        <f t="shared" si="2"/>
        <v>0</v>
      </c>
      <c r="N20" s="27">
        <f t="shared" si="14"/>
        <v>199.23</v>
      </c>
      <c r="O20" s="28">
        <f t="shared" si="3"/>
        <v>0</v>
      </c>
      <c r="Q20" s="26">
        <v>23</v>
      </c>
      <c r="R20" s="51">
        <v>51.643200000000007</v>
      </c>
      <c r="S20" s="51">
        <f t="shared" si="4"/>
        <v>2.2453565217391307</v>
      </c>
      <c r="T20" s="27">
        <f t="shared" si="15"/>
        <v>99.62</v>
      </c>
      <c r="U20" s="28">
        <f t="shared" si="5"/>
        <v>5144.695584000001</v>
      </c>
      <c r="W20" s="26">
        <v>11198</v>
      </c>
      <c r="X20" s="51">
        <v>3872.8885000000009</v>
      </c>
      <c r="Y20" s="51">
        <f t="shared" si="6"/>
        <v>0.34585537595999294</v>
      </c>
      <c r="Z20" s="27">
        <f t="shared" si="16"/>
        <v>447.71</v>
      </c>
      <c r="AA20" s="15">
        <f t="shared" si="7"/>
        <v>1733930.9103350004</v>
      </c>
      <c r="AC20" s="26">
        <v>0</v>
      </c>
      <c r="AD20" s="51">
        <v>0</v>
      </c>
      <c r="AE20" s="51">
        <f t="shared" si="8"/>
        <v>0</v>
      </c>
      <c r="AF20" s="27">
        <f t="shared" si="17"/>
        <v>286.54000000000002</v>
      </c>
      <c r="AG20" s="15">
        <f t="shared" si="9"/>
        <v>0</v>
      </c>
      <c r="AI20" s="26">
        <v>0</v>
      </c>
      <c r="AJ20" s="51">
        <v>0</v>
      </c>
      <c r="AK20" s="51">
        <f t="shared" si="10"/>
        <v>0</v>
      </c>
      <c r="AL20" s="27">
        <f t="shared" si="18"/>
        <v>346.23</v>
      </c>
      <c r="AM20" s="15">
        <f t="shared" si="11"/>
        <v>0</v>
      </c>
      <c r="AO20" s="15">
        <f t="shared" si="12"/>
        <v>2975853.6942860004</v>
      </c>
      <c r="AP20" s="15">
        <f t="shared" si="19"/>
        <v>991951.23142866686</v>
      </c>
    </row>
    <row r="21" spans="1:42" x14ac:dyDescent="0.25">
      <c r="A21">
        <v>140290</v>
      </c>
      <c r="B21" s="24">
        <v>8088</v>
      </c>
      <c r="C21" s="25" t="s">
        <v>193</v>
      </c>
      <c r="D21" t="s">
        <v>181</v>
      </c>
      <c r="E21" s="26">
        <v>503</v>
      </c>
      <c r="F21" s="51">
        <v>591.17140000000006</v>
      </c>
      <c r="G21" s="51">
        <f t="shared" si="0"/>
        <v>1.1752910536779326</v>
      </c>
      <c r="H21" s="27">
        <f t="shared" si="13"/>
        <v>2179.13</v>
      </c>
      <c r="I21" s="28">
        <f t="shared" si="1"/>
        <v>1288239.3328820001</v>
      </c>
      <c r="K21" s="26">
        <v>0</v>
      </c>
      <c r="L21" s="51">
        <v>0</v>
      </c>
      <c r="M21" s="51">
        <f t="shared" si="2"/>
        <v>0</v>
      </c>
      <c r="N21" s="27">
        <f t="shared" si="14"/>
        <v>199.23</v>
      </c>
      <c r="O21" s="28">
        <f t="shared" si="3"/>
        <v>0</v>
      </c>
      <c r="Q21" s="26">
        <v>0</v>
      </c>
      <c r="R21" s="51">
        <v>0</v>
      </c>
      <c r="S21" s="51">
        <f t="shared" si="4"/>
        <v>0</v>
      </c>
      <c r="T21" s="27">
        <f t="shared" si="15"/>
        <v>99.62</v>
      </c>
      <c r="U21" s="28">
        <f t="shared" si="5"/>
        <v>0</v>
      </c>
      <c r="W21" s="26">
        <v>17490</v>
      </c>
      <c r="X21" s="51">
        <v>4806.0036000000009</v>
      </c>
      <c r="Y21" s="51">
        <f t="shared" si="6"/>
        <v>0.27478579759862781</v>
      </c>
      <c r="Z21" s="27">
        <f t="shared" si="16"/>
        <v>447.71</v>
      </c>
      <c r="AA21" s="15">
        <f t="shared" si="7"/>
        <v>2151695.871756</v>
      </c>
      <c r="AC21" s="26">
        <v>0</v>
      </c>
      <c r="AD21" s="51">
        <v>0</v>
      </c>
      <c r="AE21" s="51">
        <f t="shared" si="8"/>
        <v>0</v>
      </c>
      <c r="AF21" s="27">
        <f t="shared" si="17"/>
        <v>286.54000000000002</v>
      </c>
      <c r="AG21" s="15">
        <f t="shared" si="9"/>
        <v>0</v>
      </c>
      <c r="AI21" s="26">
        <v>0</v>
      </c>
      <c r="AJ21" s="51">
        <v>0</v>
      </c>
      <c r="AK21" s="51">
        <f t="shared" si="10"/>
        <v>0</v>
      </c>
      <c r="AL21" s="27">
        <f t="shared" si="18"/>
        <v>346.23</v>
      </c>
      <c r="AM21" s="15">
        <f t="shared" si="11"/>
        <v>0</v>
      </c>
      <c r="AO21" s="15">
        <f t="shared" si="12"/>
        <v>3439935.2046380001</v>
      </c>
      <c r="AP21" s="15">
        <f t="shared" si="19"/>
        <v>1146645.0682126668</v>
      </c>
    </row>
    <row r="22" spans="1:42" x14ac:dyDescent="0.25">
      <c r="A22">
        <v>140289</v>
      </c>
      <c r="B22" s="24">
        <v>13047</v>
      </c>
      <c r="C22" s="25" t="s">
        <v>194</v>
      </c>
      <c r="D22" t="s">
        <v>181</v>
      </c>
      <c r="E22" s="26">
        <v>222</v>
      </c>
      <c r="F22" s="51">
        <v>191.08250000000001</v>
      </c>
      <c r="G22" s="51">
        <f t="shared" si="0"/>
        <v>0.86073198198198198</v>
      </c>
      <c r="H22" s="27">
        <f t="shared" si="13"/>
        <v>2179.13</v>
      </c>
      <c r="I22" s="28">
        <f t="shared" si="1"/>
        <v>416393.60822500003</v>
      </c>
      <c r="K22" s="26">
        <v>0</v>
      </c>
      <c r="L22" s="51">
        <v>0</v>
      </c>
      <c r="M22" s="51">
        <f t="shared" si="2"/>
        <v>0</v>
      </c>
      <c r="N22" s="27">
        <f t="shared" si="14"/>
        <v>199.23</v>
      </c>
      <c r="O22" s="28">
        <f t="shared" si="3"/>
        <v>0</v>
      </c>
      <c r="Q22" s="26">
        <v>3</v>
      </c>
      <c r="R22" s="51">
        <v>2.9622000000000002</v>
      </c>
      <c r="S22" s="51">
        <f t="shared" si="4"/>
        <v>0.98740000000000006</v>
      </c>
      <c r="T22" s="27">
        <f t="shared" si="15"/>
        <v>99.62</v>
      </c>
      <c r="U22" s="28">
        <f t="shared" si="5"/>
        <v>295.09436400000004</v>
      </c>
      <c r="W22" s="26">
        <v>8721</v>
      </c>
      <c r="X22" s="51">
        <v>2700.2719999999999</v>
      </c>
      <c r="Y22" s="51">
        <f t="shared" si="6"/>
        <v>0.30962871230363492</v>
      </c>
      <c r="Z22" s="27">
        <f t="shared" si="16"/>
        <v>447.71</v>
      </c>
      <c r="AA22" s="15">
        <f t="shared" si="7"/>
        <v>1208938.7771200002</v>
      </c>
      <c r="AC22" s="26">
        <v>0</v>
      </c>
      <c r="AD22" s="51">
        <v>0</v>
      </c>
      <c r="AE22" s="51">
        <f t="shared" si="8"/>
        <v>0</v>
      </c>
      <c r="AF22" s="27">
        <f t="shared" si="17"/>
        <v>286.54000000000002</v>
      </c>
      <c r="AG22" s="15">
        <f t="shared" si="9"/>
        <v>0</v>
      </c>
      <c r="AI22" s="26">
        <v>0</v>
      </c>
      <c r="AJ22" s="51">
        <v>0</v>
      </c>
      <c r="AK22" s="51">
        <f t="shared" si="10"/>
        <v>0</v>
      </c>
      <c r="AL22" s="27">
        <f t="shared" si="18"/>
        <v>346.23</v>
      </c>
      <c r="AM22" s="15">
        <f t="shared" si="11"/>
        <v>0</v>
      </c>
      <c r="AO22" s="15">
        <f t="shared" si="12"/>
        <v>1625627.4797090003</v>
      </c>
      <c r="AP22" s="15">
        <f t="shared" si="19"/>
        <v>541875.82656966674</v>
      </c>
    </row>
    <row r="23" spans="1:42" x14ac:dyDescent="0.25">
      <c r="A23">
        <v>140015</v>
      </c>
      <c r="B23" s="24">
        <v>17001</v>
      </c>
      <c r="C23" s="25" t="s">
        <v>195</v>
      </c>
      <c r="D23" t="s">
        <v>181</v>
      </c>
      <c r="E23" s="26">
        <v>245</v>
      </c>
      <c r="F23" s="51">
        <v>342.71440000000001</v>
      </c>
      <c r="G23" s="51">
        <f t="shared" si="0"/>
        <v>1.3988342857142857</v>
      </c>
      <c r="H23" s="27">
        <f t="shared" si="13"/>
        <v>2179.13</v>
      </c>
      <c r="I23" s="28">
        <f t="shared" si="1"/>
        <v>746819.23047200008</v>
      </c>
      <c r="K23" s="26">
        <v>174</v>
      </c>
      <c r="L23" s="51">
        <v>118.88000000000005</v>
      </c>
      <c r="M23" s="51">
        <f t="shared" si="2"/>
        <v>0.68321839080459801</v>
      </c>
      <c r="N23" s="27">
        <f t="shared" si="14"/>
        <v>199.23</v>
      </c>
      <c r="O23" s="28">
        <f t="shared" si="3"/>
        <v>23684.462400000008</v>
      </c>
      <c r="Q23" s="26">
        <v>3</v>
      </c>
      <c r="R23" s="51">
        <v>5.4694000000000003</v>
      </c>
      <c r="S23" s="51">
        <f t="shared" si="4"/>
        <v>1.8231333333333335</v>
      </c>
      <c r="T23" s="27">
        <f t="shared" si="15"/>
        <v>99.62</v>
      </c>
      <c r="U23" s="28">
        <f t="shared" si="5"/>
        <v>544.861628</v>
      </c>
      <c r="W23" s="26">
        <v>12090</v>
      </c>
      <c r="X23" s="51">
        <v>3177.6268999999993</v>
      </c>
      <c r="Y23" s="51">
        <f t="shared" si="6"/>
        <v>0.26283100909842838</v>
      </c>
      <c r="Z23" s="27">
        <f t="shared" si="16"/>
        <v>447.71</v>
      </c>
      <c r="AA23" s="15">
        <f t="shared" si="7"/>
        <v>1422655.3393989997</v>
      </c>
      <c r="AC23" s="26">
        <v>0</v>
      </c>
      <c r="AD23" s="51">
        <v>0</v>
      </c>
      <c r="AE23" s="51">
        <f t="shared" si="8"/>
        <v>0</v>
      </c>
      <c r="AF23" s="27">
        <f t="shared" si="17"/>
        <v>286.54000000000002</v>
      </c>
      <c r="AG23" s="15">
        <f t="shared" si="9"/>
        <v>0</v>
      </c>
      <c r="AI23" s="26">
        <v>0</v>
      </c>
      <c r="AJ23" s="51">
        <v>0</v>
      </c>
      <c r="AK23" s="51">
        <f t="shared" si="10"/>
        <v>0</v>
      </c>
      <c r="AL23" s="27">
        <f t="shared" si="18"/>
        <v>346.23</v>
      </c>
      <c r="AM23" s="15">
        <f t="shared" si="11"/>
        <v>0</v>
      </c>
      <c r="AO23" s="15">
        <f t="shared" si="12"/>
        <v>2193703.8938989998</v>
      </c>
      <c r="AP23" s="15">
        <f t="shared" si="19"/>
        <v>731234.63129966659</v>
      </c>
    </row>
    <row r="24" spans="1:42" x14ac:dyDescent="0.25">
      <c r="A24">
        <v>140116</v>
      </c>
      <c r="B24" s="24">
        <v>13020</v>
      </c>
      <c r="C24" s="25" t="s">
        <v>196</v>
      </c>
      <c r="D24" t="s">
        <v>181</v>
      </c>
      <c r="E24" s="26">
        <v>259</v>
      </c>
      <c r="F24" s="51">
        <v>329.98859999999996</v>
      </c>
      <c r="G24" s="51">
        <f t="shared" si="0"/>
        <v>1.2740872586872585</v>
      </c>
      <c r="H24" s="27">
        <f t="shared" si="13"/>
        <v>2179.13</v>
      </c>
      <c r="I24" s="28">
        <f t="shared" si="1"/>
        <v>719088.05791799992</v>
      </c>
      <c r="K24" s="26">
        <v>57</v>
      </c>
      <c r="L24" s="51">
        <v>36.234600000000015</v>
      </c>
      <c r="M24" s="51">
        <f t="shared" si="2"/>
        <v>0.63569473684210553</v>
      </c>
      <c r="N24" s="27">
        <f t="shared" si="14"/>
        <v>199.23</v>
      </c>
      <c r="O24" s="28">
        <f t="shared" si="3"/>
        <v>7219.0193580000023</v>
      </c>
      <c r="Q24" s="26">
        <v>1</v>
      </c>
      <c r="R24" s="51">
        <v>3.0733000000000001</v>
      </c>
      <c r="S24" s="51">
        <f t="shared" si="4"/>
        <v>3.0733000000000001</v>
      </c>
      <c r="T24" s="27">
        <f t="shared" si="15"/>
        <v>99.62</v>
      </c>
      <c r="U24" s="28">
        <f t="shared" si="5"/>
        <v>306.16214600000001</v>
      </c>
      <c r="W24" s="26">
        <v>13192</v>
      </c>
      <c r="X24" s="51">
        <v>5006.439800000001</v>
      </c>
      <c r="Y24" s="51">
        <f t="shared" si="6"/>
        <v>0.37950574590661013</v>
      </c>
      <c r="Z24" s="27">
        <f t="shared" si="16"/>
        <v>447.71</v>
      </c>
      <c r="AA24" s="15">
        <f t="shared" si="7"/>
        <v>2241433.1628580005</v>
      </c>
      <c r="AC24" s="26">
        <v>42</v>
      </c>
      <c r="AD24" s="51">
        <v>14.010899999999999</v>
      </c>
      <c r="AE24" s="51">
        <f t="shared" si="8"/>
        <v>0.33359285714285714</v>
      </c>
      <c r="AF24" s="27">
        <f t="shared" si="17"/>
        <v>286.54000000000002</v>
      </c>
      <c r="AG24" s="15">
        <f t="shared" si="9"/>
        <v>4014.683286</v>
      </c>
      <c r="AI24" s="26">
        <v>0</v>
      </c>
      <c r="AJ24" s="51">
        <v>0</v>
      </c>
      <c r="AK24" s="51">
        <f t="shared" si="10"/>
        <v>0</v>
      </c>
      <c r="AL24" s="27">
        <f t="shared" si="18"/>
        <v>346.23</v>
      </c>
      <c r="AM24" s="15">
        <f t="shared" si="11"/>
        <v>0</v>
      </c>
      <c r="AO24" s="15">
        <f t="shared" si="12"/>
        <v>2972061.0855660005</v>
      </c>
      <c r="AP24" s="15">
        <f t="shared" si="19"/>
        <v>990687.02852200018</v>
      </c>
    </row>
    <row r="25" spans="1:42" x14ac:dyDescent="0.25">
      <c r="A25">
        <v>140043</v>
      </c>
      <c r="B25" s="24">
        <v>19010</v>
      </c>
      <c r="C25" s="25" t="s">
        <v>197</v>
      </c>
      <c r="D25" t="s">
        <v>181</v>
      </c>
      <c r="E25" s="26">
        <v>109</v>
      </c>
      <c r="F25" s="51">
        <v>90.074699999999993</v>
      </c>
      <c r="G25" s="51">
        <f t="shared" si="0"/>
        <v>0.82637339449541281</v>
      </c>
      <c r="H25" s="27">
        <f t="shared" si="13"/>
        <v>2179.13</v>
      </c>
      <c r="I25" s="28">
        <f t="shared" si="1"/>
        <v>196284.481011</v>
      </c>
      <c r="K25" s="26">
        <v>0</v>
      </c>
      <c r="L25" s="51">
        <v>0</v>
      </c>
      <c r="M25" s="51">
        <f t="shared" si="2"/>
        <v>0</v>
      </c>
      <c r="N25" s="27">
        <f t="shared" si="14"/>
        <v>199.23</v>
      </c>
      <c r="O25" s="28">
        <f t="shared" si="3"/>
        <v>0</v>
      </c>
      <c r="Q25" s="26">
        <v>0</v>
      </c>
      <c r="R25" s="51">
        <v>0</v>
      </c>
      <c r="S25" s="51">
        <f t="shared" si="4"/>
        <v>0</v>
      </c>
      <c r="T25" s="27">
        <f t="shared" si="15"/>
        <v>99.62</v>
      </c>
      <c r="U25" s="28">
        <f t="shared" si="5"/>
        <v>0</v>
      </c>
      <c r="W25" s="26">
        <v>10167</v>
      </c>
      <c r="X25" s="51">
        <v>1702.5340000000001</v>
      </c>
      <c r="Y25" s="51">
        <f t="shared" si="6"/>
        <v>0.16745687026654865</v>
      </c>
      <c r="Z25" s="27">
        <f t="shared" si="16"/>
        <v>447.71</v>
      </c>
      <c r="AA25" s="15">
        <f t="shared" si="7"/>
        <v>762241.49713999999</v>
      </c>
      <c r="AC25" s="26">
        <v>0</v>
      </c>
      <c r="AD25" s="51">
        <v>0</v>
      </c>
      <c r="AE25" s="51">
        <f t="shared" si="8"/>
        <v>0</v>
      </c>
      <c r="AF25" s="27">
        <f t="shared" si="17"/>
        <v>286.54000000000002</v>
      </c>
      <c r="AG25" s="15">
        <f t="shared" si="9"/>
        <v>0</v>
      </c>
      <c r="AI25" s="26">
        <v>0</v>
      </c>
      <c r="AJ25" s="51">
        <v>0</v>
      </c>
      <c r="AK25" s="51">
        <f t="shared" si="10"/>
        <v>0</v>
      </c>
      <c r="AL25" s="27">
        <f t="shared" si="18"/>
        <v>346.23</v>
      </c>
      <c r="AM25" s="15">
        <f t="shared" si="11"/>
        <v>0</v>
      </c>
      <c r="AO25" s="15">
        <f t="shared" si="12"/>
        <v>958525.97815099999</v>
      </c>
      <c r="AP25" s="15">
        <f t="shared" si="19"/>
        <v>319508.65938366664</v>
      </c>
    </row>
    <row r="26" spans="1:42" x14ac:dyDescent="0.25">
      <c r="A26">
        <v>140294</v>
      </c>
      <c r="B26" s="24">
        <v>13297</v>
      </c>
      <c r="C26" s="25" t="s">
        <v>198</v>
      </c>
      <c r="D26" t="s">
        <v>181</v>
      </c>
      <c r="E26" s="26">
        <v>11</v>
      </c>
      <c r="F26" s="51">
        <v>22.845099999999999</v>
      </c>
      <c r="G26" s="51">
        <f t="shared" si="0"/>
        <v>2.0768272727272725</v>
      </c>
      <c r="H26" s="27">
        <f t="shared" si="13"/>
        <v>2179.13</v>
      </c>
      <c r="I26" s="28">
        <f t="shared" si="1"/>
        <v>49782.442762999999</v>
      </c>
      <c r="K26" s="26">
        <v>0</v>
      </c>
      <c r="L26" s="51">
        <v>0</v>
      </c>
      <c r="M26" s="51">
        <f t="shared" si="2"/>
        <v>0</v>
      </c>
      <c r="N26" s="27">
        <f t="shared" si="14"/>
        <v>199.23</v>
      </c>
      <c r="O26" s="28">
        <f t="shared" si="3"/>
        <v>0</v>
      </c>
      <c r="Q26" s="26">
        <v>0</v>
      </c>
      <c r="R26" s="51">
        <v>0</v>
      </c>
      <c r="S26" s="51">
        <f t="shared" si="4"/>
        <v>0</v>
      </c>
      <c r="T26" s="27">
        <f t="shared" si="15"/>
        <v>99.62</v>
      </c>
      <c r="U26" s="28">
        <f t="shared" si="5"/>
        <v>0</v>
      </c>
      <c r="W26" s="26">
        <v>3869</v>
      </c>
      <c r="X26" s="51">
        <v>846.08040000000005</v>
      </c>
      <c r="Y26" s="51">
        <f t="shared" si="6"/>
        <v>0.21868193331610236</v>
      </c>
      <c r="Z26" s="27">
        <f t="shared" si="16"/>
        <v>447.71</v>
      </c>
      <c r="AA26" s="15">
        <f t="shared" si="7"/>
        <v>378798.65588400001</v>
      </c>
      <c r="AC26" s="26">
        <v>0</v>
      </c>
      <c r="AD26" s="51">
        <v>0</v>
      </c>
      <c r="AE26" s="51">
        <f t="shared" si="8"/>
        <v>0</v>
      </c>
      <c r="AF26" s="27">
        <f t="shared" si="17"/>
        <v>286.54000000000002</v>
      </c>
      <c r="AG26" s="15">
        <f t="shared" si="9"/>
        <v>0</v>
      </c>
      <c r="AI26" s="26">
        <v>0</v>
      </c>
      <c r="AJ26" s="51">
        <v>0</v>
      </c>
      <c r="AK26" s="51">
        <f t="shared" si="10"/>
        <v>0</v>
      </c>
      <c r="AL26" s="27">
        <f t="shared" si="18"/>
        <v>346.23</v>
      </c>
      <c r="AM26" s="15">
        <f t="shared" si="11"/>
        <v>0</v>
      </c>
      <c r="AO26" s="15">
        <f t="shared" si="12"/>
        <v>428581.09864700004</v>
      </c>
      <c r="AP26" s="15">
        <f t="shared" si="19"/>
        <v>142860.36621566667</v>
      </c>
    </row>
    <row r="27" spans="1:42" x14ac:dyDescent="0.25">
      <c r="A27">
        <v>140135</v>
      </c>
      <c r="B27" s="24">
        <v>4004</v>
      </c>
      <c r="C27" s="25" t="s">
        <v>199</v>
      </c>
      <c r="D27" t="s">
        <v>181</v>
      </c>
      <c r="E27" s="26">
        <v>231</v>
      </c>
      <c r="F27" s="51">
        <v>392.35099999999994</v>
      </c>
      <c r="G27" s="51">
        <f t="shared" si="0"/>
        <v>1.6984891774891773</v>
      </c>
      <c r="H27" s="27">
        <f t="shared" si="13"/>
        <v>2179.13</v>
      </c>
      <c r="I27" s="28">
        <f t="shared" si="1"/>
        <v>854983.83462999994</v>
      </c>
      <c r="K27" s="26">
        <v>0</v>
      </c>
      <c r="L27" s="51">
        <v>0</v>
      </c>
      <c r="M27" s="51">
        <f t="shared" si="2"/>
        <v>0</v>
      </c>
      <c r="N27" s="27">
        <f t="shared" si="14"/>
        <v>199.23</v>
      </c>
      <c r="O27" s="28">
        <f t="shared" si="3"/>
        <v>0</v>
      </c>
      <c r="Q27" s="26">
        <v>0</v>
      </c>
      <c r="R27" s="51">
        <v>0</v>
      </c>
      <c r="S27" s="51">
        <f t="shared" si="4"/>
        <v>0</v>
      </c>
      <c r="T27" s="27">
        <f t="shared" si="15"/>
        <v>99.62</v>
      </c>
      <c r="U27" s="28">
        <f t="shared" si="5"/>
        <v>0</v>
      </c>
      <c r="W27" s="26">
        <v>21470</v>
      </c>
      <c r="X27" s="51">
        <v>6575.138899999999</v>
      </c>
      <c r="Y27" s="51">
        <f t="shared" si="6"/>
        <v>0.30624773637633901</v>
      </c>
      <c r="Z27" s="27">
        <f t="shared" si="16"/>
        <v>447.71</v>
      </c>
      <c r="AA27" s="15">
        <f t="shared" si="7"/>
        <v>2943755.4369189991</v>
      </c>
      <c r="AC27" s="26">
        <v>0</v>
      </c>
      <c r="AD27" s="51">
        <v>0</v>
      </c>
      <c r="AE27" s="51">
        <f t="shared" si="8"/>
        <v>0</v>
      </c>
      <c r="AF27" s="27">
        <f t="shared" si="17"/>
        <v>286.54000000000002</v>
      </c>
      <c r="AG27" s="15">
        <f t="shared" si="9"/>
        <v>0</v>
      </c>
      <c r="AI27" s="26">
        <v>0</v>
      </c>
      <c r="AJ27" s="51">
        <v>0</v>
      </c>
      <c r="AK27" s="51">
        <f t="shared" si="10"/>
        <v>0</v>
      </c>
      <c r="AL27" s="27">
        <f t="shared" si="18"/>
        <v>346.23</v>
      </c>
      <c r="AM27" s="15">
        <f t="shared" si="11"/>
        <v>0</v>
      </c>
      <c r="AO27" s="15">
        <f t="shared" si="12"/>
        <v>3798739.271548999</v>
      </c>
      <c r="AP27" s="15">
        <f t="shared" si="19"/>
        <v>1266246.4238496663</v>
      </c>
    </row>
    <row r="28" spans="1:42" x14ac:dyDescent="0.25">
      <c r="A28">
        <v>140231</v>
      </c>
      <c r="B28" s="24">
        <v>14002</v>
      </c>
      <c r="C28" s="25" t="s">
        <v>200</v>
      </c>
      <c r="D28" t="s">
        <v>181</v>
      </c>
      <c r="E28" s="26">
        <v>234</v>
      </c>
      <c r="F28" s="51">
        <v>502.37290000000002</v>
      </c>
      <c r="G28" s="51">
        <f t="shared" si="0"/>
        <v>2.1468927350427349</v>
      </c>
      <c r="H28" s="27">
        <f t="shared" si="13"/>
        <v>2179.13</v>
      </c>
      <c r="I28" s="28">
        <f t="shared" si="1"/>
        <v>1094735.857577</v>
      </c>
      <c r="K28" s="26">
        <v>0</v>
      </c>
      <c r="L28" s="51">
        <v>0</v>
      </c>
      <c r="M28" s="51">
        <f t="shared" si="2"/>
        <v>0</v>
      </c>
      <c r="N28" s="27">
        <f t="shared" si="14"/>
        <v>199.23</v>
      </c>
      <c r="O28" s="28">
        <f t="shared" si="3"/>
        <v>0</v>
      </c>
      <c r="Q28" s="26">
        <v>0</v>
      </c>
      <c r="R28" s="51">
        <v>0</v>
      </c>
      <c r="S28" s="51">
        <f t="shared" si="4"/>
        <v>0</v>
      </c>
      <c r="T28" s="27">
        <f t="shared" si="15"/>
        <v>99.62</v>
      </c>
      <c r="U28" s="28">
        <f t="shared" si="5"/>
        <v>0</v>
      </c>
      <c r="W28" s="26">
        <v>29560</v>
      </c>
      <c r="X28" s="51">
        <v>7045.1045999999997</v>
      </c>
      <c r="Y28" s="51">
        <f t="shared" si="6"/>
        <v>0.23833236129905278</v>
      </c>
      <c r="Z28" s="27">
        <f t="shared" si="16"/>
        <v>447.71</v>
      </c>
      <c r="AA28" s="15">
        <f t="shared" si="7"/>
        <v>3154163.7804659996</v>
      </c>
      <c r="AC28" s="26">
        <v>0</v>
      </c>
      <c r="AD28" s="51">
        <v>0</v>
      </c>
      <c r="AE28" s="51">
        <f t="shared" si="8"/>
        <v>0</v>
      </c>
      <c r="AF28" s="27">
        <f t="shared" si="17"/>
        <v>286.54000000000002</v>
      </c>
      <c r="AG28" s="15">
        <f t="shared" si="9"/>
        <v>0</v>
      </c>
      <c r="AI28" s="26">
        <v>0</v>
      </c>
      <c r="AJ28" s="51">
        <v>0</v>
      </c>
      <c r="AK28" s="51">
        <f t="shared" si="10"/>
        <v>0</v>
      </c>
      <c r="AL28" s="27">
        <f t="shared" si="18"/>
        <v>346.23</v>
      </c>
      <c r="AM28" s="15">
        <f t="shared" si="11"/>
        <v>0</v>
      </c>
      <c r="AO28" s="15">
        <f t="shared" si="12"/>
        <v>4248899.6380429994</v>
      </c>
      <c r="AP28" s="15">
        <f t="shared" si="19"/>
        <v>1416299.8793476664</v>
      </c>
    </row>
    <row r="29" spans="1:42" x14ac:dyDescent="0.25">
      <c r="A29">
        <v>140200</v>
      </c>
      <c r="B29" s="24">
        <v>5008</v>
      </c>
      <c r="C29" s="25" t="s">
        <v>201</v>
      </c>
      <c r="D29" t="s">
        <v>181</v>
      </c>
      <c r="E29" s="26">
        <v>308</v>
      </c>
      <c r="F29" s="51">
        <v>330.45420000000001</v>
      </c>
      <c r="G29" s="51">
        <f t="shared" si="0"/>
        <v>1.0729032467532469</v>
      </c>
      <c r="H29" s="27">
        <f t="shared" si="13"/>
        <v>2179.13</v>
      </c>
      <c r="I29" s="28">
        <f t="shared" si="1"/>
        <v>720102.66084600007</v>
      </c>
      <c r="K29" s="26">
        <v>0</v>
      </c>
      <c r="L29" s="51">
        <v>0</v>
      </c>
      <c r="M29" s="51">
        <f t="shared" si="2"/>
        <v>0</v>
      </c>
      <c r="N29" s="27">
        <f t="shared" si="14"/>
        <v>199.23</v>
      </c>
      <c r="O29" s="28">
        <f t="shared" si="3"/>
        <v>0</v>
      </c>
      <c r="Q29" s="26">
        <v>0</v>
      </c>
      <c r="R29" s="51">
        <v>0</v>
      </c>
      <c r="S29" s="51">
        <f t="shared" si="4"/>
        <v>0</v>
      </c>
      <c r="T29" s="27">
        <f t="shared" si="15"/>
        <v>99.62</v>
      </c>
      <c r="U29" s="28">
        <f t="shared" si="5"/>
        <v>0</v>
      </c>
      <c r="W29" s="26">
        <v>40010</v>
      </c>
      <c r="X29" s="51">
        <v>6954.3050000000021</v>
      </c>
      <c r="Y29" s="51">
        <f t="shared" si="6"/>
        <v>0.17381417145713576</v>
      </c>
      <c r="Z29" s="27">
        <f t="shared" si="16"/>
        <v>447.71</v>
      </c>
      <c r="AA29" s="15">
        <f t="shared" si="7"/>
        <v>3113511.8915500008</v>
      </c>
      <c r="AC29" s="26">
        <v>0</v>
      </c>
      <c r="AD29" s="51">
        <v>0</v>
      </c>
      <c r="AE29" s="51">
        <f t="shared" si="8"/>
        <v>0</v>
      </c>
      <c r="AF29" s="27">
        <f t="shared" si="17"/>
        <v>286.54000000000002</v>
      </c>
      <c r="AG29" s="15">
        <f t="shared" si="9"/>
        <v>0</v>
      </c>
      <c r="AI29" s="26">
        <v>0</v>
      </c>
      <c r="AJ29" s="51">
        <v>0</v>
      </c>
      <c r="AK29" s="51">
        <f t="shared" si="10"/>
        <v>0</v>
      </c>
      <c r="AL29" s="27">
        <f t="shared" si="18"/>
        <v>346.23</v>
      </c>
      <c r="AM29" s="15">
        <f t="shared" si="11"/>
        <v>0</v>
      </c>
      <c r="AO29" s="15">
        <f t="shared" si="12"/>
        <v>3833614.5523960008</v>
      </c>
      <c r="AP29" s="15">
        <f t="shared" si="19"/>
        <v>1277871.5174653337</v>
      </c>
    </row>
    <row r="30" spans="1:42" x14ac:dyDescent="0.25">
      <c r="A30">
        <v>140010</v>
      </c>
      <c r="B30" s="24">
        <v>5011</v>
      </c>
      <c r="C30" s="25" t="s">
        <v>202</v>
      </c>
      <c r="D30" t="s">
        <v>181</v>
      </c>
      <c r="E30" s="26">
        <v>602</v>
      </c>
      <c r="F30" s="51">
        <v>1027.7461000000001</v>
      </c>
      <c r="G30" s="51">
        <f>F30/E30</f>
        <v>1.7072194352159469</v>
      </c>
      <c r="H30" s="27">
        <f t="shared" si="13"/>
        <v>2179.13</v>
      </c>
      <c r="I30" s="28">
        <f>E30*G30*H30</f>
        <v>2239592.3588930001</v>
      </c>
      <c r="K30" s="26">
        <v>19</v>
      </c>
      <c r="L30" s="51">
        <v>16.744800000000001</v>
      </c>
      <c r="M30" s="51">
        <f>IFERROR(L30/K30,0)</f>
        <v>0.88130526315789481</v>
      </c>
      <c r="N30" s="27">
        <f t="shared" si="14"/>
        <v>199.23</v>
      </c>
      <c r="O30" s="28">
        <f>K30*M30*N30</f>
        <v>3336.0665039999999</v>
      </c>
      <c r="Q30" s="26">
        <v>2</v>
      </c>
      <c r="R30" s="51">
        <v>2.1696</v>
      </c>
      <c r="S30" s="51">
        <f>IFERROR(R30/Q30,0)</f>
        <v>1.0848</v>
      </c>
      <c r="T30" s="27">
        <f t="shared" si="15"/>
        <v>99.62</v>
      </c>
      <c r="U30" s="28">
        <f>Q30*S30*T30</f>
        <v>216.13555200000002</v>
      </c>
      <c r="W30" s="26">
        <v>21540</v>
      </c>
      <c r="X30" s="51">
        <v>7830.1677999999965</v>
      </c>
      <c r="Y30" s="51">
        <f>IFERROR(X30/W30,0)</f>
        <v>0.36351753946146687</v>
      </c>
      <c r="Z30" s="27">
        <f t="shared" si="16"/>
        <v>447.71</v>
      </c>
      <c r="AA30" s="15">
        <f>W30*Y30*Z30</f>
        <v>3505644.4257379984</v>
      </c>
      <c r="AC30" s="26">
        <v>60</v>
      </c>
      <c r="AD30" s="51">
        <v>20.930699999999998</v>
      </c>
      <c r="AE30" s="51">
        <f>IFERROR(AD30/AC30,0)</f>
        <v>0.34884499999999996</v>
      </c>
      <c r="AF30" s="27">
        <f t="shared" si="17"/>
        <v>286.54000000000002</v>
      </c>
      <c r="AG30" s="15">
        <f>AC30*AE30*AF30</f>
        <v>5997.4827779999996</v>
      </c>
      <c r="AI30" s="26">
        <v>160</v>
      </c>
      <c r="AJ30" s="51">
        <v>85.216499999999996</v>
      </c>
      <c r="AK30" s="51">
        <f>IFERROR(AJ30/AI30,0)</f>
        <v>0.53260312499999996</v>
      </c>
      <c r="AL30" s="27">
        <f t="shared" si="18"/>
        <v>346.23</v>
      </c>
      <c r="AM30" s="15">
        <f>AI30*AK30*AL30</f>
        <v>29504.508795000002</v>
      </c>
      <c r="AO30" s="15">
        <f>AM30+AG30+AA30+U30+O30+I30</f>
        <v>5784290.9782599984</v>
      </c>
      <c r="AP30" s="15">
        <f>AO30/3</f>
        <v>1928096.9927533327</v>
      </c>
    </row>
    <row r="31" spans="1:42" x14ac:dyDescent="0.25">
      <c r="B31" s="24">
        <v>6005</v>
      </c>
      <c r="C31" s="25" t="s">
        <v>203</v>
      </c>
      <c r="D31" t="s">
        <v>181</v>
      </c>
      <c r="E31" s="26">
        <v>86</v>
      </c>
      <c r="F31" s="51">
        <v>82.110700000000008</v>
      </c>
      <c r="G31" s="51">
        <f t="shared" ref="G31" si="20">F31/E31</f>
        <v>0.9547755813953489</v>
      </c>
      <c r="H31" s="27">
        <f t="shared" si="13"/>
        <v>2179.13</v>
      </c>
      <c r="I31" s="28">
        <f t="shared" ref="I31" si="21">E31*G31*H31</f>
        <v>178929.88969100002</v>
      </c>
      <c r="K31" s="26">
        <v>0</v>
      </c>
      <c r="L31" s="51">
        <v>0</v>
      </c>
      <c r="M31" s="51">
        <f t="shared" ref="M31" si="22">IFERROR(L31/K31,0)</f>
        <v>0</v>
      </c>
      <c r="N31" s="27">
        <f t="shared" si="14"/>
        <v>199.23</v>
      </c>
      <c r="O31" s="28">
        <f t="shared" ref="O31" si="23">K31*M31*N31</f>
        <v>0</v>
      </c>
      <c r="Q31" s="26">
        <v>0</v>
      </c>
      <c r="R31" s="51">
        <v>0</v>
      </c>
      <c r="S31" s="51">
        <f t="shared" ref="S31" si="24">IFERROR(R31/Q31,0)</f>
        <v>0</v>
      </c>
      <c r="T31" s="27">
        <f t="shared" si="15"/>
        <v>99.62</v>
      </c>
      <c r="U31" s="28">
        <f t="shared" ref="U31" si="25">Q31*S31*T31</f>
        <v>0</v>
      </c>
      <c r="W31" s="26">
        <v>5461</v>
      </c>
      <c r="X31" s="51">
        <v>1246.5229000000002</v>
      </c>
      <c r="Y31" s="51">
        <f t="shared" ref="Y31" si="26">IFERROR(X31/W31,0)</f>
        <v>0.22825909174143932</v>
      </c>
      <c r="Z31" s="27">
        <f t="shared" si="16"/>
        <v>447.71</v>
      </c>
      <c r="AA31" s="15">
        <f t="shared" ref="AA31" si="27">W31*Y31*Z31</f>
        <v>558080.76755900006</v>
      </c>
      <c r="AC31" s="26">
        <v>0</v>
      </c>
      <c r="AD31" s="51">
        <v>0</v>
      </c>
      <c r="AE31" s="51">
        <f t="shared" ref="AE31" si="28">IFERROR(AD31/AC31,0)</f>
        <v>0</v>
      </c>
      <c r="AF31" s="27">
        <f t="shared" si="17"/>
        <v>286.54000000000002</v>
      </c>
      <c r="AG31" s="15">
        <f t="shared" ref="AG31" si="29">AC31*AE31*AF31</f>
        <v>0</v>
      </c>
      <c r="AI31" s="26">
        <v>0</v>
      </c>
      <c r="AJ31" s="51">
        <v>0</v>
      </c>
      <c r="AK31" s="51">
        <f t="shared" ref="AK31" si="30">IFERROR(AJ31/AI31,0)</f>
        <v>0</v>
      </c>
      <c r="AL31" s="27">
        <f t="shared" si="18"/>
        <v>346.23</v>
      </c>
      <c r="AM31" s="15">
        <f t="shared" ref="AM31" si="31">AI31*AK31*AL31</f>
        <v>0</v>
      </c>
      <c r="AO31" s="15">
        <f t="shared" ref="AO31" si="32">AM31+AG31+AA31+U31+O31+I31</f>
        <v>737010.65725000005</v>
      </c>
      <c r="AP31" s="15">
        <f t="shared" si="19"/>
        <v>245670.21908333336</v>
      </c>
    </row>
    <row r="32" spans="1:42" x14ac:dyDescent="0.25">
      <c r="A32">
        <v>140040</v>
      </c>
      <c r="B32" s="24">
        <v>7001</v>
      </c>
      <c r="C32" s="25" t="s">
        <v>204</v>
      </c>
      <c r="D32" t="s">
        <v>181</v>
      </c>
      <c r="E32" s="26">
        <v>12</v>
      </c>
      <c r="F32" s="51">
        <v>16.464500000000001</v>
      </c>
      <c r="G32" s="51">
        <f t="shared" si="0"/>
        <v>1.3720416666666668</v>
      </c>
      <c r="H32" s="27">
        <f t="shared" si="13"/>
        <v>2179.13</v>
      </c>
      <c r="I32" s="28">
        <f t="shared" si="1"/>
        <v>35878.285885000005</v>
      </c>
      <c r="K32" s="26">
        <v>0</v>
      </c>
      <c r="L32" s="51">
        <v>0</v>
      </c>
      <c r="M32" s="51">
        <f t="shared" si="2"/>
        <v>0</v>
      </c>
      <c r="N32" s="27">
        <f t="shared" si="14"/>
        <v>199.23</v>
      </c>
      <c r="O32" s="28">
        <f t="shared" si="3"/>
        <v>0</v>
      </c>
      <c r="Q32" s="26">
        <v>0</v>
      </c>
      <c r="R32" s="51">
        <v>0</v>
      </c>
      <c r="S32" s="51">
        <f t="shared" si="4"/>
        <v>0</v>
      </c>
      <c r="T32" s="27">
        <f t="shared" si="15"/>
        <v>99.62</v>
      </c>
      <c r="U32" s="28">
        <f t="shared" si="5"/>
        <v>0</v>
      </c>
      <c r="W32" s="26">
        <v>2943</v>
      </c>
      <c r="X32" s="51">
        <v>464.06750000000005</v>
      </c>
      <c r="Y32" s="51">
        <f t="shared" si="6"/>
        <v>0.15768518518518521</v>
      </c>
      <c r="Z32" s="27">
        <f t="shared" si="16"/>
        <v>447.71</v>
      </c>
      <c r="AA32" s="15">
        <f t="shared" si="7"/>
        <v>207767.66042500001</v>
      </c>
      <c r="AC32" s="26">
        <v>0</v>
      </c>
      <c r="AD32" s="51">
        <v>0</v>
      </c>
      <c r="AE32" s="51">
        <f t="shared" si="8"/>
        <v>0</v>
      </c>
      <c r="AF32" s="27">
        <f t="shared" si="17"/>
        <v>286.54000000000002</v>
      </c>
      <c r="AG32" s="15">
        <f t="shared" si="9"/>
        <v>0</v>
      </c>
      <c r="AI32" s="26">
        <v>0</v>
      </c>
      <c r="AJ32" s="51">
        <v>0</v>
      </c>
      <c r="AK32" s="51">
        <f t="shared" si="10"/>
        <v>0</v>
      </c>
      <c r="AL32" s="27">
        <f t="shared" si="18"/>
        <v>346.23</v>
      </c>
      <c r="AM32" s="15">
        <f t="shared" si="11"/>
        <v>0</v>
      </c>
      <c r="AO32" s="15">
        <f t="shared" si="12"/>
        <v>243645.94631000003</v>
      </c>
      <c r="AP32" s="15">
        <f t="shared" si="19"/>
        <v>81215.315436666671</v>
      </c>
    </row>
    <row r="33" spans="1:42" x14ac:dyDescent="0.25">
      <c r="A33">
        <v>140275</v>
      </c>
      <c r="B33" s="24">
        <v>19034</v>
      </c>
      <c r="C33" s="25" t="s">
        <v>205</v>
      </c>
      <c r="D33" t="s">
        <v>181</v>
      </c>
      <c r="E33" s="26">
        <v>112</v>
      </c>
      <c r="F33" s="51">
        <v>87.964700000000022</v>
      </c>
      <c r="G33" s="51">
        <f t="shared" si="0"/>
        <v>0.78539910714285732</v>
      </c>
      <c r="H33" s="27">
        <f t="shared" si="13"/>
        <v>2179.13</v>
      </c>
      <c r="I33" s="28">
        <f t="shared" si="1"/>
        <v>191686.51671100006</v>
      </c>
      <c r="K33" s="26">
        <v>0</v>
      </c>
      <c r="L33" s="51">
        <v>0</v>
      </c>
      <c r="M33" s="51">
        <f t="shared" si="2"/>
        <v>0</v>
      </c>
      <c r="N33" s="27">
        <f t="shared" si="14"/>
        <v>199.23</v>
      </c>
      <c r="O33" s="28">
        <f t="shared" si="3"/>
        <v>0</v>
      </c>
      <c r="Q33" s="26">
        <v>0</v>
      </c>
      <c r="R33" s="51">
        <v>0</v>
      </c>
      <c r="S33" s="51">
        <f t="shared" si="4"/>
        <v>0</v>
      </c>
      <c r="T33" s="27">
        <f t="shared" si="15"/>
        <v>99.62</v>
      </c>
      <c r="U33" s="28">
        <f t="shared" si="5"/>
        <v>0</v>
      </c>
      <c r="W33" s="26">
        <v>7646</v>
      </c>
      <c r="X33" s="51">
        <v>1859.7071000000003</v>
      </c>
      <c r="Y33" s="51">
        <f t="shared" si="6"/>
        <v>0.24322614438922316</v>
      </c>
      <c r="Z33" s="27">
        <f t="shared" si="16"/>
        <v>447.71</v>
      </c>
      <c r="AA33" s="15">
        <f t="shared" si="7"/>
        <v>832609.46574100014</v>
      </c>
      <c r="AC33" s="26">
        <v>0</v>
      </c>
      <c r="AD33" s="51">
        <v>0</v>
      </c>
      <c r="AE33" s="51">
        <f t="shared" si="8"/>
        <v>0</v>
      </c>
      <c r="AF33" s="27">
        <f t="shared" si="17"/>
        <v>286.54000000000002</v>
      </c>
      <c r="AG33" s="15">
        <f t="shared" si="9"/>
        <v>0</v>
      </c>
      <c r="AI33" s="26">
        <v>0</v>
      </c>
      <c r="AJ33" s="51">
        <v>0</v>
      </c>
      <c r="AK33" s="51">
        <f t="shared" si="10"/>
        <v>0</v>
      </c>
      <c r="AL33" s="27">
        <f t="shared" si="18"/>
        <v>346.23</v>
      </c>
      <c r="AM33" s="15">
        <f t="shared" si="11"/>
        <v>0</v>
      </c>
      <c r="AO33" s="15">
        <f t="shared" si="12"/>
        <v>1024295.9824520003</v>
      </c>
      <c r="AP33" s="15">
        <f t="shared" si="19"/>
        <v>341431.99415066675</v>
      </c>
    </row>
    <row r="34" spans="1:42" x14ac:dyDescent="0.25">
      <c r="A34">
        <v>140046</v>
      </c>
      <c r="B34" s="24">
        <v>13014</v>
      </c>
      <c r="C34" s="25" t="s">
        <v>206</v>
      </c>
      <c r="D34" t="s">
        <v>181</v>
      </c>
      <c r="E34" s="26">
        <v>393</v>
      </c>
      <c r="F34" s="51">
        <v>367.84309999999999</v>
      </c>
      <c r="G34" s="51">
        <f t="shared" si="0"/>
        <v>0.93598753180661576</v>
      </c>
      <c r="H34" s="27">
        <f t="shared" si="13"/>
        <v>2179.13</v>
      </c>
      <c r="I34" s="28">
        <f t="shared" si="1"/>
        <v>801577.934503</v>
      </c>
      <c r="K34" s="26">
        <v>0</v>
      </c>
      <c r="L34" s="51">
        <v>0</v>
      </c>
      <c r="M34" s="51">
        <f t="shared" si="2"/>
        <v>0</v>
      </c>
      <c r="N34" s="27">
        <f t="shared" si="14"/>
        <v>199.23</v>
      </c>
      <c r="O34" s="28">
        <f t="shared" si="3"/>
        <v>0</v>
      </c>
      <c r="Q34" s="26">
        <v>0</v>
      </c>
      <c r="R34" s="51">
        <v>0</v>
      </c>
      <c r="S34" s="51">
        <f t="shared" si="4"/>
        <v>0</v>
      </c>
      <c r="T34" s="27">
        <f t="shared" si="15"/>
        <v>99.62</v>
      </c>
      <c r="U34" s="28">
        <f t="shared" si="5"/>
        <v>0</v>
      </c>
      <c r="W34" s="26">
        <v>31067</v>
      </c>
      <c r="X34" s="51">
        <v>9646.6181999999972</v>
      </c>
      <c r="Y34" s="51">
        <f t="shared" si="6"/>
        <v>0.31051012971963809</v>
      </c>
      <c r="Z34" s="27">
        <f t="shared" si="16"/>
        <v>447.71</v>
      </c>
      <c r="AA34" s="15">
        <f t="shared" si="7"/>
        <v>4318887.4343219986</v>
      </c>
      <c r="AC34" s="26">
        <v>0</v>
      </c>
      <c r="AD34" s="51">
        <v>0</v>
      </c>
      <c r="AE34" s="51">
        <f t="shared" si="8"/>
        <v>0</v>
      </c>
      <c r="AF34" s="27">
        <f t="shared" si="17"/>
        <v>286.54000000000002</v>
      </c>
      <c r="AG34" s="15">
        <f t="shared" si="9"/>
        <v>0</v>
      </c>
      <c r="AI34" s="26">
        <v>0</v>
      </c>
      <c r="AJ34" s="51">
        <v>0</v>
      </c>
      <c r="AK34" s="51">
        <f t="shared" si="10"/>
        <v>0</v>
      </c>
      <c r="AL34" s="27">
        <f t="shared" si="18"/>
        <v>346.23</v>
      </c>
      <c r="AM34" s="15">
        <f t="shared" si="11"/>
        <v>0</v>
      </c>
      <c r="AO34" s="15">
        <f t="shared" si="12"/>
        <v>5120465.3688249988</v>
      </c>
      <c r="AP34" s="15">
        <f t="shared" si="19"/>
        <v>1706821.789608333</v>
      </c>
    </row>
    <row r="35" spans="1:42" x14ac:dyDescent="0.25">
      <c r="A35">
        <v>140008</v>
      </c>
      <c r="B35" s="24">
        <v>13026</v>
      </c>
      <c r="C35" s="25" t="s">
        <v>207</v>
      </c>
      <c r="D35" t="s">
        <v>181</v>
      </c>
      <c r="E35" s="26">
        <v>114</v>
      </c>
      <c r="F35" s="51">
        <v>222.583</v>
      </c>
      <c r="G35" s="51">
        <f t="shared" si="0"/>
        <v>1.9524824561403509</v>
      </c>
      <c r="H35" s="27">
        <f t="shared" si="13"/>
        <v>2179.13</v>
      </c>
      <c r="I35" s="28">
        <f t="shared" si="1"/>
        <v>485037.29279000004</v>
      </c>
      <c r="K35" s="26">
        <v>0</v>
      </c>
      <c r="L35" s="51">
        <v>0</v>
      </c>
      <c r="M35" s="51">
        <f t="shared" si="2"/>
        <v>0</v>
      </c>
      <c r="N35" s="27">
        <f t="shared" si="14"/>
        <v>199.23</v>
      </c>
      <c r="O35" s="28">
        <f t="shared" si="3"/>
        <v>0</v>
      </c>
      <c r="Q35" s="26">
        <v>5</v>
      </c>
      <c r="R35" s="51">
        <v>5.7531999999999996</v>
      </c>
      <c r="S35" s="51">
        <f t="shared" si="4"/>
        <v>1.1506399999999999</v>
      </c>
      <c r="T35" s="27">
        <f t="shared" si="15"/>
        <v>99.62</v>
      </c>
      <c r="U35" s="28">
        <f t="shared" si="5"/>
        <v>573.13378399999999</v>
      </c>
      <c r="W35" s="26">
        <v>8462</v>
      </c>
      <c r="X35" s="51">
        <v>2325.9036999999998</v>
      </c>
      <c r="Y35" s="51">
        <f t="shared" si="6"/>
        <v>0.27486453557078705</v>
      </c>
      <c r="Z35" s="27">
        <f t="shared" si="16"/>
        <v>447.71</v>
      </c>
      <c r="AA35" s="15">
        <f t="shared" si="7"/>
        <v>1041330.3455269999</v>
      </c>
      <c r="AC35" s="26">
        <v>0</v>
      </c>
      <c r="AD35" s="51">
        <v>0</v>
      </c>
      <c r="AE35" s="51">
        <f t="shared" si="8"/>
        <v>0</v>
      </c>
      <c r="AF35" s="27">
        <f t="shared" si="17"/>
        <v>286.54000000000002</v>
      </c>
      <c r="AG35" s="15">
        <f t="shared" si="9"/>
        <v>0</v>
      </c>
      <c r="AI35" s="26">
        <v>0</v>
      </c>
      <c r="AJ35" s="51">
        <v>0</v>
      </c>
      <c r="AK35" s="51">
        <f t="shared" si="10"/>
        <v>0</v>
      </c>
      <c r="AL35" s="27">
        <f t="shared" si="18"/>
        <v>346.23</v>
      </c>
      <c r="AM35" s="15">
        <f t="shared" si="11"/>
        <v>0</v>
      </c>
      <c r="AO35" s="15">
        <f t="shared" si="12"/>
        <v>1526940.772101</v>
      </c>
      <c r="AP35" s="15">
        <f t="shared" si="19"/>
        <v>508980.25736699998</v>
      </c>
    </row>
    <row r="36" spans="1:42" x14ac:dyDescent="0.25">
      <c r="A36">
        <v>140011</v>
      </c>
      <c r="B36" s="24">
        <v>8008</v>
      </c>
      <c r="C36" s="25" t="s">
        <v>208</v>
      </c>
      <c r="D36" t="s">
        <v>181</v>
      </c>
      <c r="E36" s="26">
        <v>110</v>
      </c>
      <c r="F36" s="51">
        <v>166.857</v>
      </c>
      <c r="G36" s="51">
        <f t="shared" si="0"/>
        <v>1.5168818181818182</v>
      </c>
      <c r="H36" s="27">
        <f t="shared" si="13"/>
        <v>2179.13</v>
      </c>
      <c r="I36" s="28">
        <f t="shared" si="1"/>
        <v>363603.09441000002</v>
      </c>
      <c r="K36" s="26">
        <v>1</v>
      </c>
      <c r="L36" s="51">
        <v>0.87660000000000005</v>
      </c>
      <c r="M36" s="51">
        <f t="shared" si="2"/>
        <v>0.87660000000000005</v>
      </c>
      <c r="N36" s="27">
        <f t="shared" si="14"/>
        <v>199.23</v>
      </c>
      <c r="O36" s="28">
        <f t="shared" si="3"/>
        <v>174.64501799999999</v>
      </c>
      <c r="Q36" s="26">
        <v>16</v>
      </c>
      <c r="R36" s="51">
        <v>27.608200000000007</v>
      </c>
      <c r="S36" s="51">
        <f t="shared" si="4"/>
        <v>1.7255125000000004</v>
      </c>
      <c r="T36" s="27">
        <f t="shared" si="15"/>
        <v>99.62</v>
      </c>
      <c r="U36" s="28">
        <f t="shared" si="5"/>
        <v>2750.3288840000009</v>
      </c>
      <c r="W36" s="26">
        <v>19501</v>
      </c>
      <c r="X36" s="51">
        <v>3951.7656999999995</v>
      </c>
      <c r="Y36" s="51">
        <f t="shared" si="6"/>
        <v>0.20264425926875543</v>
      </c>
      <c r="Z36" s="27">
        <f t="shared" si="16"/>
        <v>447.71</v>
      </c>
      <c r="AA36" s="15">
        <f t="shared" si="7"/>
        <v>1769245.0215469997</v>
      </c>
      <c r="AC36" s="26">
        <v>0</v>
      </c>
      <c r="AD36" s="51">
        <v>0</v>
      </c>
      <c r="AE36" s="51">
        <f t="shared" si="8"/>
        <v>0</v>
      </c>
      <c r="AF36" s="27">
        <f t="shared" si="17"/>
        <v>286.54000000000002</v>
      </c>
      <c r="AG36" s="15">
        <f t="shared" si="9"/>
        <v>0</v>
      </c>
      <c r="AI36" s="26">
        <v>0</v>
      </c>
      <c r="AJ36" s="51">
        <v>0</v>
      </c>
      <c r="AK36" s="51">
        <f t="shared" si="10"/>
        <v>0</v>
      </c>
      <c r="AL36" s="27">
        <f t="shared" si="18"/>
        <v>346.23</v>
      </c>
      <c r="AM36" s="15">
        <f t="shared" si="11"/>
        <v>0</v>
      </c>
      <c r="AO36" s="15">
        <f t="shared" si="12"/>
        <v>2135773.0898589995</v>
      </c>
      <c r="AP36" s="15">
        <f t="shared" si="19"/>
        <v>711924.36328633316</v>
      </c>
    </row>
    <row r="37" spans="1:42" x14ac:dyDescent="0.25">
      <c r="B37" s="24">
        <v>19004</v>
      </c>
      <c r="C37" s="25" t="s">
        <v>209</v>
      </c>
      <c r="D37" t="s">
        <v>181</v>
      </c>
      <c r="E37" s="26">
        <v>4</v>
      </c>
      <c r="F37" s="51">
        <v>1.8917999999999999</v>
      </c>
      <c r="G37" s="51">
        <f>F37/E37</f>
        <v>0.47294999999999998</v>
      </c>
      <c r="H37" s="27">
        <f t="shared" si="13"/>
        <v>2179.13</v>
      </c>
      <c r="I37" s="28">
        <f>E37*G37*H37</f>
        <v>4122.478134</v>
      </c>
      <c r="K37" s="26">
        <v>0</v>
      </c>
      <c r="L37" s="51">
        <v>0</v>
      </c>
      <c r="M37" s="51">
        <f>IFERROR(L37/K37,0)</f>
        <v>0</v>
      </c>
      <c r="N37" s="27">
        <f t="shared" si="14"/>
        <v>199.23</v>
      </c>
      <c r="O37" s="28">
        <f>K37*M37*N37</f>
        <v>0</v>
      </c>
      <c r="Q37" s="26">
        <v>0</v>
      </c>
      <c r="R37" s="51">
        <v>0</v>
      </c>
      <c r="S37" s="51">
        <f>IFERROR(R37/Q37,0)</f>
        <v>0</v>
      </c>
      <c r="T37" s="27">
        <f t="shared" si="15"/>
        <v>99.62</v>
      </c>
      <c r="U37" s="28">
        <f>Q37*S37*T37</f>
        <v>0</v>
      </c>
      <c r="W37" s="26">
        <v>2229</v>
      </c>
      <c r="X37" s="51">
        <v>296.4873</v>
      </c>
      <c r="Y37" s="51">
        <f>IFERROR(X37/W37,0)</f>
        <v>0.13301359353970391</v>
      </c>
      <c r="Z37" s="27">
        <f t="shared" si="16"/>
        <v>447.71</v>
      </c>
      <c r="AA37" s="15">
        <f>W37*Y37*Z37</f>
        <v>132740.32908299999</v>
      </c>
      <c r="AC37" s="26">
        <v>0</v>
      </c>
      <c r="AD37" s="51">
        <v>0</v>
      </c>
      <c r="AE37" s="51">
        <f>IFERROR(AD37/AC37,0)</f>
        <v>0</v>
      </c>
      <c r="AF37" s="27">
        <f t="shared" si="17"/>
        <v>286.54000000000002</v>
      </c>
      <c r="AG37" s="15">
        <f>AC37*AE37*AF37</f>
        <v>0</v>
      </c>
      <c r="AI37" s="26">
        <v>0</v>
      </c>
      <c r="AJ37" s="51">
        <v>0</v>
      </c>
      <c r="AK37" s="51">
        <f>IFERROR(AJ37/AI37,0)</f>
        <v>0</v>
      </c>
      <c r="AL37" s="27">
        <f t="shared" si="18"/>
        <v>346.23</v>
      </c>
      <c r="AM37" s="15">
        <f>AI37*AK37*AL37</f>
        <v>0</v>
      </c>
      <c r="AO37" s="15">
        <f>AM37+AG37+AA37+U37+O37+I37</f>
        <v>136862.80721699999</v>
      </c>
      <c r="AP37" s="15">
        <f>AO37/3</f>
        <v>45620.935739</v>
      </c>
    </row>
    <row r="38" spans="1:42" x14ac:dyDescent="0.25">
      <c r="B38" s="24">
        <v>7008</v>
      </c>
      <c r="C38" s="25" t="s">
        <v>210</v>
      </c>
      <c r="D38" t="s">
        <v>181</v>
      </c>
      <c r="E38" s="26">
        <v>4</v>
      </c>
      <c r="F38" s="51">
        <v>7.0643000000000002</v>
      </c>
      <c r="G38" s="51">
        <f t="shared" ref="G38:G39" si="33">F38/E38</f>
        <v>1.7660750000000001</v>
      </c>
      <c r="H38" s="27">
        <f t="shared" si="13"/>
        <v>2179.13</v>
      </c>
      <c r="I38" s="28">
        <f t="shared" ref="I38:I39" si="34">E38*G38*H38</f>
        <v>15394.028059000002</v>
      </c>
      <c r="K38" s="26">
        <v>0</v>
      </c>
      <c r="L38" s="51">
        <v>0</v>
      </c>
      <c r="M38" s="51">
        <f t="shared" ref="M38:M39" si="35">IFERROR(L38/K38,0)</f>
        <v>0</v>
      </c>
      <c r="N38" s="27">
        <f t="shared" si="14"/>
        <v>199.23</v>
      </c>
      <c r="O38" s="28">
        <f t="shared" ref="O38:O39" si="36">K38*M38*N38</f>
        <v>0</v>
      </c>
      <c r="Q38" s="26">
        <v>0</v>
      </c>
      <c r="R38" s="51">
        <v>0</v>
      </c>
      <c r="S38" s="51">
        <f t="shared" ref="S38:S39" si="37">IFERROR(R38/Q38,0)</f>
        <v>0</v>
      </c>
      <c r="T38" s="27">
        <f t="shared" si="15"/>
        <v>99.62</v>
      </c>
      <c r="U38" s="28">
        <f t="shared" ref="U38:U39" si="38">Q38*S38*T38</f>
        <v>0</v>
      </c>
      <c r="W38" s="26">
        <v>1527</v>
      </c>
      <c r="X38" s="51">
        <v>315.26450000000017</v>
      </c>
      <c r="Y38" s="51">
        <f t="shared" ref="Y38:Y39" si="39">IFERROR(X38/W38,0)</f>
        <v>0.2064600523903079</v>
      </c>
      <c r="Z38" s="27">
        <f t="shared" si="16"/>
        <v>447.71</v>
      </c>
      <c r="AA38" s="15">
        <f t="shared" ref="AA38:AA39" si="40">W38*Y38*Z38</f>
        <v>141147.06929500008</v>
      </c>
      <c r="AC38" s="26">
        <v>0</v>
      </c>
      <c r="AD38" s="51">
        <v>0</v>
      </c>
      <c r="AE38" s="51">
        <f t="shared" ref="AE38:AE39" si="41">IFERROR(AD38/AC38,0)</f>
        <v>0</v>
      </c>
      <c r="AF38" s="27">
        <f t="shared" si="17"/>
        <v>286.54000000000002</v>
      </c>
      <c r="AG38" s="15">
        <f t="shared" ref="AG38:AG39" si="42">AC38*AE38*AF38</f>
        <v>0</v>
      </c>
      <c r="AI38" s="26">
        <v>0</v>
      </c>
      <c r="AJ38" s="51">
        <v>0</v>
      </c>
      <c r="AK38" s="51">
        <f t="shared" ref="AK38:AK39" si="43">IFERROR(AJ38/AI38,0)</f>
        <v>0</v>
      </c>
      <c r="AL38" s="27">
        <f t="shared" si="18"/>
        <v>346.23</v>
      </c>
      <c r="AM38" s="15">
        <f t="shared" ref="AM38:AM39" si="44">AI38*AK38*AL38</f>
        <v>0</v>
      </c>
      <c r="AO38" s="15">
        <f t="shared" ref="AO38:AO39" si="45">AM38+AG38+AA38+U38+O38+I38</f>
        <v>156541.09735400009</v>
      </c>
      <c r="AP38" s="15">
        <f t="shared" si="19"/>
        <v>52180.365784666697</v>
      </c>
    </row>
    <row r="39" spans="1:42" x14ac:dyDescent="0.25">
      <c r="B39" s="24">
        <v>4005</v>
      </c>
      <c r="C39" s="25" t="s">
        <v>211</v>
      </c>
      <c r="D39" t="s">
        <v>181</v>
      </c>
      <c r="E39" s="26">
        <v>171</v>
      </c>
      <c r="F39" s="51">
        <v>196.24770000000001</v>
      </c>
      <c r="G39" s="51">
        <f t="shared" si="33"/>
        <v>1.1476473684210526</v>
      </c>
      <c r="H39" s="27">
        <f t="shared" si="13"/>
        <v>2179.13</v>
      </c>
      <c r="I39" s="28">
        <f t="shared" si="34"/>
        <v>427649.25050100003</v>
      </c>
      <c r="K39" s="26">
        <v>89</v>
      </c>
      <c r="L39" s="51">
        <v>67.18630000000006</v>
      </c>
      <c r="M39" s="51">
        <f t="shared" si="35"/>
        <v>0.75490224719101195</v>
      </c>
      <c r="N39" s="27">
        <f t="shared" si="14"/>
        <v>199.23</v>
      </c>
      <c r="O39" s="28">
        <f t="shared" si="36"/>
        <v>13385.526549000011</v>
      </c>
      <c r="Q39" s="26">
        <v>1</v>
      </c>
      <c r="R39" s="51">
        <v>1.1766000000000001</v>
      </c>
      <c r="S39" s="51">
        <f t="shared" si="37"/>
        <v>1.1766000000000001</v>
      </c>
      <c r="T39" s="27">
        <f t="shared" si="15"/>
        <v>99.62</v>
      </c>
      <c r="U39" s="28">
        <f t="shared" si="38"/>
        <v>117.21289200000001</v>
      </c>
      <c r="W39" s="26">
        <v>12534</v>
      </c>
      <c r="X39" s="51">
        <v>2634.5098999999996</v>
      </c>
      <c r="Y39" s="51">
        <f t="shared" si="39"/>
        <v>0.21018907770863249</v>
      </c>
      <c r="Z39" s="27">
        <f t="shared" si="16"/>
        <v>447.71</v>
      </c>
      <c r="AA39" s="15">
        <f t="shared" si="40"/>
        <v>1179496.4273289999</v>
      </c>
      <c r="AC39" s="26">
        <v>0</v>
      </c>
      <c r="AD39" s="51">
        <v>0</v>
      </c>
      <c r="AE39" s="51">
        <f t="shared" si="41"/>
        <v>0</v>
      </c>
      <c r="AF39" s="27">
        <f t="shared" si="17"/>
        <v>286.54000000000002</v>
      </c>
      <c r="AG39" s="15">
        <f t="shared" si="42"/>
        <v>0</v>
      </c>
      <c r="AI39" s="26">
        <v>0</v>
      </c>
      <c r="AJ39" s="51">
        <v>0</v>
      </c>
      <c r="AK39" s="51">
        <f t="shared" si="43"/>
        <v>0</v>
      </c>
      <c r="AL39" s="27">
        <f t="shared" si="18"/>
        <v>346.23</v>
      </c>
      <c r="AM39" s="15">
        <f t="shared" si="44"/>
        <v>0</v>
      </c>
      <c r="AO39" s="15">
        <f t="shared" si="45"/>
        <v>1620648.4172710001</v>
      </c>
      <c r="AP39" s="15">
        <f t="shared" si="19"/>
        <v>540216.13909033337</v>
      </c>
    </row>
    <row r="40" spans="1:42" x14ac:dyDescent="0.25">
      <c r="A40">
        <v>140032</v>
      </c>
      <c r="B40" s="24">
        <v>5003</v>
      </c>
      <c r="C40" s="25" t="s">
        <v>212</v>
      </c>
      <c r="D40" t="s">
        <v>181</v>
      </c>
      <c r="E40" s="26">
        <v>112</v>
      </c>
      <c r="F40" s="51">
        <v>72.1297</v>
      </c>
      <c r="G40" s="51">
        <f t="shared" si="0"/>
        <v>0.64401517857142854</v>
      </c>
      <c r="H40" s="27">
        <f t="shared" si="13"/>
        <v>2179.13</v>
      </c>
      <c r="I40" s="28">
        <f t="shared" si="1"/>
        <v>157179.99316100002</v>
      </c>
      <c r="K40" s="26">
        <v>0</v>
      </c>
      <c r="L40" s="51">
        <v>0</v>
      </c>
      <c r="M40" s="51">
        <f t="shared" si="2"/>
        <v>0</v>
      </c>
      <c r="N40" s="27">
        <f t="shared" si="14"/>
        <v>199.23</v>
      </c>
      <c r="O40" s="28">
        <f t="shared" si="3"/>
        <v>0</v>
      </c>
      <c r="Q40" s="26">
        <v>0</v>
      </c>
      <c r="R40" s="51">
        <v>0</v>
      </c>
      <c r="S40" s="51">
        <f t="shared" si="4"/>
        <v>0</v>
      </c>
      <c r="T40" s="27">
        <f t="shared" si="15"/>
        <v>99.62</v>
      </c>
      <c r="U40" s="28">
        <f t="shared" si="5"/>
        <v>0</v>
      </c>
      <c r="W40" s="26">
        <v>7524</v>
      </c>
      <c r="X40" s="51">
        <v>1913.6293999999998</v>
      </c>
      <c r="Y40" s="51">
        <f t="shared" si="6"/>
        <v>0.2543367091972355</v>
      </c>
      <c r="Z40" s="27">
        <f t="shared" si="16"/>
        <v>447.71</v>
      </c>
      <c r="AA40" s="15">
        <f t="shared" si="7"/>
        <v>856751.01867399982</v>
      </c>
      <c r="AC40" s="26">
        <v>0</v>
      </c>
      <c r="AD40" s="51">
        <v>0</v>
      </c>
      <c r="AE40" s="51">
        <f t="shared" si="8"/>
        <v>0</v>
      </c>
      <c r="AF40" s="27">
        <f t="shared" si="17"/>
        <v>286.54000000000002</v>
      </c>
      <c r="AG40" s="15">
        <f t="shared" si="9"/>
        <v>0</v>
      </c>
      <c r="AI40" s="26">
        <v>0</v>
      </c>
      <c r="AJ40" s="51">
        <v>0</v>
      </c>
      <c r="AK40" s="51">
        <f t="shared" si="10"/>
        <v>0</v>
      </c>
      <c r="AL40" s="27">
        <f t="shared" si="18"/>
        <v>346.23</v>
      </c>
      <c r="AM40" s="15">
        <f t="shared" si="11"/>
        <v>0</v>
      </c>
      <c r="AO40" s="15">
        <f t="shared" si="12"/>
        <v>1013931.0118349998</v>
      </c>
      <c r="AP40" s="15">
        <f t="shared" si="19"/>
        <v>337977.00394499995</v>
      </c>
    </row>
    <row r="41" spans="1:42" x14ac:dyDescent="0.25">
      <c r="A41">
        <v>140187</v>
      </c>
      <c r="B41" s="24">
        <v>2002</v>
      </c>
      <c r="C41" s="25" t="s">
        <v>213</v>
      </c>
      <c r="D41" t="s">
        <v>181</v>
      </c>
      <c r="E41" s="26">
        <v>256</v>
      </c>
      <c r="F41" s="51">
        <v>282.05649999999991</v>
      </c>
      <c r="G41" s="51">
        <f t="shared" si="0"/>
        <v>1.1017832031249997</v>
      </c>
      <c r="H41" s="27">
        <f t="shared" si="13"/>
        <v>2179.13</v>
      </c>
      <c r="I41" s="28">
        <f t="shared" si="1"/>
        <v>614637.78084499983</v>
      </c>
      <c r="K41" s="26">
        <v>0</v>
      </c>
      <c r="L41" s="51">
        <v>0</v>
      </c>
      <c r="M41" s="51">
        <f t="shared" si="2"/>
        <v>0</v>
      </c>
      <c r="N41" s="27">
        <f t="shared" si="14"/>
        <v>199.23</v>
      </c>
      <c r="O41" s="28">
        <f t="shared" si="3"/>
        <v>0</v>
      </c>
      <c r="Q41" s="26">
        <v>0</v>
      </c>
      <c r="R41" s="51">
        <v>0</v>
      </c>
      <c r="S41" s="51">
        <f t="shared" si="4"/>
        <v>0</v>
      </c>
      <c r="T41" s="27">
        <f t="shared" si="15"/>
        <v>99.62</v>
      </c>
      <c r="U41" s="28">
        <f t="shared" si="5"/>
        <v>0</v>
      </c>
      <c r="W41" s="26">
        <v>7756</v>
      </c>
      <c r="X41" s="51">
        <v>2184.5197999999996</v>
      </c>
      <c r="Y41" s="51">
        <f t="shared" si="6"/>
        <v>0.28165546673543057</v>
      </c>
      <c r="Z41" s="27">
        <f t="shared" si="16"/>
        <v>447.71</v>
      </c>
      <c r="AA41" s="15">
        <f t="shared" si="7"/>
        <v>978031.35965799971</v>
      </c>
      <c r="AC41" s="26">
        <v>0</v>
      </c>
      <c r="AD41" s="51">
        <v>0</v>
      </c>
      <c r="AE41" s="51">
        <f t="shared" si="8"/>
        <v>0</v>
      </c>
      <c r="AF41" s="27">
        <f t="shared" si="17"/>
        <v>286.54000000000002</v>
      </c>
      <c r="AG41" s="15">
        <f t="shared" si="9"/>
        <v>0</v>
      </c>
      <c r="AI41" s="26">
        <v>339</v>
      </c>
      <c r="AJ41" s="51">
        <v>184.78800000000001</v>
      </c>
      <c r="AK41" s="51">
        <f t="shared" si="10"/>
        <v>0.54509734513274344</v>
      </c>
      <c r="AL41" s="27">
        <f t="shared" si="18"/>
        <v>346.23</v>
      </c>
      <c r="AM41" s="15">
        <f t="shared" si="11"/>
        <v>63979.149240000013</v>
      </c>
      <c r="AO41" s="15">
        <f t="shared" si="12"/>
        <v>1656648.2897429997</v>
      </c>
      <c r="AP41" s="15">
        <f t="shared" si="19"/>
        <v>552216.0965809999</v>
      </c>
    </row>
    <row r="42" spans="1:42" x14ac:dyDescent="0.25">
      <c r="A42">
        <v>140145</v>
      </c>
      <c r="B42" s="24">
        <v>2010</v>
      </c>
      <c r="C42" s="25" t="s">
        <v>84</v>
      </c>
      <c r="D42" t="s">
        <v>181</v>
      </c>
      <c r="E42" s="26">
        <v>49</v>
      </c>
      <c r="F42" s="51">
        <v>23.439500000000002</v>
      </c>
      <c r="G42" s="51">
        <f t="shared" si="0"/>
        <v>0.47835714285714293</v>
      </c>
      <c r="H42" s="27">
        <f t="shared" si="13"/>
        <v>2179.13</v>
      </c>
      <c r="I42" s="28">
        <f t="shared" si="1"/>
        <v>51077.717635000008</v>
      </c>
      <c r="K42" s="26">
        <v>0</v>
      </c>
      <c r="L42" s="51">
        <v>0</v>
      </c>
      <c r="M42" s="51">
        <f t="shared" si="2"/>
        <v>0</v>
      </c>
      <c r="N42" s="27">
        <f t="shared" si="14"/>
        <v>199.23</v>
      </c>
      <c r="O42" s="28">
        <f t="shared" si="3"/>
        <v>0</v>
      </c>
      <c r="Q42" s="26">
        <v>0</v>
      </c>
      <c r="R42" s="51">
        <v>0</v>
      </c>
      <c r="S42" s="51">
        <f t="shared" si="4"/>
        <v>0</v>
      </c>
      <c r="T42" s="27">
        <f t="shared" si="15"/>
        <v>99.62</v>
      </c>
      <c r="U42" s="28">
        <f t="shared" si="5"/>
        <v>0</v>
      </c>
      <c r="W42" s="26">
        <v>2413</v>
      </c>
      <c r="X42" s="51">
        <v>550.03240000000005</v>
      </c>
      <c r="Y42" s="51">
        <f t="shared" si="6"/>
        <v>0.22794546208039787</v>
      </c>
      <c r="Z42" s="27">
        <f t="shared" si="16"/>
        <v>447.71</v>
      </c>
      <c r="AA42" s="15">
        <f t="shared" si="7"/>
        <v>246255.00580400001</v>
      </c>
      <c r="AC42" s="26">
        <v>0</v>
      </c>
      <c r="AD42" s="51">
        <v>0</v>
      </c>
      <c r="AE42" s="51">
        <f t="shared" si="8"/>
        <v>0</v>
      </c>
      <c r="AF42" s="27">
        <f t="shared" si="17"/>
        <v>286.54000000000002</v>
      </c>
      <c r="AG42" s="15">
        <f t="shared" si="9"/>
        <v>0</v>
      </c>
      <c r="AI42" s="26">
        <v>0</v>
      </c>
      <c r="AJ42" s="51">
        <v>0</v>
      </c>
      <c r="AK42" s="51">
        <f t="shared" si="10"/>
        <v>0</v>
      </c>
      <c r="AL42" s="27">
        <f t="shared" si="18"/>
        <v>346.23</v>
      </c>
      <c r="AM42" s="15">
        <f t="shared" si="11"/>
        <v>0</v>
      </c>
      <c r="AO42" s="15">
        <f t="shared" si="12"/>
        <v>297332.72343900002</v>
      </c>
      <c r="AP42" s="15">
        <f t="shared" si="19"/>
        <v>99110.907813000013</v>
      </c>
    </row>
    <row r="43" spans="1:42" x14ac:dyDescent="0.25">
      <c r="A43">
        <v>140234</v>
      </c>
      <c r="B43" s="24">
        <v>16033</v>
      </c>
      <c r="C43" s="25" t="s">
        <v>214</v>
      </c>
      <c r="D43" t="s">
        <v>181</v>
      </c>
      <c r="E43" s="26">
        <v>71</v>
      </c>
      <c r="F43" s="51">
        <v>50.023099999999999</v>
      </c>
      <c r="G43" s="51">
        <f t="shared" si="0"/>
        <v>0.70455070422535215</v>
      </c>
      <c r="H43" s="27">
        <f t="shared" si="13"/>
        <v>2179.13</v>
      </c>
      <c r="I43" s="28">
        <f t="shared" si="1"/>
        <v>109006.83790300001</v>
      </c>
      <c r="K43" s="26">
        <v>0</v>
      </c>
      <c r="L43" s="51">
        <v>0</v>
      </c>
      <c r="M43" s="51">
        <f t="shared" si="2"/>
        <v>0</v>
      </c>
      <c r="N43" s="27">
        <f t="shared" si="14"/>
        <v>199.23</v>
      </c>
      <c r="O43" s="28">
        <f t="shared" si="3"/>
        <v>0</v>
      </c>
      <c r="Q43" s="26">
        <v>0</v>
      </c>
      <c r="R43" s="51">
        <v>0</v>
      </c>
      <c r="S43" s="51">
        <f t="shared" si="4"/>
        <v>0</v>
      </c>
      <c r="T43" s="27">
        <f t="shared" si="15"/>
        <v>99.62</v>
      </c>
      <c r="U43" s="28">
        <f t="shared" si="5"/>
        <v>0</v>
      </c>
      <c r="W43" s="26">
        <v>4619</v>
      </c>
      <c r="X43" s="51">
        <v>1161.6059000000002</v>
      </c>
      <c r="Y43" s="51">
        <f t="shared" si="6"/>
        <v>0.25148428231218883</v>
      </c>
      <c r="Z43" s="27">
        <f t="shared" si="16"/>
        <v>447.71</v>
      </c>
      <c r="AA43" s="15">
        <f t="shared" si="7"/>
        <v>520062.5774890001</v>
      </c>
      <c r="AC43" s="26">
        <v>0</v>
      </c>
      <c r="AD43" s="51">
        <v>0</v>
      </c>
      <c r="AE43" s="51">
        <f t="shared" si="8"/>
        <v>0</v>
      </c>
      <c r="AF43" s="27">
        <f t="shared" si="17"/>
        <v>286.54000000000002</v>
      </c>
      <c r="AG43" s="15">
        <f t="shared" si="9"/>
        <v>0</v>
      </c>
      <c r="AI43" s="26">
        <v>0</v>
      </c>
      <c r="AJ43" s="51">
        <v>0</v>
      </c>
      <c r="AK43" s="51">
        <f t="shared" si="10"/>
        <v>0</v>
      </c>
      <c r="AL43" s="27">
        <f t="shared" si="18"/>
        <v>346.23</v>
      </c>
      <c r="AM43" s="15">
        <f t="shared" si="11"/>
        <v>0</v>
      </c>
      <c r="AO43" s="15">
        <f t="shared" si="12"/>
        <v>629069.41539200011</v>
      </c>
      <c r="AP43" s="15">
        <f t="shared" si="19"/>
        <v>209689.8051306667</v>
      </c>
    </row>
    <row r="44" spans="1:42" x14ac:dyDescent="0.25">
      <c r="B44" s="24">
        <v>23001</v>
      </c>
      <c r="C44" s="25" t="s">
        <v>215</v>
      </c>
      <c r="D44" t="s">
        <v>181</v>
      </c>
      <c r="E44" s="26">
        <v>9</v>
      </c>
      <c r="F44" s="51">
        <v>12.1509</v>
      </c>
      <c r="G44" s="51">
        <f>F44/E44</f>
        <v>1.3501000000000001</v>
      </c>
      <c r="H44" s="27">
        <f t="shared" si="13"/>
        <v>2179.13</v>
      </c>
      <c r="I44" s="28">
        <f>E44*G44*H44</f>
        <v>26478.390717000002</v>
      </c>
      <c r="K44" s="26">
        <v>0</v>
      </c>
      <c r="L44" s="51">
        <v>0</v>
      </c>
      <c r="M44" s="51">
        <f>IFERROR(L44/K44,0)</f>
        <v>0</v>
      </c>
      <c r="N44" s="27">
        <f t="shared" si="14"/>
        <v>199.23</v>
      </c>
      <c r="O44" s="28">
        <f>K44*M44*N44</f>
        <v>0</v>
      </c>
      <c r="Q44" s="26">
        <v>0</v>
      </c>
      <c r="R44" s="51">
        <v>0</v>
      </c>
      <c r="S44" s="51">
        <f>IFERROR(R44/Q44,0)</f>
        <v>0</v>
      </c>
      <c r="T44" s="27">
        <f t="shared" si="15"/>
        <v>99.62</v>
      </c>
      <c r="U44" s="28">
        <f>Q44*S44*T44</f>
        <v>0</v>
      </c>
      <c r="W44" s="26">
        <v>2680</v>
      </c>
      <c r="X44" s="51">
        <v>608.26580000000001</v>
      </c>
      <c r="Y44" s="51">
        <f>IFERROR(X44/W44,0)</f>
        <v>0.22696485074626865</v>
      </c>
      <c r="Z44" s="27">
        <f t="shared" si="16"/>
        <v>447.71</v>
      </c>
      <c r="AA44" s="15">
        <f>W44*Y44*Z44</f>
        <v>272326.68131800002</v>
      </c>
      <c r="AC44" s="26">
        <v>0</v>
      </c>
      <c r="AD44" s="51">
        <v>0</v>
      </c>
      <c r="AE44" s="51">
        <f>IFERROR(AD44/AC44,0)</f>
        <v>0</v>
      </c>
      <c r="AF44" s="27">
        <f t="shared" si="17"/>
        <v>286.54000000000002</v>
      </c>
      <c r="AG44" s="15">
        <f>AC44*AE44*AF44</f>
        <v>0</v>
      </c>
      <c r="AI44" s="26">
        <v>0</v>
      </c>
      <c r="AJ44" s="51">
        <v>0</v>
      </c>
      <c r="AK44" s="51">
        <f>IFERROR(AJ44/AI44,0)</f>
        <v>0</v>
      </c>
      <c r="AL44" s="27">
        <f t="shared" si="18"/>
        <v>346.23</v>
      </c>
      <c r="AM44" s="15">
        <f>AI44*AK44*AL44</f>
        <v>0</v>
      </c>
      <c r="AO44" s="15">
        <f>AM44+AG44+AA44+U44+O44+I44</f>
        <v>298805.07203500002</v>
      </c>
      <c r="AP44" s="15">
        <f>AO44/3</f>
        <v>99601.69067833334</v>
      </c>
    </row>
    <row r="45" spans="1:42" x14ac:dyDescent="0.25">
      <c r="A45">
        <v>140059</v>
      </c>
      <c r="B45" s="24">
        <v>10005</v>
      </c>
      <c r="C45" s="25" t="s">
        <v>216</v>
      </c>
      <c r="D45" t="s">
        <v>181</v>
      </c>
      <c r="E45" s="26">
        <v>7</v>
      </c>
      <c r="F45" s="51">
        <v>8.2901999999999987</v>
      </c>
      <c r="G45" s="51">
        <f t="shared" si="0"/>
        <v>1.1843142857142854</v>
      </c>
      <c r="H45" s="27">
        <f t="shared" si="13"/>
        <v>2179.13</v>
      </c>
      <c r="I45" s="28">
        <f t="shared" ref="I45:I75" si="46">E45*G45*H45</f>
        <v>18065.423525999999</v>
      </c>
      <c r="K45" s="26">
        <v>0</v>
      </c>
      <c r="L45" s="51">
        <v>0</v>
      </c>
      <c r="M45" s="51">
        <f t="shared" ref="M45:M75" si="47">IFERROR(L45/K45,0)</f>
        <v>0</v>
      </c>
      <c r="N45" s="27">
        <f t="shared" si="14"/>
        <v>199.23</v>
      </c>
      <c r="O45" s="28">
        <f t="shared" ref="O45:O75" si="48">K45*M45*N45</f>
        <v>0</v>
      </c>
      <c r="Q45" s="26">
        <v>0</v>
      </c>
      <c r="R45" s="51">
        <v>0</v>
      </c>
      <c r="S45" s="51">
        <f t="shared" ref="S45:S75" si="49">IFERROR(R45/Q45,0)</f>
        <v>0</v>
      </c>
      <c r="T45" s="27">
        <f t="shared" si="15"/>
        <v>99.62</v>
      </c>
      <c r="U45" s="28">
        <f t="shared" ref="U45:U75" si="50">Q45*S45*T45</f>
        <v>0</v>
      </c>
      <c r="W45" s="26">
        <v>4307</v>
      </c>
      <c r="X45" s="51">
        <v>825.34169999999983</v>
      </c>
      <c r="Y45" s="51">
        <f t="shared" ref="Y45:Y75" si="51">IFERROR(X45/W45,0)</f>
        <v>0.19162797771070347</v>
      </c>
      <c r="Z45" s="27">
        <f t="shared" si="16"/>
        <v>447.71</v>
      </c>
      <c r="AA45" s="15">
        <f t="shared" ref="AA45:AA75" si="52">W45*Y45*Z45</f>
        <v>369513.73250699992</v>
      </c>
      <c r="AC45" s="26">
        <v>0</v>
      </c>
      <c r="AD45" s="51">
        <v>0</v>
      </c>
      <c r="AE45" s="51">
        <f t="shared" ref="AE45:AE75" si="53">IFERROR(AD45/AC45,0)</f>
        <v>0</v>
      </c>
      <c r="AF45" s="27">
        <f t="shared" si="17"/>
        <v>286.54000000000002</v>
      </c>
      <c r="AG45" s="15">
        <f t="shared" ref="AG45:AG75" si="54">AC45*AE45*AF45</f>
        <v>0</v>
      </c>
      <c r="AI45" s="26">
        <v>0</v>
      </c>
      <c r="AJ45" s="51">
        <v>0</v>
      </c>
      <c r="AK45" s="51">
        <f t="shared" ref="AK45:AK75" si="55">IFERROR(AJ45/AI45,0)</f>
        <v>0</v>
      </c>
      <c r="AL45" s="27">
        <f t="shared" si="18"/>
        <v>346.23</v>
      </c>
      <c r="AM45" s="15">
        <f t="shared" ref="AM45:AM75" si="56">AI45*AK45*AL45</f>
        <v>0</v>
      </c>
      <c r="AO45" s="15">
        <f t="shared" ref="AO45:AO75" si="57">AM45+AG45+AA45+U45+O45+I45</f>
        <v>387579.15603299992</v>
      </c>
      <c r="AP45" s="15">
        <f t="shared" si="19"/>
        <v>129193.05201099998</v>
      </c>
    </row>
    <row r="46" spans="1:42" x14ac:dyDescent="0.25">
      <c r="A46">
        <v>140012</v>
      </c>
      <c r="B46" s="24">
        <v>4008</v>
      </c>
      <c r="C46" s="25" t="s">
        <v>217</v>
      </c>
      <c r="D46" t="s">
        <v>181</v>
      </c>
      <c r="E46" s="26">
        <v>84</v>
      </c>
      <c r="F46" s="51">
        <v>211.02169999999998</v>
      </c>
      <c r="G46" s="51">
        <f t="shared" si="0"/>
        <v>2.5121630952380949</v>
      </c>
      <c r="H46" s="27">
        <f t="shared" si="13"/>
        <v>2179.13</v>
      </c>
      <c r="I46" s="28">
        <f t="shared" si="46"/>
        <v>459843.71712099999</v>
      </c>
      <c r="K46" s="26">
        <v>33</v>
      </c>
      <c r="L46" s="51">
        <v>21.7453</v>
      </c>
      <c r="M46" s="51">
        <f t="shared" si="47"/>
        <v>0.65894848484848489</v>
      </c>
      <c r="N46" s="27">
        <f t="shared" si="14"/>
        <v>199.23</v>
      </c>
      <c r="O46" s="28">
        <f t="shared" si="48"/>
        <v>4332.3161190000001</v>
      </c>
      <c r="Q46" s="26">
        <v>0</v>
      </c>
      <c r="R46" s="51">
        <v>0</v>
      </c>
      <c r="S46" s="51">
        <f t="shared" si="49"/>
        <v>0</v>
      </c>
      <c r="T46" s="27">
        <f t="shared" si="15"/>
        <v>99.62</v>
      </c>
      <c r="U46" s="28">
        <f t="shared" si="50"/>
        <v>0</v>
      </c>
      <c r="W46" s="26">
        <v>10763</v>
      </c>
      <c r="X46" s="51">
        <v>2069.5843000000004</v>
      </c>
      <c r="Y46" s="51">
        <f t="shared" si="51"/>
        <v>0.19228693672767819</v>
      </c>
      <c r="Z46" s="27">
        <f t="shared" si="16"/>
        <v>447.71</v>
      </c>
      <c r="AA46" s="15">
        <f t="shared" si="52"/>
        <v>926573.58695300017</v>
      </c>
      <c r="AC46" s="26">
        <v>0</v>
      </c>
      <c r="AD46" s="51">
        <v>0</v>
      </c>
      <c r="AE46" s="51">
        <f t="shared" si="53"/>
        <v>0</v>
      </c>
      <c r="AF46" s="27">
        <f t="shared" si="17"/>
        <v>286.54000000000002</v>
      </c>
      <c r="AG46" s="15">
        <f t="shared" si="54"/>
        <v>0</v>
      </c>
      <c r="AI46" s="26">
        <v>0</v>
      </c>
      <c r="AJ46" s="51">
        <v>0</v>
      </c>
      <c r="AK46" s="51">
        <f t="shared" si="55"/>
        <v>0</v>
      </c>
      <c r="AL46" s="27">
        <f t="shared" si="18"/>
        <v>346.23</v>
      </c>
      <c r="AM46" s="15">
        <f t="shared" si="56"/>
        <v>0</v>
      </c>
      <c r="AO46" s="15">
        <f t="shared" si="57"/>
        <v>1390749.6201930002</v>
      </c>
      <c r="AP46" s="15">
        <f t="shared" si="19"/>
        <v>463583.20673100004</v>
      </c>
    </row>
    <row r="47" spans="1:42" x14ac:dyDescent="0.25">
      <c r="B47" s="24">
        <v>13027</v>
      </c>
      <c r="C47" s="25" t="s">
        <v>218</v>
      </c>
      <c r="D47" t="s">
        <v>181</v>
      </c>
      <c r="E47" s="26">
        <v>637</v>
      </c>
      <c r="F47" s="51">
        <v>1852.7987000000001</v>
      </c>
      <c r="G47" s="51">
        <f t="shared" si="0"/>
        <v>2.9086321821036107</v>
      </c>
      <c r="H47" s="27">
        <f t="shared" si="13"/>
        <v>2179.13</v>
      </c>
      <c r="I47" s="28">
        <f t="shared" si="46"/>
        <v>4037489.2311310004</v>
      </c>
      <c r="K47" s="26">
        <v>0</v>
      </c>
      <c r="L47" s="51">
        <v>0</v>
      </c>
      <c r="M47" s="51">
        <f t="shared" si="47"/>
        <v>0</v>
      </c>
      <c r="N47" s="27">
        <f t="shared" si="14"/>
        <v>199.23</v>
      </c>
      <c r="O47" s="28">
        <f t="shared" si="48"/>
        <v>0</v>
      </c>
      <c r="Q47" s="26">
        <v>0</v>
      </c>
      <c r="R47" s="51">
        <v>0</v>
      </c>
      <c r="S47" s="51">
        <f t="shared" si="49"/>
        <v>0</v>
      </c>
      <c r="T47" s="27">
        <f t="shared" si="15"/>
        <v>99.62</v>
      </c>
      <c r="U47" s="28">
        <f t="shared" si="50"/>
        <v>0</v>
      </c>
      <c r="W47" s="26">
        <v>59388</v>
      </c>
      <c r="X47" s="51">
        <v>14229.146100000002</v>
      </c>
      <c r="Y47" s="51">
        <f t="shared" si="51"/>
        <v>0.23959631743786627</v>
      </c>
      <c r="Z47" s="27">
        <f t="shared" si="16"/>
        <v>447.71</v>
      </c>
      <c r="AA47" s="15">
        <f t="shared" si="52"/>
        <v>6370531.0004310003</v>
      </c>
      <c r="AC47" s="26">
        <v>0</v>
      </c>
      <c r="AD47" s="51">
        <v>0</v>
      </c>
      <c r="AE47" s="51">
        <f t="shared" si="53"/>
        <v>0</v>
      </c>
      <c r="AF47" s="27">
        <f t="shared" si="17"/>
        <v>286.54000000000002</v>
      </c>
      <c r="AG47" s="15">
        <f t="shared" si="54"/>
        <v>0</v>
      </c>
      <c r="AI47" s="26">
        <v>0</v>
      </c>
      <c r="AJ47" s="51">
        <v>0</v>
      </c>
      <c r="AK47" s="51">
        <f t="shared" si="55"/>
        <v>0</v>
      </c>
      <c r="AL47" s="27">
        <f t="shared" si="18"/>
        <v>346.23</v>
      </c>
      <c r="AM47" s="15">
        <f t="shared" si="56"/>
        <v>0</v>
      </c>
      <c r="AO47" s="15">
        <f t="shared" si="57"/>
        <v>10408020.231562</v>
      </c>
      <c r="AP47" s="15">
        <f t="shared" si="19"/>
        <v>3469340.0771873333</v>
      </c>
    </row>
    <row r="48" spans="1:42" x14ac:dyDescent="0.25">
      <c r="A48">
        <v>140089</v>
      </c>
      <c r="B48" s="24">
        <v>13021</v>
      </c>
      <c r="C48" s="25" t="s">
        <v>219</v>
      </c>
      <c r="D48" t="s">
        <v>181</v>
      </c>
      <c r="E48" s="26">
        <v>27</v>
      </c>
      <c r="F48" s="51">
        <v>18.792000000000002</v>
      </c>
      <c r="G48" s="51">
        <f t="shared" si="0"/>
        <v>0.69600000000000006</v>
      </c>
      <c r="H48" s="27">
        <f t="shared" si="13"/>
        <v>2179.13</v>
      </c>
      <c r="I48" s="28">
        <f t="shared" si="46"/>
        <v>40950.210960000004</v>
      </c>
      <c r="K48" s="26">
        <v>0</v>
      </c>
      <c r="L48" s="51">
        <v>0</v>
      </c>
      <c r="M48" s="51">
        <f t="shared" si="47"/>
        <v>0</v>
      </c>
      <c r="N48" s="27">
        <f t="shared" si="14"/>
        <v>199.23</v>
      </c>
      <c r="O48" s="28">
        <f t="shared" si="48"/>
        <v>0</v>
      </c>
      <c r="Q48" s="26">
        <v>0</v>
      </c>
      <c r="R48" s="51">
        <v>0</v>
      </c>
      <c r="S48" s="51">
        <f t="shared" si="49"/>
        <v>0</v>
      </c>
      <c r="T48" s="27">
        <f t="shared" si="15"/>
        <v>99.62</v>
      </c>
      <c r="U48" s="28">
        <f t="shared" si="50"/>
        <v>0</v>
      </c>
      <c r="W48" s="26">
        <v>5403</v>
      </c>
      <c r="X48" s="51">
        <v>901.64670000000001</v>
      </c>
      <c r="Y48" s="51">
        <f t="shared" si="51"/>
        <v>0.16687890061077179</v>
      </c>
      <c r="Z48" s="27">
        <f t="shared" si="16"/>
        <v>447.71</v>
      </c>
      <c r="AA48" s="15">
        <f t="shared" si="52"/>
        <v>403676.24405699997</v>
      </c>
      <c r="AC48" s="26">
        <v>0</v>
      </c>
      <c r="AD48" s="51">
        <v>0</v>
      </c>
      <c r="AE48" s="51">
        <f t="shared" si="53"/>
        <v>0</v>
      </c>
      <c r="AF48" s="27">
        <f t="shared" si="17"/>
        <v>286.54000000000002</v>
      </c>
      <c r="AG48" s="15">
        <f t="shared" si="54"/>
        <v>0</v>
      </c>
      <c r="AI48" s="26">
        <v>0</v>
      </c>
      <c r="AJ48" s="51">
        <v>0</v>
      </c>
      <c r="AK48" s="51">
        <f t="shared" si="55"/>
        <v>0</v>
      </c>
      <c r="AL48" s="27">
        <f t="shared" si="18"/>
        <v>346.23</v>
      </c>
      <c r="AM48" s="15">
        <f t="shared" si="56"/>
        <v>0</v>
      </c>
      <c r="AO48" s="15">
        <f t="shared" si="57"/>
        <v>444626.45501699997</v>
      </c>
      <c r="AP48" s="15">
        <f t="shared" si="19"/>
        <v>148208.81833899999</v>
      </c>
    </row>
    <row r="49" spans="1:42" x14ac:dyDescent="0.25">
      <c r="A49">
        <v>140185</v>
      </c>
      <c r="B49" s="24">
        <v>2015</v>
      </c>
      <c r="C49" s="25" t="s">
        <v>50</v>
      </c>
      <c r="D49" t="s">
        <v>181</v>
      </c>
      <c r="E49" s="26">
        <v>424</v>
      </c>
      <c r="F49" s="51">
        <v>464.92070000000001</v>
      </c>
      <c r="G49" s="51">
        <f t="shared" si="0"/>
        <v>1.0965110849056603</v>
      </c>
      <c r="H49" s="27">
        <f t="shared" si="13"/>
        <v>2179.13</v>
      </c>
      <c r="I49" s="28">
        <f t="shared" si="46"/>
        <v>1013122.644991</v>
      </c>
      <c r="K49" s="26">
        <v>1</v>
      </c>
      <c r="L49" s="51">
        <v>0.65100000000000002</v>
      </c>
      <c r="M49" s="51">
        <f t="shared" si="47"/>
        <v>0.65100000000000002</v>
      </c>
      <c r="N49" s="27">
        <f t="shared" si="14"/>
        <v>199.23</v>
      </c>
      <c r="O49" s="28">
        <f t="shared" si="48"/>
        <v>129.69873000000001</v>
      </c>
      <c r="Q49" s="26">
        <v>0</v>
      </c>
      <c r="R49" s="51">
        <v>0</v>
      </c>
      <c r="S49" s="51">
        <f t="shared" si="49"/>
        <v>0</v>
      </c>
      <c r="T49" s="27">
        <f t="shared" si="15"/>
        <v>99.62</v>
      </c>
      <c r="U49" s="28">
        <f t="shared" si="50"/>
        <v>0</v>
      </c>
      <c r="W49" s="26">
        <v>13289</v>
      </c>
      <c r="X49" s="51">
        <v>3261.4208000000003</v>
      </c>
      <c r="Y49" s="51">
        <f t="shared" si="51"/>
        <v>0.24542259011212283</v>
      </c>
      <c r="Z49" s="27">
        <f t="shared" si="16"/>
        <v>447.71</v>
      </c>
      <c r="AA49" s="15">
        <f t="shared" si="52"/>
        <v>1460170.706368</v>
      </c>
      <c r="AC49" s="26">
        <v>0</v>
      </c>
      <c r="AD49" s="51">
        <v>0</v>
      </c>
      <c r="AE49" s="51">
        <f t="shared" si="53"/>
        <v>0</v>
      </c>
      <c r="AF49" s="27">
        <f t="shared" si="17"/>
        <v>286.54000000000002</v>
      </c>
      <c r="AG49" s="15">
        <f t="shared" si="54"/>
        <v>0</v>
      </c>
      <c r="AI49" s="26">
        <v>0</v>
      </c>
      <c r="AJ49" s="51">
        <v>0</v>
      </c>
      <c r="AK49" s="51">
        <f t="shared" si="55"/>
        <v>0</v>
      </c>
      <c r="AL49" s="27">
        <f t="shared" si="18"/>
        <v>346.23</v>
      </c>
      <c r="AM49" s="15">
        <f t="shared" si="56"/>
        <v>0</v>
      </c>
      <c r="AO49" s="15">
        <f t="shared" si="57"/>
        <v>2473423.0500889998</v>
      </c>
      <c r="AP49" s="15">
        <f t="shared" si="19"/>
        <v>824474.35002966656</v>
      </c>
    </row>
    <row r="50" spans="1:42" x14ac:dyDescent="0.25">
      <c r="A50">
        <v>140148</v>
      </c>
      <c r="B50" s="24">
        <v>19006</v>
      </c>
      <c r="C50" s="25" t="s">
        <v>220</v>
      </c>
      <c r="D50" t="s">
        <v>181</v>
      </c>
      <c r="E50" s="26">
        <v>631</v>
      </c>
      <c r="F50" s="51">
        <v>1168.4485000000002</v>
      </c>
      <c r="G50" s="51">
        <f t="shared" si="0"/>
        <v>1.8517408874801904</v>
      </c>
      <c r="H50" s="27">
        <f t="shared" si="13"/>
        <v>2179.13</v>
      </c>
      <c r="I50" s="28">
        <f t="shared" si="46"/>
        <v>2546201.1798050008</v>
      </c>
      <c r="K50" s="26">
        <v>75</v>
      </c>
      <c r="L50" s="51">
        <v>61.386200000000038</v>
      </c>
      <c r="M50" s="51">
        <f t="shared" si="47"/>
        <v>0.81848266666666714</v>
      </c>
      <c r="N50" s="27">
        <f t="shared" si="14"/>
        <v>199.23</v>
      </c>
      <c r="O50" s="28">
        <f t="shared" si="48"/>
        <v>12229.972626000006</v>
      </c>
      <c r="Q50" s="26">
        <v>20</v>
      </c>
      <c r="R50" s="51">
        <v>30.432199999999995</v>
      </c>
      <c r="S50" s="51">
        <f t="shared" si="49"/>
        <v>1.5216099999999997</v>
      </c>
      <c r="T50" s="27">
        <f t="shared" si="15"/>
        <v>99.62</v>
      </c>
      <c r="U50" s="28">
        <f t="shared" si="50"/>
        <v>3031.6557639999996</v>
      </c>
      <c r="W50" s="26">
        <v>43494</v>
      </c>
      <c r="X50" s="51">
        <v>8706.5519000000022</v>
      </c>
      <c r="Y50" s="51">
        <f t="shared" si="51"/>
        <v>0.2001782291810365</v>
      </c>
      <c r="Z50" s="27">
        <f t="shared" si="16"/>
        <v>447.71</v>
      </c>
      <c r="AA50" s="15">
        <f t="shared" si="52"/>
        <v>3898010.3511490007</v>
      </c>
      <c r="AC50" s="26">
        <v>6</v>
      </c>
      <c r="AD50" s="51">
        <v>4.6985999999999999</v>
      </c>
      <c r="AE50" s="51">
        <f t="shared" si="53"/>
        <v>0.78310000000000002</v>
      </c>
      <c r="AF50" s="27">
        <f t="shared" si="17"/>
        <v>286.54000000000002</v>
      </c>
      <c r="AG50" s="15">
        <f t="shared" si="54"/>
        <v>1346.3368440000002</v>
      </c>
      <c r="AI50" s="26">
        <v>0</v>
      </c>
      <c r="AJ50" s="51">
        <v>0</v>
      </c>
      <c r="AK50" s="51">
        <f t="shared" si="55"/>
        <v>0</v>
      </c>
      <c r="AL50" s="27">
        <f t="shared" si="18"/>
        <v>346.23</v>
      </c>
      <c r="AM50" s="15">
        <f t="shared" si="56"/>
        <v>0</v>
      </c>
      <c r="AO50" s="15">
        <f t="shared" si="57"/>
        <v>6460819.4961880017</v>
      </c>
      <c r="AP50" s="15">
        <f t="shared" si="19"/>
        <v>2153606.4987293337</v>
      </c>
    </row>
    <row r="51" spans="1:42" x14ac:dyDescent="0.25">
      <c r="A51">
        <v>140100</v>
      </c>
      <c r="B51" s="24">
        <v>24001</v>
      </c>
      <c r="C51" s="25" t="s">
        <v>221</v>
      </c>
      <c r="D51" t="s">
        <v>181</v>
      </c>
      <c r="E51" s="26">
        <v>0</v>
      </c>
      <c r="F51" s="51">
        <v>0</v>
      </c>
      <c r="G51" s="51">
        <f>IFERROR(F51/E51,0)</f>
        <v>0</v>
      </c>
      <c r="H51" s="27">
        <f t="shared" si="13"/>
        <v>2179.13</v>
      </c>
      <c r="I51" s="28">
        <f t="shared" si="46"/>
        <v>0</v>
      </c>
      <c r="K51" s="26">
        <v>0</v>
      </c>
      <c r="L51" s="51">
        <v>0</v>
      </c>
      <c r="M51" s="51">
        <f t="shared" si="47"/>
        <v>0</v>
      </c>
      <c r="N51" s="27">
        <f t="shared" si="14"/>
        <v>199.23</v>
      </c>
      <c r="O51" s="28">
        <f t="shared" si="48"/>
        <v>0</v>
      </c>
      <c r="Q51" s="26">
        <v>0</v>
      </c>
      <c r="R51" s="51">
        <v>0</v>
      </c>
      <c r="S51" s="51">
        <f t="shared" si="49"/>
        <v>0</v>
      </c>
      <c r="T51" s="27">
        <f t="shared" si="15"/>
        <v>99.62</v>
      </c>
      <c r="U51" s="28">
        <f t="shared" si="50"/>
        <v>0</v>
      </c>
      <c r="W51" s="26">
        <v>27</v>
      </c>
      <c r="X51" s="51">
        <v>7.2402999999999995</v>
      </c>
      <c r="Y51" s="51">
        <f t="shared" si="51"/>
        <v>0.26815925925925926</v>
      </c>
      <c r="Z51" s="27">
        <f t="shared" si="16"/>
        <v>447.71</v>
      </c>
      <c r="AA51" s="15">
        <f t="shared" si="52"/>
        <v>3241.554713</v>
      </c>
      <c r="AC51" s="26">
        <v>0</v>
      </c>
      <c r="AD51" s="51">
        <v>0</v>
      </c>
      <c r="AE51" s="51">
        <f t="shared" si="53"/>
        <v>0</v>
      </c>
      <c r="AF51" s="27">
        <f t="shared" si="17"/>
        <v>286.54000000000002</v>
      </c>
      <c r="AG51" s="15">
        <f t="shared" si="54"/>
        <v>0</v>
      </c>
      <c r="AI51" s="26">
        <v>0</v>
      </c>
      <c r="AJ51" s="51">
        <v>0</v>
      </c>
      <c r="AK51" s="51">
        <f t="shared" si="55"/>
        <v>0</v>
      </c>
      <c r="AL51" s="27">
        <f t="shared" si="18"/>
        <v>346.23</v>
      </c>
      <c r="AM51" s="15">
        <f t="shared" si="56"/>
        <v>0</v>
      </c>
      <c r="AO51" s="15">
        <f t="shared" si="57"/>
        <v>3241.554713</v>
      </c>
      <c r="AP51" s="15">
        <f t="shared" si="19"/>
        <v>1080.5182376666667</v>
      </c>
    </row>
    <row r="52" spans="1:42" x14ac:dyDescent="0.25">
      <c r="A52">
        <v>140101</v>
      </c>
      <c r="B52" s="24">
        <v>13011</v>
      </c>
      <c r="C52" s="25" t="s">
        <v>222</v>
      </c>
      <c r="D52" t="s">
        <v>181</v>
      </c>
      <c r="E52" s="26">
        <v>92</v>
      </c>
      <c r="F52" s="51">
        <v>76.12660000000001</v>
      </c>
      <c r="G52" s="51">
        <f t="shared" ref="G52:G75" si="58">F52/E52</f>
        <v>0.82746304347826094</v>
      </c>
      <c r="H52" s="27">
        <f t="shared" si="13"/>
        <v>2179.13</v>
      </c>
      <c r="I52" s="28">
        <f t="shared" si="46"/>
        <v>165889.75785800003</v>
      </c>
      <c r="K52" s="26">
        <v>0</v>
      </c>
      <c r="L52" s="51">
        <v>0</v>
      </c>
      <c r="M52" s="51">
        <f t="shared" si="47"/>
        <v>0</v>
      </c>
      <c r="N52" s="27">
        <f t="shared" si="14"/>
        <v>199.23</v>
      </c>
      <c r="O52" s="28">
        <f t="shared" si="48"/>
        <v>0</v>
      </c>
      <c r="Q52" s="26">
        <v>0</v>
      </c>
      <c r="R52" s="51">
        <v>0</v>
      </c>
      <c r="S52" s="51">
        <f t="shared" si="49"/>
        <v>0</v>
      </c>
      <c r="T52" s="27">
        <f t="shared" si="15"/>
        <v>99.62</v>
      </c>
      <c r="U52" s="28">
        <f t="shared" si="50"/>
        <v>0</v>
      </c>
      <c r="W52" s="26">
        <v>10072</v>
      </c>
      <c r="X52" s="51">
        <v>2179.5073999999995</v>
      </c>
      <c r="Y52" s="51">
        <f t="shared" si="51"/>
        <v>0.21639271247021441</v>
      </c>
      <c r="Z52" s="27">
        <f t="shared" si="16"/>
        <v>447.71</v>
      </c>
      <c r="AA52" s="15">
        <f t="shared" si="52"/>
        <v>975787.25805399974</v>
      </c>
      <c r="AC52" s="26">
        <v>0</v>
      </c>
      <c r="AD52" s="51">
        <v>0</v>
      </c>
      <c r="AE52" s="51">
        <f t="shared" si="53"/>
        <v>0</v>
      </c>
      <c r="AF52" s="27">
        <f t="shared" si="17"/>
        <v>286.54000000000002</v>
      </c>
      <c r="AG52" s="15">
        <f t="shared" si="54"/>
        <v>0</v>
      </c>
      <c r="AI52" s="26">
        <v>0</v>
      </c>
      <c r="AJ52" s="51">
        <v>0</v>
      </c>
      <c r="AK52" s="51">
        <f t="shared" si="55"/>
        <v>0</v>
      </c>
      <c r="AL52" s="27">
        <f t="shared" si="18"/>
        <v>346.23</v>
      </c>
      <c r="AM52" s="15">
        <f t="shared" si="56"/>
        <v>0</v>
      </c>
      <c r="AO52" s="15">
        <f t="shared" si="57"/>
        <v>1141677.0159119999</v>
      </c>
      <c r="AP52" s="15">
        <f t="shared" si="19"/>
        <v>380559.00530399993</v>
      </c>
    </row>
    <row r="53" spans="1:42" x14ac:dyDescent="0.25">
      <c r="A53">
        <v>140252</v>
      </c>
      <c r="B53" s="24">
        <v>1011</v>
      </c>
      <c r="C53" s="25" t="s">
        <v>223</v>
      </c>
      <c r="D53" t="s">
        <v>181</v>
      </c>
      <c r="E53" s="26">
        <v>258</v>
      </c>
      <c r="F53" s="51">
        <v>410.08549999999997</v>
      </c>
      <c r="G53" s="51">
        <f t="shared" si="58"/>
        <v>1.5894786821705424</v>
      </c>
      <c r="H53" s="27">
        <f t="shared" si="13"/>
        <v>2179.13</v>
      </c>
      <c r="I53" s="28">
        <f t="shared" si="46"/>
        <v>893629.61561500002</v>
      </c>
      <c r="K53" s="26">
        <v>83</v>
      </c>
      <c r="L53" s="51">
        <v>52.960499999999982</v>
      </c>
      <c r="M53" s="51">
        <f t="shared" si="47"/>
        <v>0.63807831325301179</v>
      </c>
      <c r="N53" s="27">
        <f t="shared" si="14"/>
        <v>199.23</v>
      </c>
      <c r="O53" s="28">
        <f t="shared" si="48"/>
        <v>10551.320414999995</v>
      </c>
      <c r="Q53" s="26">
        <v>0</v>
      </c>
      <c r="R53" s="51">
        <v>0</v>
      </c>
      <c r="S53" s="51">
        <f t="shared" si="49"/>
        <v>0</v>
      </c>
      <c r="T53" s="27">
        <f t="shared" si="15"/>
        <v>99.62</v>
      </c>
      <c r="U53" s="28">
        <f t="shared" si="50"/>
        <v>0</v>
      </c>
      <c r="W53" s="26">
        <v>20295</v>
      </c>
      <c r="X53" s="51">
        <v>3653.8923999999997</v>
      </c>
      <c r="Y53" s="51">
        <f t="shared" si="51"/>
        <v>0.18003904409953189</v>
      </c>
      <c r="Z53" s="27">
        <f t="shared" si="16"/>
        <v>447.71</v>
      </c>
      <c r="AA53" s="15">
        <f t="shared" si="52"/>
        <v>1635884.1664039998</v>
      </c>
      <c r="AC53" s="26">
        <v>247</v>
      </c>
      <c r="AD53" s="51">
        <v>226.61079999999998</v>
      </c>
      <c r="AE53" s="51">
        <f t="shared" si="53"/>
        <v>0.9174526315789473</v>
      </c>
      <c r="AF53" s="27">
        <f t="shared" si="17"/>
        <v>286.54000000000002</v>
      </c>
      <c r="AG53" s="15">
        <f t="shared" si="54"/>
        <v>64933.058632</v>
      </c>
      <c r="AI53" s="26">
        <v>0</v>
      </c>
      <c r="AJ53" s="51">
        <v>0</v>
      </c>
      <c r="AK53" s="51">
        <f t="shared" si="55"/>
        <v>0</v>
      </c>
      <c r="AL53" s="27">
        <f t="shared" si="18"/>
        <v>346.23</v>
      </c>
      <c r="AM53" s="15">
        <f t="shared" si="56"/>
        <v>0</v>
      </c>
      <c r="AO53" s="15">
        <f t="shared" si="57"/>
        <v>2604998.1610659999</v>
      </c>
      <c r="AP53" s="15">
        <f t="shared" si="19"/>
        <v>868332.72035533329</v>
      </c>
    </row>
    <row r="54" spans="1:42" x14ac:dyDescent="0.25">
      <c r="A54">
        <v>140242</v>
      </c>
      <c r="B54" s="24">
        <v>23008</v>
      </c>
      <c r="C54" s="25" t="s">
        <v>224</v>
      </c>
      <c r="D54" t="s">
        <v>181</v>
      </c>
      <c r="E54" s="26">
        <v>371</v>
      </c>
      <c r="F54" s="51">
        <v>707.32429999999999</v>
      </c>
      <c r="G54" s="51">
        <f t="shared" si="58"/>
        <v>1.9065345013477089</v>
      </c>
      <c r="H54" s="27">
        <f t="shared" si="13"/>
        <v>2179.13</v>
      </c>
      <c r="I54" s="28">
        <f t="shared" si="46"/>
        <v>1541351.601859</v>
      </c>
      <c r="K54" s="26">
        <v>23</v>
      </c>
      <c r="L54" s="51">
        <v>20.226099999999995</v>
      </c>
      <c r="M54" s="51">
        <f t="shared" si="47"/>
        <v>0.8793956521739128</v>
      </c>
      <c r="N54" s="27">
        <f t="shared" si="14"/>
        <v>199.23</v>
      </c>
      <c r="O54" s="28">
        <f t="shared" si="48"/>
        <v>4029.6459029999987</v>
      </c>
      <c r="Q54" s="26">
        <v>0</v>
      </c>
      <c r="R54" s="51">
        <v>0</v>
      </c>
      <c r="S54" s="51">
        <f t="shared" si="49"/>
        <v>0</v>
      </c>
      <c r="T54" s="27">
        <f t="shared" si="15"/>
        <v>99.62</v>
      </c>
      <c r="U54" s="28">
        <f t="shared" si="50"/>
        <v>0</v>
      </c>
      <c r="W54" s="26">
        <v>93018</v>
      </c>
      <c r="X54" s="51">
        <v>9857.494999999999</v>
      </c>
      <c r="Y54" s="51">
        <f t="shared" si="51"/>
        <v>0.1059740587843213</v>
      </c>
      <c r="Z54" s="27">
        <f t="shared" si="16"/>
        <v>447.71</v>
      </c>
      <c r="AA54" s="15">
        <f t="shared" si="52"/>
        <v>4413299.0864499994</v>
      </c>
      <c r="AC54" s="26">
        <v>1107</v>
      </c>
      <c r="AD54" s="51">
        <v>958.98</v>
      </c>
      <c r="AE54" s="51">
        <f t="shared" si="53"/>
        <v>0.86628726287262869</v>
      </c>
      <c r="AF54" s="27">
        <f t="shared" si="17"/>
        <v>286.54000000000002</v>
      </c>
      <c r="AG54" s="15">
        <f t="shared" si="54"/>
        <v>274786.12920000002</v>
      </c>
      <c r="AI54" s="26">
        <v>0</v>
      </c>
      <c r="AJ54" s="51">
        <v>0</v>
      </c>
      <c r="AK54" s="51">
        <f t="shared" si="55"/>
        <v>0</v>
      </c>
      <c r="AL54" s="27">
        <f t="shared" si="18"/>
        <v>346.23</v>
      </c>
      <c r="AM54" s="15">
        <f t="shared" si="56"/>
        <v>0</v>
      </c>
      <c r="AO54" s="15">
        <f t="shared" si="57"/>
        <v>6233466.4634119999</v>
      </c>
      <c r="AP54" s="15">
        <f t="shared" si="19"/>
        <v>2077822.1544706665</v>
      </c>
    </row>
    <row r="55" spans="1:42" x14ac:dyDescent="0.25">
      <c r="A55">
        <v>140211</v>
      </c>
      <c r="B55" s="24">
        <v>7005</v>
      </c>
      <c r="C55" s="25" t="s">
        <v>225</v>
      </c>
      <c r="D55" t="s">
        <v>181</v>
      </c>
      <c r="E55" s="26">
        <v>115</v>
      </c>
      <c r="F55" s="51">
        <v>184.63050000000001</v>
      </c>
      <c r="G55" s="51">
        <f t="shared" si="58"/>
        <v>1.6054826086956522</v>
      </c>
      <c r="H55" s="27">
        <f t="shared" si="13"/>
        <v>2179.13</v>
      </c>
      <c r="I55" s="28">
        <f t="shared" si="46"/>
        <v>402333.86146500002</v>
      </c>
      <c r="K55" s="26">
        <v>0</v>
      </c>
      <c r="L55" s="51">
        <v>0</v>
      </c>
      <c r="M55" s="51">
        <f t="shared" si="47"/>
        <v>0</v>
      </c>
      <c r="N55" s="27">
        <f t="shared" si="14"/>
        <v>199.23</v>
      </c>
      <c r="O55" s="28">
        <f t="shared" si="48"/>
        <v>0</v>
      </c>
      <c r="Q55" s="26">
        <v>0</v>
      </c>
      <c r="R55" s="51">
        <v>0</v>
      </c>
      <c r="S55" s="51">
        <f t="shared" si="49"/>
        <v>0</v>
      </c>
      <c r="T55" s="27">
        <f t="shared" si="15"/>
        <v>99.62</v>
      </c>
      <c r="U55" s="28">
        <f t="shared" si="50"/>
        <v>0</v>
      </c>
      <c r="W55" s="26">
        <v>8733</v>
      </c>
      <c r="X55" s="51">
        <v>3276.6931</v>
      </c>
      <c r="Y55" s="51">
        <f t="shared" si="51"/>
        <v>0.37520818733539446</v>
      </c>
      <c r="Z55" s="27">
        <f t="shared" si="16"/>
        <v>447.71</v>
      </c>
      <c r="AA55" s="15">
        <f t="shared" si="52"/>
        <v>1467008.2678009998</v>
      </c>
      <c r="AC55" s="26">
        <v>0</v>
      </c>
      <c r="AD55" s="51">
        <v>0</v>
      </c>
      <c r="AE55" s="51">
        <f t="shared" si="53"/>
        <v>0</v>
      </c>
      <c r="AF55" s="27">
        <f t="shared" si="17"/>
        <v>286.54000000000002</v>
      </c>
      <c r="AG55" s="15">
        <f t="shared" si="54"/>
        <v>0</v>
      </c>
      <c r="AI55" s="26">
        <v>0</v>
      </c>
      <c r="AJ55" s="51">
        <v>0</v>
      </c>
      <c r="AK55" s="51">
        <f t="shared" si="55"/>
        <v>0</v>
      </c>
      <c r="AL55" s="27">
        <f t="shared" si="18"/>
        <v>346.23</v>
      </c>
      <c r="AM55" s="15">
        <f t="shared" si="56"/>
        <v>0</v>
      </c>
      <c r="AO55" s="15">
        <f t="shared" si="57"/>
        <v>1869342.1292659999</v>
      </c>
      <c r="AP55" s="15">
        <f t="shared" si="19"/>
        <v>623114.04308866663</v>
      </c>
    </row>
    <row r="56" spans="1:42" x14ac:dyDescent="0.25">
      <c r="A56">
        <v>140286</v>
      </c>
      <c r="B56" s="24">
        <v>4006</v>
      </c>
      <c r="C56" s="25" t="s">
        <v>226</v>
      </c>
      <c r="D56" t="s">
        <v>181</v>
      </c>
      <c r="E56" s="26">
        <v>150</v>
      </c>
      <c r="F56" s="51">
        <v>145.97029999999998</v>
      </c>
      <c r="G56" s="51">
        <f t="shared" si="58"/>
        <v>0.97313533333333324</v>
      </c>
      <c r="H56" s="27">
        <f t="shared" si="13"/>
        <v>2179.13</v>
      </c>
      <c r="I56" s="28">
        <f t="shared" si="46"/>
        <v>318088.25983899995</v>
      </c>
      <c r="K56" s="26">
        <v>0</v>
      </c>
      <c r="L56" s="51">
        <v>0</v>
      </c>
      <c r="M56" s="51">
        <f t="shared" si="47"/>
        <v>0</v>
      </c>
      <c r="N56" s="27">
        <f t="shared" si="14"/>
        <v>199.23</v>
      </c>
      <c r="O56" s="28">
        <f t="shared" si="48"/>
        <v>0</v>
      </c>
      <c r="Q56" s="26">
        <v>0</v>
      </c>
      <c r="R56" s="51">
        <v>0</v>
      </c>
      <c r="S56" s="51">
        <f t="shared" si="49"/>
        <v>0</v>
      </c>
      <c r="T56" s="27">
        <f t="shared" si="15"/>
        <v>99.62</v>
      </c>
      <c r="U56" s="28">
        <f t="shared" si="50"/>
        <v>0</v>
      </c>
      <c r="W56" s="26">
        <v>10233</v>
      </c>
      <c r="X56" s="51">
        <v>2819.9946999999997</v>
      </c>
      <c r="Y56" s="51">
        <f t="shared" si="51"/>
        <v>0.2755784911560637</v>
      </c>
      <c r="Z56" s="27">
        <f t="shared" si="16"/>
        <v>447.71</v>
      </c>
      <c r="AA56" s="15">
        <f t="shared" si="52"/>
        <v>1262539.8271369999</v>
      </c>
      <c r="AC56" s="26">
        <v>0</v>
      </c>
      <c r="AD56" s="51">
        <v>0</v>
      </c>
      <c r="AE56" s="51">
        <f t="shared" si="53"/>
        <v>0</v>
      </c>
      <c r="AF56" s="27">
        <f t="shared" si="17"/>
        <v>286.54000000000002</v>
      </c>
      <c r="AG56" s="15">
        <f t="shared" si="54"/>
        <v>0</v>
      </c>
      <c r="AI56" s="26">
        <v>0</v>
      </c>
      <c r="AJ56" s="51">
        <v>0</v>
      </c>
      <c r="AK56" s="51">
        <f t="shared" si="55"/>
        <v>0</v>
      </c>
      <c r="AL56" s="27">
        <f t="shared" si="18"/>
        <v>346.23</v>
      </c>
      <c r="AM56" s="15">
        <f t="shared" si="56"/>
        <v>0</v>
      </c>
      <c r="AO56" s="15">
        <f t="shared" si="57"/>
        <v>1580628.0869759999</v>
      </c>
      <c r="AP56" s="15">
        <f t="shared" si="19"/>
        <v>526876.02899199992</v>
      </c>
    </row>
    <row r="57" spans="1:42" x14ac:dyDescent="0.25">
      <c r="A57">
        <v>140130</v>
      </c>
      <c r="B57" s="24">
        <v>12002</v>
      </c>
      <c r="C57" s="25" t="s">
        <v>227</v>
      </c>
      <c r="D57" t="s">
        <v>181</v>
      </c>
      <c r="E57" s="26">
        <v>213</v>
      </c>
      <c r="F57" s="51">
        <v>310.74349999999998</v>
      </c>
      <c r="G57" s="51">
        <f t="shared" si="58"/>
        <v>1.4588896713615023</v>
      </c>
      <c r="H57" s="27">
        <f t="shared" si="13"/>
        <v>2179.13</v>
      </c>
      <c r="I57" s="28">
        <f t="shared" si="46"/>
        <v>677150.48315500002</v>
      </c>
      <c r="K57" s="26">
        <v>0</v>
      </c>
      <c r="L57" s="51">
        <v>0</v>
      </c>
      <c r="M57" s="51">
        <f t="shared" si="47"/>
        <v>0</v>
      </c>
      <c r="N57" s="27">
        <f t="shared" si="14"/>
        <v>199.23</v>
      </c>
      <c r="O57" s="28">
        <f t="shared" si="48"/>
        <v>0</v>
      </c>
      <c r="Q57" s="26">
        <v>0</v>
      </c>
      <c r="R57" s="51">
        <v>0</v>
      </c>
      <c r="S57" s="51">
        <f t="shared" si="49"/>
        <v>0</v>
      </c>
      <c r="T57" s="27">
        <f t="shared" si="15"/>
        <v>99.62</v>
      </c>
      <c r="U57" s="28">
        <f t="shared" si="50"/>
        <v>0</v>
      </c>
      <c r="W57" s="26">
        <v>16909</v>
      </c>
      <c r="X57" s="51">
        <v>5777.4431999999997</v>
      </c>
      <c r="Y57" s="51">
        <f t="shared" si="51"/>
        <v>0.34167858536873852</v>
      </c>
      <c r="Z57" s="27">
        <f t="shared" si="16"/>
        <v>447.71</v>
      </c>
      <c r="AA57" s="15">
        <f t="shared" si="52"/>
        <v>2586619.0950719998</v>
      </c>
      <c r="AC57" s="26">
        <v>0</v>
      </c>
      <c r="AD57" s="51">
        <v>0</v>
      </c>
      <c r="AE57" s="51">
        <f t="shared" si="53"/>
        <v>0</v>
      </c>
      <c r="AF57" s="27">
        <f t="shared" si="17"/>
        <v>286.54000000000002</v>
      </c>
      <c r="AG57" s="15">
        <f t="shared" si="54"/>
        <v>0</v>
      </c>
      <c r="AI57" s="26">
        <v>0</v>
      </c>
      <c r="AJ57" s="51">
        <v>0</v>
      </c>
      <c r="AK57" s="51">
        <f t="shared" si="55"/>
        <v>0</v>
      </c>
      <c r="AL57" s="27">
        <f t="shared" si="18"/>
        <v>346.23</v>
      </c>
      <c r="AM57" s="15">
        <f t="shared" si="56"/>
        <v>0</v>
      </c>
      <c r="AO57" s="15">
        <f t="shared" si="57"/>
        <v>3263769.5782269998</v>
      </c>
      <c r="AP57" s="15">
        <f t="shared" si="19"/>
        <v>1087923.1927423333</v>
      </c>
    </row>
    <row r="58" spans="1:42" x14ac:dyDescent="0.25">
      <c r="A58">
        <v>140113</v>
      </c>
      <c r="B58" s="24">
        <v>21001</v>
      </c>
      <c r="C58" s="25" t="s">
        <v>228</v>
      </c>
      <c r="D58" t="s">
        <v>181</v>
      </c>
      <c r="E58" s="26">
        <v>74</v>
      </c>
      <c r="F58" s="51">
        <v>105.19369999999999</v>
      </c>
      <c r="G58" s="51">
        <f t="shared" si="58"/>
        <v>1.4215364864864863</v>
      </c>
      <c r="H58" s="27">
        <f t="shared" si="13"/>
        <v>2179.13</v>
      </c>
      <c r="I58" s="28">
        <f t="shared" si="46"/>
        <v>229230.747481</v>
      </c>
      <c r="K58" s="26">
        <v>56</v>
      </c>
      <c r="L58" s="51">
        <v>34.041600000000017</v>
      </c>
      <c r="M58" s="51">
        <f t="shared" si="47"/>
        <v>0.60788571428571458</v>
      </c>
      <c r="N58" s="27">
        <f t="shared" si="14"/>
        <v>199.23</v>
      </c>
      <c r="O58" s="28">
        <f t="shared" si="48"/>
        <v>6782.107968000003</v>
      </c>
      <c r="Q58" s="26">
        <v>14</v>
      </c>
      <c r="R58" s="51">
        <v>18.372200000000003</v>
      </c>
      <c r="S58" s="51">
        <f t="shared" si="49"/>
        <v>1.3123000000000002</v>
      </c>
      <c r="T58" s="27">
        <f t="shared" si="15"/>
        <v>99.62</v>
      </c>
      <c r="U58" s="28">
        <f t="shared" si="50"/>
        <v>1830.2385640000005</v>
      </c>
      <c r="W58" s="26">
        <v>4400</v>
      </c>
      <c r="X58" s="51">
        <v>1111.0486000000001</v>
      </c>
      <c r="Y58" s="51">
        <f t="shared" si="51"/>
        <v>0.25251104545454545</v>
      </c>
      <c r="Z58" s="27">
        <f t="shared" si="16"/>
        <v>447.71</v>
      </c>
      <c r="AA58" s="15">
        <f t="shared" si="52"/>
        <v>497427.56870599993</v>
      </c>
      <c r="AC58" s="26">
        <v>0</v>
      </c>
      <c r="AD58" s="51">
        <v>0</v>
      </c>
      <c r="AE58" s="51">
        <f t="shared" si="53"/>
        <v>0</v>
      </c>
      <c r="AF58" s="27">
        <f t="shared" si="17"/>
        <v>286.54000000000002</v>
      </c>
      <c r="AG58" s="15">
        <f t="shared" si="54"/>
        <v>0</v>
      </c>
      <c r="AI58" s="26">
        <v>0</v>
      </c>
      <c r="AJ58" s="51">
        <v>0</v>
      </c>
      <c r="AK58" s="51">
        <f t="shared" si="55"/>
        <v>0</v>
      </c>
      <c r="AL58" s="27">
        <f t="shared" si="18"/>
        <v>346.23</v>
      </c>
      <c r="AM58" s="15">
        <f t="shared" si="56"/>
        <v>0</v>
      </c>
      <c r="AO58" s="15">
        <f t="shared" si="57"/>
        <v>735270.6627189999</v>
      </c>
      <c r="AP58" s="15">
        <f t="shared" si="19"/>
        <v>245090.2209063333</v>
      </c>
    </row>
    <row r="59" spans="1:42" x14ac:dyDescent="0.25">
      <c r="A59">
        <v>140179</v>
      </c>
      <c r="B59" s="24">
        <v>3072</v>
      </c>
      <c r="C59" s="25" t="s">
        <v>229</v>
      </c>
      <c r="D59" t="s">
        <v>181</v>
      </c>
      <c r="E59" s="26">
        <v>697</v>
      </c>
      <c r="F59" s="51">
        <v>1170.5099</v>
      </c>
      <c r="G59" s="51">
        <f>F59/E59</f>
        <v>1.6793542324246773</v>
      </c>
      <c r="H59" s="27">
        <f t="shared" si="13"/>
        <v>2179.13</v>
      </c>
      <c r="I59" s="28">
        <f>E59*G59*H59</f>
        <v>2550693.2383870003</v>
      </c>
      <c r="K59" s="26">
        <v>0</v>
      </c>
      <c r="L59" s="51">
        <v>0</v>
      </c>
      <c r="M59" s="51">
        <f>IFERROR(L59/K59,0)</f>
        <v>0</v>
      </c>
      <c r="N59" s="27">
        <f t="shared" si="14"/>
        <v>199.23</v>
      </c>
      <c r="O59" s="28">
        <f>K59*M59*N59</f>
        <v>0</v>
      </c>
      <c r="Q59" s="26">
        <v>0</v>
      </c>
      <c r="R59" s="51">
        <v>0</v>
      </c>
      <c r="S59" s="51">
        <f>IFERROR(R59/Q59,0)</f>
        <v>0</v>
      </c>
      <c r="T59" s="27">
        <f t="shared" si="15"/>
        <v>99.62</v>
      </c>
      <c r="U59" s="28">
        <f>Q59*S59*T59</f>
        <v>0</v>
      </c>
      <c r="W59" s="26">
        <v>24642</v>
      </c>
      <c r="X59" s="51">
        <v>5759.8183999999992</v>
      </c>
      <c r="Y59" s="51">
        <f>IFERROR(X59/W59,0)</f>
        <v>0.23373989124259392</v>
      </c>
      <c r="Z59" s="27">
        <f t="shared" si="16"/>
        <v>447.71</v>
      </c>
      <c r="AA59" s="15">
        <f>W59*Y59*Z59</f>
        <v>2578728.2958639995</v>
      </c>
      <c r="AC59" s="26">
        <v>0</v>
      </c>
      <c r="AD59" s="51">
        <v>0</v>
      </c>
      <c r="AE59" s="51">
        <f>IFERROR(AD59/AC59,0)</f>
        <v>0</v>
      </c>
      <c r="AF59" s="27">
        <f t="shared" si="17"/>
        <v>286.54000000000002</v>
      </c>
      <c r="AG59" s="15">
        <f>AC59*AE59*AF59</f>
        <v>0</v>
      </c>
      <c r="AI59" s="26">
        <v>0</v>
      </c>
      <c r="AJ59" s="51">
        <v>0</v>
      </c>
      <c r="AK59" s="51">
        <f>IFERROR(AJ59/AI59,0)</f>
        <v>0</v>
      </c>
      <c r="AL59" s="27">
        <f t="shared" si="18"/>
        <v>346.23</v>
      </c>
      <c r="AM59" s="15">
        <f>AI59*AK59*AL59</f>
        <v>0</v>
      </c>
      <c r="AO59" s="15">
        <f>AM59+AG59+AA59+U59+O59+I59</f>
        <v>5129421.5342509998</v>
      </c>
      <c r="AP59" s="15">
        <f>AO59/3</f>
        <v>1709807.1780836666</v>
      </c>
    </row>
    <row r="60" spans="1:42" x14ac:dyDescent="0.25">
      <c r="A60">
        <v>140233</v>
      </c>
      <c r="B60" s="24">
        <v>18007</v>
      </c>
      <c r="C60" s="25" t="s">
        <v>230</v>
      </c>
      <c r="D60" t="s">
        <v>181</v>
      </c>
      <c r="E60" s="26">
        <v>205</v>
      </c>
      <c r="F60" s="51">
        <v>439.9554</v>
      </c>
      <c r="G60" s="51">
        <f t="shared" si="58"/>
        <v>2.1461239024390242</v>
      </c>
      <c r="H60" s="27">
        <f t="shared" si="13"/>
        <v>2179.13</v>
      </c>
      <c r="I60" s="28">
        <f t="shared" si="46"/>
        <v>958720.01080199995</v>
      </c>
      <c r="K60" s="26">
        <v>0</v>
      </c>
      <c r="L60" s="51">
        <v>0</v>
      </c>
      <c r="M60" s="51">
        <f t="shared" si="47"/>
        <v>0</v>
      </c>
      <c r="N60" s="27">
        <f t="shared" si="14"/>
        <v>199.23</v>
      </c>
      <c r="O60" s="28">
        <f t="shared" si="48"/>
        <v>0</v>
      </c>
      <c r="Q60" s="26">
        <v>0</v>
      </c>
      <c r="R60" s="51">
        <v>0</v>
      </c>
      <c r="S60" s="51">
        <f t="shared" si="49"/>
        <v>0</v>
      </c>
      <c r="T60" s="27">
        <f t="shared" si="15"/>
        <v>99.62</v>
      </c>
      <c r="U60" s="28">
        <f t="shared" si="50"/>
        <v>0</v>
      </c>
      <c r="W60" s="26">
        <v>21168</v>
      </c>
      <c r="X60" s="51">
        <v>4718.2896999999994</v>
      </c>
      <c r="Y60" s="51">
        <f t="shared" si="51"/>
        <v>0.22289728363567646</v>
      </c>
      <c r="Z60" s="27">
        <f t="shared" si="16"/>
        <v>447.71</v>
      </c>
      <c r="AA60" s="15">
        <f t="shared" si="52"/>
        <v>2112425.4815869997</v>
      </c>
      <c r="AC60" s="26">
        <v>0</v>
      </c>
      <c r="AD60" s="51">
        <v>0</v>
      </c>
      <c r="AE60" s="51">
        <f t="shared" si="53"/>
        <v>0</v>
      </c>
      <c r="AF60" s="27">
        <f t="shared" si="17"/>
        <v>286.54000000000002</v>
      </c>
      <c r="AG60" s="15">
        <f t="shared" si="54"/>
        <v>0</v>
      </c>
      <c r="AI60" s="26">
        <v>0</v>
      </c>
      <c r="AJ60" s="51">
        <v>0</v>
      </c>
      <c r="AK60" s="51">
        <f t="shared" si="55"/>
        <v>0</v>
      </c>
      <c r="AL60" s="27">
        <f t="shared" si="18"/>
        <v>346.23</v>
      </c>
      <c r="AM60" s="15">
        <f t="shared" si="56"/>
        <v>0</v>
      </c>
      <c r="AO60" s="15">
        <f t="shared" si="57"/>
        <v>3071145.4923889996</v>
      </c>
      <c r="AP60" s="15">
        <f t="shared" si="19"/>
        <v>1023715.1641296665</v>
      </c>
    </row>
    <row r="61" spans="1:42" x14ac:dyDescent="0.25">
      <c r="A61">
        <v>140162</v>
      </c>
      <c r="B61" s="24">
        <v>2008</v>
      </c>
      <c r="C61" s="25" t="s">
        <v>231</v>
      </c>
      <c r="D61" t="s">
        <v>181</v>
      </c>
      <c r="E61" s="26">
        <v>122</v>
      </c>
      <c r="F61" s="51">
        <v>210.02770000000004</v>
      </c>
      <c r="G61" s="51">
        <f t="shared" si="58"/>
        <v>1.7215385245901642</v>
      </c>
      <c r="H61" s="27">
        <f t="shared" si="13"/>
        <v>2179.13</v>
      </c>
      <c r="I61" s="28">
        <f t="shared" si="46"/>
        <v>457677.66190100013</v>
      </c>
      <c r="K61" s="26">
        <v>0</v>
      </c>
      <c r="L61" s="51">
        <v>0</v>
      </c>
      <c r="M61" s="51">
        <f t="shared" si="47"/>
        <v>0</v>
      </c>
      <c r="N61" s="27">
        <f t="shared" si="14"/>
        <v>199.23</v>
      </c>
      <c r="O61" s="28">
        <f t="shared" si="48"/>
        <v>0</v>
      </c>
      <c r="Q61" s="26">
        <v>0</v>
      </c>
      <c r="R61" s="51">
        <v>0</v>
      </c>
      <c r="S61" s="51">
        <f t="shared" si="49"/>
        <v>0</v>
      </c>
      <c r="T61" s="27">
        <f t="shared" si="15"/>
        <v>99.62</v>
      </c>
      <c r="U61" s="28">
        <f t="shared" si="50"/>
        <v>0</v>
      </c>
      <c r="W61" s="26">
        <v>17015</v>
      </c>
      <c r="X61" s="51">
        <v>2944.4362999999998</v>
      </c>
      <c r="Y61" s="51">
        <f t="shared" si="51"/>
        <v>0.17304944460769908</v>
      </c>
      <c r="Z61" s="27">
        <f t="shared" si="16"/>
        <v>447.71</v>
      </c>
      <c r="AA61" s="15">
        <f t="shared" si="52"/>
        <v>1318253.5758729998</v>
      </c>
      <c r="AC61" s="26">
        <v>0</v>
      </c>
      <c r="AD61" s="51">
        <v>0</v>
      </c>
      <c r="AE61" s="51">
        <f t="shared" si="53"/>
        <v>0</v>
      </c>
      <c r="AF61" s="27">
        <f t="shared" si="17"/>
        <v>286.54000000000002</v>
      </c>
      <c r="AG61" s="15">
        <f t="shared" si="54"/>
        <v>0</v>
      </c>
      <c r="AI61" s="26">
        <v>0</v>
      </c>
      <c r="AJ61" s="51">
        <v>0</v>
      </c>
      <c r="AK61" s="51">
        <f t="shared" si="55"/>
        <v>0</v>
      </c>
      <c r="AL61" s="27">
        <f t="shared" si="18"/>
        <v>346.23</v>
      </c>
      <c r="AM61" s="15">
        <f t="shared" si="56"/>
        <v>0</v>
      </c>
      <c r="AO61" s="15">
        <f t="shared" si="57"/>
        <v>1775931.237774</v>
      </c>
      <c r="AP61" s="15">
        <f t="shared" si="19"/>
        <v>591977.07925800001</v>
      </c>
    </row>
    <row r="62" spans="1:42" x14ac:dyDescent="0.25">
      <c r="A62">
        <v>140062</v>
      </c>
      <c r="B62" s="24">
        <v>16020</v>
      </c>
      <c r="C62" s="25" t="s">
        <v>232</v>
      </c>
      <c r="D62" t="s">
        <v>181</v>
      </c>
      <c r="E62" s="26">
        <v>221</v>
      </c>
      <c r="F62" s="51">
        <v>474.02450000000005</v>
      </c>
      <c r="G62" s="51">
        <f t="shared" si="58"/>
        <v>2.1449072398190046</v>
      </c>
      <c r="H62" s="27">
        <f t="shared" si="13"/>
        <v>2179.13</v>
      </c>
      <c r="I62" s="28">
        <f t="shared" si="46"/>
        <v>1032961.008685</v>
      </c>
      <c r="K62" s="26">
        <v>47</v>
      </c>
      <c r="L62" s="51">
        <v>31.748999999999999</v>
      </c>
      <c r="M62" s="51">
        <f t="shared" si="47"/>
        <v>0.67551063829787228</v>
      </c>
      <c r="N62" s="27">
        <f t="shared" si="14"/>
        <v>199.23</v>
      </c>
      <c r="O62" s="28">
        <f t="shared" si="48"/>
        <v>6325.3532699999996</v>
      </c>
      <c r="Q62" s="26">
        <v>0</v>
      </c>
      <c r="R62" s="51">
        <v>0</v>
      </c>
      <c r="S62" s="51">
        <f t="shared" si="49"/>
        <v>0</v>
      </c>
      <c r="T62" s="27">
        <f t="shared" si="15"/>
        <v>99.62</v>
      </c>
      <c r="U62" s="28">
        <f t="shared" si="50"/>
        <v>0</v>
      </c>
      <c r="W62" s="26">
        <v>11542</v>
      </c>
      <c r="X62" s="51">
        <v>3245.8766999999989</v>
      </c>
      <c r="Y62" s="51">
        <f t="shared" si="51"/>
        <v>0.28122307225784082</v>
      </c>
      <c r="Z62" s="27">
        <f t="shared" si="16"/>
        <v>447.71</v>
      </c>
      <c r="AA62" s="15">
        <f t="shared" si="52"/>
        <v>1453211.4573569994</v>
      </c>
      <c r="AC62" s="26">
        <v>0</v>
      </c>
      <c r="AD62" s="51">
        <v>0</v>
      </c>
      <c r="AE62" s="51">
        <f t="shared" si="53"/>
        <v>0</v>
      </c>
      <c r="AF62" s="27">
        <f t="shared" si="17"/>
        <v>286.54000000000002</v>
      </c>
      <c r="AG62" s="15">
        <f t="shared" si="54"/>
        <v>0</v>
      </c>
      <c r="AI62" s="26">
        <v>0</v>
      </c>
      <c r="AJ62" s="51">
        <v>0</v>
      </c>
      <c r="AK62" s="51">
        <f t="shared" si="55"/>
        <v>0</v>
      </c>
      <c r="AL62" s="27">
        <f t="shared" si="18"/>
        <v>346.23</v>
      </c>
      <c r="AM62" s="15">
        <f t="shared" si="56"/>
        <v>0</v>
      </c>
      <c r="AO62" s="15">
        <f t="shared" si="57"/>
        <v>2492497.8193119997</v>
      </c>
      <c r="AP62" s="15">
        <f t="shared" si="19"/>
        <v>830832.60643733328</v>
      </c>
    </row>
    <row r="63" spans="1:42" x14ac:dyDescent="0.25">
      <c r="B63" s="24">
        <v>10002</v>
      </c>
      <c r="C63" s="25" t="s">
        <v>233</v>
      </c>
      <c r="D63" t="s">
        <v>181</v>
      </c>
      <c r="E63" s="26">
        <v>62</v>
      </c>
      <c r="F63" s="51">
        <v>73.852700000000013</v>
      </c>
      <c r="G63" s="51">
        <f t="shared" si="58"/>
        <v>1.1911725806451614</v>
      </c>
      <c r="H63" s="27">
        <f t="shared" si="13"/>
        <v>2179.13</v>
      </c>
      <c r="I63" s="28">
        <f t="shared" si="46"/>
        <v>160934.63415100003</v>
      </c>
      <c r="K63" s="26">
        <v>0</v>
      </c>
      <c r="L63" s="51">
        <v>0</v>
      </c>
      <c r="M63" s="51">
        <f t="shared" si="47"/>
        <v>0</v>
      </c>
      <c r="N63" s="27">
        <f t="shared" si="14"/>
        <v>199.23</v>
      </c>
      <c r="O63" s="28">
        <f t="shared" si="48"/>
        <v>0</v>
      </c>
      <c r="Q63" s="26">
        <v>0</v>
      </c>
      <c r="R63" s="51">
        <v>0</v>
      </c>
      <c r="S63" s="51">
        <f t="shared" si="49"/>
        <v>0</v>
      </c>
      <c r="T63" s="27">
        <f t="shared" si="15"/>
        <v>99.62</v>
      </c>
      <c r="U63" s="28">
        <f t="shared" si="50"/>
        <v>0</v>
      </c>
      <c r="W63" s="26">
        <v>9131</v>
      </c>
      <c r="X63" s="51">
        <v>2322.7764999999999</v>
      </c>
      <c r="Y63" s="51">
        <f t="shared" si="51"/>
        <v>0.25438358339721828</v>
      </c>
      <c r="Z63" s="27">
        <f t="shared" si="16"/>
        <v>447.71</v>
      </c>
      <c r="AA63" s="15">
        <f t="shared" si="52"/>
        <v>1039930.266815</v>
      </c>
      <c r="AC63" s="26">
        <v>0</v>
      </c>
      <c r="AD63" s="51">
        <v>0</v>
      </c>
      <c r="AE63" s="51">
        <f t="shared" si="53"/>
        <v>0</v>
      </c>
      <c r="AF63" s="27">
        <f t="shared" si="17"/>
        <v>286.54000000000002</v>
      </c>
      <c r="AG63" s="15">
        <f t="shared" si="54"/>
        <v>0</v>
      </c>
      <c r="AI63" s="26">
        <v>0</v>
      </c>
      <c r="AJ63" s="51">
        <v>0</v>
      </c>
      <c r="AK63" s="51">
        <f t="shared" si="55"/>
        <v>0</v>
      </c>
      <c r="AL63" s="27">
        <f t="shared" si="18"/>
        <v>346.23</v>
      </c>
      <c r="AM63" s="15">
        <f t="shared" si="56"/>
        <v>0</v>
      </c>
      <c r="AO63" s="15">
        <f t="shared" si="57"/>
        <v>1200864.900966</v>
      </c>
      <c r="AP63" s="15">
        <f t="shared" si="19"/>
        <v>400288.300322</v>
      </c>
    </row>
    <row r="64" spans="1:42" x14ac:dyDescent="0.25">
      <c r="A64">
        <v>140117</v>
      </c>
      <c r="B64" s="24">
        <v>3066</v>
      </c>
      <c r="C64" s="25" t="s">
        <v>234</v>
      </c>
      <c r="D64" t="s">
        <v>181</v>
      </c>
      <c r="E64" s="26">
        <v>271</v>
      </c>
      <c r="F64" s="51">
        <v>421.5804</v>
      </c>
      <c r="G64" s="51">
        <f t="shared" si="58"/>
        <v>1.5556472324723247</v>
      </c>
      <c r="H64" s="27">
        <f t="shared" si="13"/>
        <v>2179.13</v>
      </c>
      <c r="I64" s="28">
        <f t="shared" si="46"/>
        <v>918678.49705200002</v>
      </c>
      <c r="K64" s="26">
        <v>0</v>
      </c>
      <c r="L64" s="51">
        <v>0</v>
      </c>
      <c r="M64" s="51">
        <f t="shared" si="47"/>
        <v>0</v>
      </c>
      <c r="N64" s="27">
        <f t="shared" si="14"/>
        <v>199.23</v>
      </c>
      <c r="O64" s="28">
        <f t="shared" si="48"/>
        <v>0</v>
      </c>
      <c r="Q64" s="26">
        <v>8</v>
      </c>
      <c r="R64" s="51">
        <v>13.4064</v>
      </c>
      <c r="S64" s="51">
        <f t="shared" si="49"/>
        <v>1.6758</v>
      </c>
      <c r="T64" s="27">
        <f t="shared" si="15"/>
        <v>99.62</v>
      </c>
      <c r="U64" s="28">
        <f t="shared" si="50"/>
        <v>1335.545568</v>
      </c>
      <c r="W64" s="26">
        <v>11188</v>
      </c>
      <c r="X64" s="51">
        <v>3546.1068999999998</v>
      </c>
      <c r="Y64" s="51">
        <f t="shared" si="51"/>
        <v>0.31695628351805505</v>
      </c>
      <c r="Z64" s="27">
        <f t="shared" si="16"/>
        <v>447.71</v>
      </c>
      <c r="AA64" s="15">
        <f t="shared" si="52"/>
        <v>1587627.5201989999</v>
      </c>
      <c r="AC64" s="26">
        <v>0</v>
      </c>
      <c r="AD64" s="51">
        <v>0</v>
      </c>
      <c r="AE64" s="51">
        <f t="shared" si="53"/>
        <v>0</v>
      </c>
      <c r="AF64" s="27">
        <f t="shared" si="17"/>
        <v>286.54000000000002</v>
      </c>
      <c r="AG64" s="15">
        <f t="shared" si="54"/>
        <v>0</v>
      </c>
      <c r="AI64" s="26">
        <v>0</v>
      </c>
      <c r="AJ64" s="51">
        <v>0</v>
      </c>
      <c r="AK64" s="51">
        <f t="shared" si="55"/>
        <v>0</v>
      </c>
      <c r="AL64" s="27">
        <f t="shared" si="18"/>
        <v>346.23</v>
      </c>
      <c r="AM64" s="15">
        <f t="shared" si="56"/>
        <v>0</v>
      </c>
      <c r="AO64" s="15">
        <f t="shared" si="57"/>
        <v>2507641.5628189999</v>
      </c>
      <c r="AP64" s="15">
        <f t="shared" si="19"/>
        <v>835880.52093966666</v>
      </c>
    </row>
    <row r="65" spans="1:42" x14ac:dyDescent="0.25">
      <c r="A65">
        <v>140224</v>
      </c>
      <c r="B65" s="24">
        <v>3052</v>
      </c>
      <c r="C65" s="25" t="s">
        <v>235</v>
      </c>
      <c r="D65" t="s">
        <v>181</v>
      </c>
      <c r="E65" s="26">
        <v>180</v>
      </c>
      <c r="F65" s="51">
        <v>266.45420000000001</v>
      </c>
      <c r="G65" s="51">
        <f t="shared" si="58"/>
        <v>1.4803011111111113</v>
      </c>
      <c r="H65" s="27">
        <f t="shared" si="13"/>
        <v>2179.13</v>
      </c>
      <c r="I65" s="28">
        <f t="shared" si="46"/>
        <v>580638.34084600001</v>
      </c>
      <c r="K65" s="26">
        <v>147</v>
      </c>
      <c r="L65" s="51">
        <v>104.67070000000015</v>
      </c>
      <c r="M65" s="51">
        <f t="shared" si="47"/>
        <v>0.71204557823129355</v>
      </c>
      <c r="N65" s="27">
        <f t="shared" si="14"/>
        <v>199.23</v>
      </c>
      <c r="O65" s="28">
        <f t="shared" si="48"/>
        <v>20853.543561000028</v>
      </c>
      <c r="Q65" s="26">
        <v>0</v>
      </c>
      <c r="R65" s="51">
        <v>0</v>
      </c>
      <c r="S65" s="51">
        <f t="shared" si="49"/>
        <v>0</v>
      </c>
      <c r="T65" s="27">
        <f t="shared" si="15"/>
        <v>99.62</v>
      </c>
      <c r="U65" s="28">
        <f t="shared" si="50"/>
        <v>0</v>
      </c>
      <c r="W65" s="26">
        <v>6049</v>
      </c>
      <c r="X65" s="51">
        <v>1658.4973</v>
      </c>
      <c r="Y65" s="51">
        <f t="shared" si="51"/>
        <v>0.27417710365349646</v>
      </c>
      <c r="Z65" s="27">
        <f t="shared" si="16"/>
        <v>447.71</v>
      </c>
      <c r="AA65" s="15">
        <f t="shared" si="52"/>
        <v>742525.826183</v>
      </c>
      <c r="AC65" s="26">
        <v>108</v>
      </c>
      <c r="AD65" s="51">
        <v>100.2432</v>
      </c>
      <c r="AE65" s="51">
        <f t="shared" si="53"/>
        <v>0.92817777777777777</v>
      </c>
      <c r="AF65" s="27">
        <f t="shared" si="17"/>
        <v>286.54000000000002</v>
      </c>
      <c r="AG65" s="15">
        <f t="shared" si="54"/>
        <v>28723.686528000002</v>
      </c>
      <c r="AI65" s="26">
        <v>28</v>
      </c>
      <c r="AJ65" s="51">
        <v>15.285200000000001</v>
      </c>
      <c r="AK65" s="51">
        <f t="shared" si="55"/>
        <v>0.54590000000000005</v>
      </c>
      <c r="AL65" s="27">
        <f t="shared" si="18"/>
        <v>346.23</v>
      </c>
      <c r="AM65" s="15">
        <f t="shared" si="56"/>
        <v>5292.1947960000007</v>
      </c>
      <c r="AO65" s="15">
        <f t="shared" si="57"/>
        <v>1378033.591914</v>
      </c>
      <c r="AP65" s="15">
        <f t="shared" si="19"/>
        <v>459344.530638</v>
      </c>
    </row>
    <row r="66" spans="1:42" x14ac:dyDescent="0.25">
      <c r="A66">
        <v>140217</v>
      </c>
      <c r="B66" s="24">
        <v>5007</v>
      </c>
      <c r="C66" s="25" t="s">
        <v>235</v>
      </c>
      <c r="D66" t="s">
        <v>181</v>
      </c>
      <c r="E66" s="26">
        <v>74</v>
      </c>
      <c r="F66" s="51">
        <v>156.26859999999999</v>
      </c>
      <c r="G66" s="51">
        <f t="shared" si="58"/>
        <v>2.1117378378378375</v>
      </c>
      <c r="H66" s="27">
        <f t="shared" si="13"/>
        <v>2179.13</v>
      </c>
      <c r="I66" s="28">
        <f t="shared" si="46"/>
        <v>340529.59431799996</v>
      </c>
      <c r="K66" s="26">
        <v>66</v>
      </c>
      <c r="L66" s="51">
        <v>44.415400000000012</v>
      </c>
      <c r="M66" s="51">
        <f t="shared" si="47"/>
        <v>0.67296060606060626</v>
      </c>
      <c r="N66" s="27">
        <f t="shared" si="14"/>
        <v>199.23</v>
      </c>
      <c r="O66" s="28">
        <f t="shared" si="48"/>
        <v>8848.8801420000018</v>
      </c>
      <c r="Q66" s="26">
        <v>0</v>
      </c>
      <c r="R66" s="51">
        <v>0</v>
      </c>
      <c r="S66" s="51">
        <f t="shared" si="49"/>
        <v>0</v>
      </c>
      <c r="T66" s="27">
        <f t="shared" si="15"/>
        <v>99.62</v>
      </c>
      <c r="U66" s="28">
        <f t="shared" si="50"/>
        <v>0</v>
      </c>
      <c r="W66" s="26">
        <v>6095</v>
      </c>
      <c r="X66" s="51">
        <v>1847.1286000000002</v>
      </c>
      <c r="Y66" s="51">
        <f t="shared" si="51"/>
        <v>0.30305637407711244</v>
      </c>
      <c r="Z66" s="27">
        <f t="shared" si="16"/>
        <v>447.71</v>
      </c>
      <c r="AA66" s="15">
        <f t="shared" si="52"/>
        <v>826977.94550600019</v>
      </c>
      <c r="AC66" s="26">
        <v>16</v>
      </c>
      <c r="AD66" s="51">
        <v>15.4048</v>
      </c>
      <c r="AE66" s="51">
        <f t="shared" si="53"/>
        <v>0.96279999999999999</v>
      </c>
      <c r="AF66" s="27">
        <f t="shared" si="17"/>
        <v>286.54000000000002</v>
      </c>
      <c r="AG66" s="15">
        <f t="shared" si="54"/>
        <v>4414.0913920000003</v>
      </c>
      <c r="AI66" s="26">
        <v>0</v>
      </c>
      <c r="AJ66" s="51">
        <v>0</v>
      </c>
      <c r="AK66" s="51">
        <f t="shared" si="55"/>
        <v>0</v>
      </c>
      <c r="AL66" s="27">
        <f t="shared" si="18"/>
        <v>346.23</v>
      </c>
      <c r="AM66" s="15">
        <f t="shared" si="56"/>
        <v>0</v>
      </c>
      <c r="AO66" s="15">
        <f t="shared" si="57"/>
        <v>1180770.5113580001</v>
      </c>
      <c r="AP66" s="15">
        <f t="shared" si="19"/>
        <v>393590.1704526667</v>
      </c>
    </row>
    <row r="67" spans="1:42" x14ac:dyDescent="0.25">
      <c r="A67">
        <v>140007</v>
      </c>
      <c r="B67" s="24">
        <v>10003</v>
      </c>
      <c r="C67" s="25" t="s">
        <v>236</v>
      </c>
      <c r="D67" t="s">
        <v>181</v>
      </c>
      <c r="E67" s="26">
        <v>393</v>
      </c>
      <c r="F67" s="51">
        <v>600.39109999999994</v>
      </c>
      <c r="G67" s="51">
        <f t="shared" si="58"/>
        <v>1.5277127226463103</v>
      </c>
      <c r="H67" s="27">
        <f t="shared" si="13"/>
        <v>2179.13</v>
      </c>
      <c r="I67" s="28">
        <f t="shared" si="46"/>
        <v>1308330.2577429998</v>
      </c>
      <c r="K67" s="26">
        <v>64</v>
      </c>
      <c r="L67" s="51">
        <v>40.445500000000017</v>
      </c>
      <c r="M67" s="51">
        <f t="shared" si="47"/>
        <v>0.63196093750000026</v>
      </c>
      <c r="N67" s="27">
        <f t="shared" si="14"/>
        <v>199.23</v>
      </c>
      <c r="O67" s="28">
        <f t="shared" si="48"/>
        <v>8057.956965000003</v>
      </c>
      <c r="Q67" s="26">
        <v>16</v>
      </c>
      <c r="R67" s="51">
        <v>30.154499999999999</v>
      </c>
      <c r="S67" s="51">
        <f t="shared" si="49"/>
        <v>1.8846562499999999</v>
      </c>
      <c r="T67" s="27">
        <f t="shared" si="15"/>
        <v>99.62</v>
      </c>
      <c r="U67" s="28">
        <f t="shared" si="50"/>
        <v>3003.9912899999999</v>
      </c>
      <c r="W67" s="26">
        <v>23597</v>
      </c>
      <c r="X67" s="51">
        <v>6385.3325999999979</v>
      </c>
      <c r="Y67" s="51">
        <f t="shared" si="51"/>
        <v>0.2705993388990125</v>
      </c>
      <c r="Z67" s="27">
        <f t="shared" si="16"/>
        <v>447.71</v>
      </c>
      <c r="AA67" s="15">
        <f t="shared" si="52"/>
        <v>2858777.2583459988</v>
      </c>
      <c r="AC67" s="26">
        <v>0</v>
      </c>
      <c r="AD67" s="51">
        <v>0</v>
      </c>
      <c r="AE67" s="51">
        <f t="shared" si="53"/>
        <v>0</v>
      </c>
      <c r="AF67" s="27">
        <f t="shared" si="17"/>
        <v>286.54000000000002</v>
      </c>
      <c r="AG67" s="15">
        <f t="shared" si="54"/>
        <v>0</v>
      </c>
      <c r="AI67" s="26">
        <v>0</v>
      </c>
      <c r="AJ67" s="51">
        <v>0</v>
      </c>
      <c r="AK67" s="51">
        <f t="shared" si="55"/>
        <v>0</v>
      </c>
      <c r="AL67" s="27">
        <f t="shared" si="18"/>
        <v>346.23</v>
      </c>
      <c r="AM67" s="15">
        <f t="shared" si="56"/>
        <v>0</v>
      </c>
      <c r="AO67" s="15">
        <f t="shared" si="57"/>
        <v>4178169.4643439986</v>
      </c>
      <c r="AP67" s="15">
        <f t="shared" si="19"/>
        <v>1392723.1547813329</v>
      </c>
    </row>
    <row r="68" spans="1:42" x14ac:dyDescent="0.25">
      <c r="A68">
        <v>140063</v>
      </c>
      <c r="B68" s="24">
        <v>15007</v>
      </c>
      <c r="C68" s="25" t="s">
        <v>237</v>
      </c>
      <c r="D68" t="s">
        <v>181</v>
      </c>
      <c r="E68" s="26">
        <v>151</v>
      </c>
      <c r="F68" s="51">
        <v>276.91219999999998</v>
      </c>
      <c r="G68" s="51">
        <f t="shared" si="58"/>
        <v>1.8338556291390729</v>
      </c>
      <c r="H68" s="27">
        <f t="shared" si="13"/>
        <v>2179.13</v>
      </c>
      <c r="I68" s="28">
        <f t="shared" si="46"/>
        <v>603427.68238599994</v>
      </c>
      <c r="K68" s="26">
        <v>0</v>
      </c>
      <c r="L68" s="51">
        <v>0</v>
      </c>
      <c r="M68" s="51">
        <f t="shared" si="47"/>
        <v>0</v>
      </c>
      <c r="N68" s="27">
        <f t="shared" si="14"/>
        <v>199.23</v>
      </c>
      <c r="O68" s="28">
        <f t="shared" si="48"/>
        <v>0</v>
      </c>
      <c r="Q68" s="26">
        <v>0</v>
      </c>
      <c r="R68" s="51">
        <v>0</v>
      </c>
      <c r="S68" s="51">
        <f t="shared" si="49"/>
        <v>0</v>
      </c>
      <c r="T68" s="27">
        <f t="shared" si="15"/>
        <v>99.62</v>
      </c>
      <c r="U68" s="28">
        <f t="shared" si="50"/>
        <v>0</v>
      </c>
      <c r="W68" s="26">
        <v>19642</v>
      </c>
      <c r="X68" s="51">
        <v>4615.3353000000006</v>
      </c>
      <c r="Y68" s="51">
        <f t="shared" si="51"/>
        <v>0.2349727777212097</v>
      </c>
      <c r="Z68" s="27">
        <f t="shared" si="16"/>
        <v>447.71</v>
      </c>
      <c r="AA68" s="15">
        <f t="shared" si="52"/>
        <v>2066331.7671630003</v>
      </c>
      <c r="AC68" s="26">
        <v>0</v>
      </c>
      <c r="AD68" s="51">
        <v>0</v>
      </c>
      <c r="AE68" s="51">
        <f t="shared" si="53"/>
        <v>0</v>
      </c>
      <c r="AF68" s="27">
        <f t="shared" si="17"/>
        <v>286.54000000000002</v>
      </c>
      <c r="AG68" s="15">
        <f t="shared" si="54"/>
        <v>0</v>
      </c>
      <c r="AI68" s="26">
        <v>0</v>
      </c>
      <c r="AJ68" s="51">
        <v>0</v>
      </c>
      <c r="AK68" s="51">
        <f t="shared" si="55"/>
        <v>0</v>
      </c>
      <c r="AL68" s="27">
        <f t="shared" si="18"/>
        <v>346.23</v>
      </c>
      <c r="AM68" s="15">
        <f t="shared" si="56"/>
        <v>0</v>
      </c>
      <c r="AO68" s="15">
        <f t="shared" si="57"/>
        <v>2669759.4495490002</v>
      </c>
      <c r="AP68" s="15">
        <f t="shared" si="19"/>
        <v>889919.81651633338</v>
      </c>
    </row>
    <row r="69" spans="1:42" x14ac:dyDescent="0.25">
      <c r="A69">
        <v>140029</v>
      </c>
      <c r="B69" s="24">
        <v>1007</v>
      </c>
      <c r="C69" s="25" t="s">
        <v>238</v>
      </c>
      <c r="D69" t="s">
        <v>181</v>
      </c>
      <c r="E69" s="26">
        <v>377</v>
      </c>
      <c r="F69" s="51">
        <v>356.63510000000002</v>
      </c>
      <c r="G69" s="51">
        <f t="shared" si="58"/>
        <v>0.94598169761273221</v>
      </c>
      <c r="H69" s="27">
        <f t="shared" si="13"/>
        <v>2179.13</v>
      </c>
      <c r="I69" s="28">
        <f t="shared" si="46"/>
        <v>777154.24546300014</v>
      </c>
      <c r="K69" s="26">
        <v>0</v>
      </c>
      <c r="L69" s="51">
        <v>0</v>
      </c>
      <c r="M69" s="51">
        <f t="shared" si="47"/>
        <v>0</v>
      </c>
      <c r="N69" s="27">
        <f t="shared" si="14"/>
        <v>199.23</v>
      </c>
      <c r="O69" s="28">
        <f t="shared" si="48"/>
        <v>0</v>
      </c>
      <c r="Q69" s="26">
        <v>0</v>
      </c>
      <c r="R69" s="51">
        <v>0</v>
      </c>
      <c r="S69" s="51">
        <f t="shared" si="49"/>
        <v>0</v>
      </c>
      <c r="T69" s="27">
        <f t="shared" si="15"/>
        <v>99.62</v>
      </c>
      <c r="U69" s="28">
        <f t="shared" si="50"/>
        <v>0</v>
      </c>
      <c r="W69" s="26">
        <v>18623</v>
      </c>
      <c r="X69" s="51">
        <v>6460.2139000000006</v>
      </c>
      <c r="Y69" s="51">
        <f t="shared" si="51"/>
        <v>0.34689437255007255</v>
      </c>
      <c r="Z69" s="27">
        <f t="shared" si="16"/>
        <v>447.71</v>
      </c>
      <c r="AA69" s="15">
        <f t="shared" si="52"/>
        <v>2892302.3651690003</v>
      </c>
      <c r="AC69" s="26">
        <v>0</v>
      </c>
      <c r="AD69" s="51">
        <v>0</v>
      </c>
      <c r="AE69" s="51">
        <f t="shared" si="53"/>
        <v>0</v>
      </c>
      <c r="AF69" s="27">
        <f t="shared" si="17"/>
        <v>286.54000000000002</v>
      </c>
      <c r="AG69" s="15">
        <f t="shared" si="54"/>
        <v>0</v>
      </c>
      <c r="AI69" s="26">
        <v>0</v>
      </c>
      <c r="AJ69" s="51">
        <v>0</v>
      </c>
      <c r="AK69" s="51">
        <f t="shared" si="55"/>
        <v>0</v>
      </c>
      <c r="AL69" s="27">
        <f t="shared" si="18"/>
        <v>346.23</v>
      </c>
      <c r="AM69" s="15">
        <f t="shared" si="56"/>
        <v>0</v>
      </c>
      <c r="AO69" s="15">
        <f t="shared" si="57"/>
        <v>3669456.6106320005</v>
      </c>
      <c r="AP69" s="15">
        <f t="shared" si="19"/>
        <v>1223152.2035440002</v>
      </c>
    </row>
    <row r="70" spans="1:42" x14ac:dyDescent="0.25">
      <c r="A70">
        <v>143302</v>
      </c>
      <c r="B70" s="24">
        <v>3999</v>
      </c>
      <c r="C70" s="25" t="s">
        <v>239</v>
      </c>
      <c r="D70" t="s">
        <v>181</v>
      </c>
      <c r="E70" s="26">
        <v>16</v>
      </c>
      <c r="F70" s="51">
        <v>54.272099999999995</v>
      </c>
      <c r="G70" s="51">
        <f t="shared" si="58"/>
        <v>3.3920062499999997</v>
      </c>
      <c r="H70" s="27">
        <f t="shared" si="13"/>
        <v>2179.13</v>
      </c>
      <c r="I70" s="28">
        <f t="shared" si="46"/>
        <v>118265.96127299999</v>
      </c>
      <c r="K70" s="26">
        <v>0</v>
      </c>
      <c r="L70" s="51">
        <v>0</v>
      </c>
      <c r="M70" s="51">
        <f t="shared" si="47"/>
        <v>0</v>
      </c>
      <c r="N70" s="27">
        <f t="shared" si="14"/>
        <v>199.23</v>
      </c>
      <c r="O70" s="28">
        <f t="shared" si="48"/>
        <v>0</v>
      </c>
      <c r="Q70" s="26">
        <v>0</v>
      </c>
      <c r="R70" s="51">
        <v>0</v>
      </c>
      <c r="S70" s="51">
        <f t="shared" si="49"/>
        <v>0</v>
      </c>
      <c r="T70" s="27">
        <f t="shared" si="15"/>
        <v>99.62</v>
      </c>
      <c r="U70" s="28">
        <f t="shared" si="50"/>
        <v>0</v>
      </c>
      <c r="W70" s="26">
        <v>1871</v>
      </c>
      <c r="X70" s="51">
        <v>776.95069999999987</v>
      </c>
      <c r="Y70" s="51">
        <f t="shared" si="51"/>
        <v>0.41525959380010685</v>
      </c>
      <c r="Z70" s="27">
        <f t="shared" si="16"/>
        <v>447.71</v>
      </c>
      <c r="AA70" s="15">
        <f t="shared" si="52"/>
        <v>347848.59789699991</v>
      </c>
      <c r="AC70" s="26">
        <v>0</v>
      </c>
      <c r="AD70" s="51">
        <v>0</v>
      </c>
      <c r="AE70" s="51">
        <f t="shared" si="53"/>
        <v>0</v>
      </c>
      <c r="AF70" s="27">
        <f t="shared" si="17"/>
        <v>286.54000000000002</v>
      </c>
      <c r="AG70" s="15">
        <f t="shared" si="54"/>
        <v>0</v>
      </c>
      <c r="AI70" s="26">
        <v>2</v>
      </c>
      <c r="AJ70" s="51">
        <v>0.80700000000000005</v>
      </c>
      <c r="AK70" s="51">
        <f t="shared" si="55"/>
        <v>0.40350000000000003</v>
      </c>
      <c r="AL70" s="27">
        <f t="shared" si="18"/>
        <v>346.23</v>
      </c>
      <c r="AM70" s="15">
        <f t="shared" si="56"/>
        <v>279.40761000000003</v>
      </c>
      <c r="AO70" s="15">
        <f t="shared" si="57"/>
        <v>466393.9667799999</v>
      </c>
      <c r="AP70" s="15">
        <f t="shared" si="19"/>
        <v>155464.6555933333</v>
      </c>
    </row>
    <row r="71" spans="1:42" x14ac:dyDescent="0.25">
      <c r="A71">
        <v>140213</v>
      </c>
      <c r="B71" s="24">
        <v>10004</v>
      </c>
      <c r="C71" s="25" t="s">
        <v>240</v>
      </c>
      <c r="D71" t="s">
        <v>181</v>
      </c>
      <c r="E71" s="26">
        <v>390</v>
      </c>
      <c r="F71" s="51">
        <v>428.2473</v>
      </c>
      <c r="G71" s="51">
        <f t="shared" si="58"/>
        <v>1.0980699999999999</v>
      </c>
      <c r="H71" s="27">
        <f t="shared" si="13"/>
        <v>2179.13</v>
      </c>
      <c r="I71" s="28">
        <f t="shared" si="46"/>
        <v>933206.53884899989</v>
      </c>
      <c r="K71" s="26">
        <v>3</v>
      </c>
      <c r="L71" s="51">
        <v>3.6551</v>
      </c>
      <c r="M71" s="51">
        <f t="shared" si="47"/>
        <v>1.2183666666666666</v>
      </c>
      <c r="N71" s="27">
        <f t="shared" si="14"/>
        <v>199.23</v>
      </c>
      <c r="O71" s="28">
        <f t="shared" si="48"/>
        <v>728.20557299999996</v>
      </c>
      <c r="Q71" s="26">
        <v>2</v>
      </c>
      <c r="R71" s="51">
        <v>4.4695999999999998</v>
      </c>
      <c r="S71" s="51">
        <f t="shared" si="49"/>
        <v>2.2347999999999999</v>
      </c>
      <c r="T71" s="27">
        <f t="shared" si="15"/>
        <v>99.62</v>
      </c>
      <c r="U71" s="28">
        <f t="shared" si="50"/>
        <v>445.26155199999999</v>
      </c>
      <c r="W71" s="26">
        <v>12064</v>
      </c>
      <c r="X71" s="51">
        <v>2971.9011</v>
      </c>
      <c r="Y71" s="51">
        <f t="shared" si="51"/>
        <v>0.24634458720159153</v>
      </c>
      <c r="Z71" s="27">
        <f t="shared" si="16"/>
        <v>447.71</v>
      </c>
      <c r="AA71" s="15">
        <f t="shared" si="52"/>
        <v>1330549.841481</v>
      </c>
      <c r="AC71" s="26">
        <v>0</v>
      </c>
      <c r="AD71" s="51">
        <v>0</v>
      </c>
      <c r="AE71" s="51">
        <f t="shared" si="53"/>
        <v>0</v>
      </c>
      <c r="AF71" s="27">
        <f t="shared" si="17"/>
        <v>286.54000000000002</v>
      </c>
      <c r="AG71" s="15">
        <f t="shared" si="54"/>
        <v>0</v>
      </c>
      <c r="AI71" s="26">
        <v>0</v>
      </c>
      <c r="AJ71" s="51">
        <v>0</v>
      </c>
      <c r="AK71" s="51">
        <f t="shared" si="55"/>
        <v>0</v>
      </c>
      <c r="AL71" s="27">
        <f t="shared" si="18"/>
        <v>346.23</v>
      </c>
      <c r="AM71" s="15">
        <f t="shared" si="56"/>
        <v>0</v>
      </c>
      <c r="AO71" s="15">
        <f t="shared" si="57"/>
        <v>2264929.8474549996</v>
      </c>
      <c r="AP71" s="15">
        <f t="shared" si="19"/>
        <v>754976.61581833323</v>
      </c>
    </row>
    <row r="72" spans="1:42" x14ac:dyDescent="0.25">
      <c r="A72">
        <v>140143</v>
      </c>
      <c r="B72" s="24">
        <v>19008</v>
      </c>
      <c r="C72" s="25" t="s">
        <v>241</v>
      </c>
      <c r="D72" t="s">
        <v>181</v>
      </c>
      <c r="E72" s="26">
        <v>57</v>
      </c>
      <c r="F72" s="51">
        <v>50.916200000000003</v>
      </c>
      <c r="G72" s="51">
        <f t="shared" si="58"/>
        <v>0.89326666666666676</v>
      </c>
      <c r="H72" s="27">
        <f t="shared" si="13"/>
        <v>2179.13</v>
      </c>
      <c r="I72" s="28">
        <f t="shared" si="46"/>
        <v>110953.01890600001</v>
      </c>
      <c r="K72" s="26">
        <v>0</v>
      </c>
      <c r="L72" s="51">
        <v>0</v>
      </c>
      <c r="M72" s="51">
        <f t="shared" si="47"/>
        <v>0</v>
      </c>
      <c r="N72" s="27">
        <f t="shared" si="14"/>
        <v>199.23</v>
      </c>
      <c r="O72" s="28">
        <f t="shared" si="48"/>
        <v>0</v>
      </c>
      <c r="Q72" s="26">
        <v>0</v>
      </c>
      <c r="R72" s="51">
        <v>0</v>
      </c>
      <c r="S72" s="51">
        <f t="shared" si="49"/>
        <v>0</v>
      </c>
      <c r="T72" s="27">
        <f t="shared" si="15"/>
        <v>99.62</v>
      </c>
      <c r="U72" s="28">
        <f t="shared" si="50"/>
        <v>0</v>
      </c>
      <c r="W72" s="26">
        <v>6167</v>
      </c>
      <c r="X72" s="51">
        <v>1235.8254999999999</v>
      </c>
      <c r="Y72" s="51">
        <f t="shared" si="51"/>
        <v>0.20039330306469919</v>
      </c>
      <c r="Z72" s="27">
        <f t="shared" si="16"/>
        <v>447.71</v>
      </c>
      <c r="AA72" s="15">
        <f t="shared" si="52"/>
        <v>553291.43460499996</v>
      </c>
      <c r="AC72" s="26">
        <v>0</v>
      </c>
      <c r="AD72" s="51">
        <v>0</v>
      </c>
      <c r="AE72" s="51">
        <f t="shared" si="53"/>
        <v>0</v>
      </c>
      <c r="AF72" s="27">
        <f t="shared" si="17"/>
        <v>286.54000000000002</v>
      </c>
      <c r="AG72" s="15">
        <f t="shared" si="54"/>
        <v>0</v>
      </c>
      <c r="AI72" s="26">
        <v>0</v>
      </c>
      <c r="AJ72" s="51">
        <v>0</v>
      </c>
      <c r="AK72" s="51">
        <f t="shared" si="55"/>
        <v>0</v>
      </c>
      <c r="AL72" s="27">
        <f t="shared" si="18"/>
        <v>346.23</v>
      </c>
      <c r="AM72" s="15">
        <f t="shared" si="56"/>
        <v>0</v>
      </c>
      <c r="AO72" s="15">
        <f t="shared" si="57"/>
        <v>664244.45351099991</v>
      </c>
      <c r="AP72" s="15">
        <f t="shared" si="19"/>
        <v>221414.81783699998</v>
      </c>
    </row>
    <row r="73" spans="1:42" x14ac:dyDescent="0.25">
      <c r="B73" s="24">
        <v>16004</v>
      </c>
      <c r="C73" s="25" t="s">
        <v>242</v>
      </c>
      <c r="D73" t="s">
        <v>181</v>
      </c>
      <c r="E73" s="26">
        <v>44</v>
      </c>
      <c r="F73" s="51">
        <v>79.886499999999984</v>
      </c>
      <c r="G73" s="51">
        <f t="shared" si="58"/>
        <v>1.8156022727272723</v>
      </c>
      <c r="H73" s="27">
        <f t="shared" si="13"/>
        <v>2179.13</v>
      </c>
      <c r="I73" s="28">
        <f t="shared" si="46"/>
        <v>174083.06874499997</v>
      </c>
      <c r="K73" s="26">
        <v>0</v>
      </c>
      <c r="L73" s="51">
        <v>0</v>
      </c>
      <c r="M73" s="51">
        <f t="shared" si="47"/>
        <v>0</v>
      </c>
      <c r="N73" s="27">
        <f t="shared" si="14"/>
        <v>199.23</v>
      </c>
      <c r="O73" s="28">
        <f t="shared" si="48"/>
        <v>0</v>
      </c>
      <c r="Q73" s="26">
        <v>0</v>
      </c>
      <c r="R73" s="51">
        <v>0</v>
      </c>
      <c r="S73" s="51">
        <f t="shared" si="49"/>
        <v>0</v>
      </c>
      <c r="T73" s="27">
        <f t="shared" si="15"/>
        <v>99.62</v>
      </c>
      <c r="U73" s="28">
        <f t="shared" si="50"/>
        <v>0</v>
      </c>
      <c r="W73" s="26">
        <v>5335</v>
      </c>
      <c r="X73" s="51">
        <v>1588.4318000000003</v>
      </c>
      <c r="Y73" s="51">
        <f t="shared" si="51"/>
        <v>0.29773791940018751</v>
      </c>
      <c r="Z73" s="27">
        <f t="shared" si="16"/>
        <v>447.71</v>
      </c>
      <c r="AA73" s="15">
        <f t="shared" si="52"/>
        <v>711156.80117800005</v>
      </c>
      <c r="AC73" s="26">
        <v>0</v>
      </c>
      <c r="AD73" s="51">
        <v>0</v>
      </c>
      <c r="AE73" s="51">
        <f t="shared" si="53"/>
        <v>0</v>
      </c>
      <c r="AF73" s="27">
        <f t="shared" si="17"/>
        <v>286.54000000000002</v>
      </c>
      <c r="AG73" s="15">
        <f t="shared" si="54"/>
        <v>0</v>
      </c>
      <c r="AI73" s="26">
        <v>0</v>
      </c>
      <c r="AJ73" s="51">
        <v>0</v>
      </c>
      <c r="AK73" s="51">
        <f t="shared" si="55"/>
        <v>0</v>
      </c>
      <c r="AL73" s="27">
        <f t="shared" si="18"/>
        <v>346.23</v>
      </c>
      <c r="AM73" s="15">
        <f t="shared" si="56"/>
        <v>0</v>
      </c>
      <c r="AO73" s="15">
        <f t="shared" si="57"/>
        <v>885239.86992299999</v>
      </c>
      <c r="AP73" s="15">
        <f t="shared" si="19"/>
        <v>295079.956641</v>
      </c>
    </row>
    <row r="74" spans="1:42" x14ac:dyDescent="0.25">
      <c r="A74">
        <v>140013</v>
      </c>
      <c r="B74" s="24">
        <v>16005</v>
      </c>
      <c r="C74" s="25" t="s">
        <v>243</v>
      </c>
      <c r="D74" t="s">
        <v>181</v>
      </c>
      <c r="E74" s="26">
        <v>51</v>
      </c>
      <c r="F74" s="51">
        <v>87.117700000000013</v>
      </c>
      <c r="G74" s="51">
        <f t="shared" si="58"/>
        <v>1.7081901960784316</v>
      </c>
      <c r="H74" s="27">
        <f t="shared" ref="H74:H75" si="59">$H$9</f>
        <v>2179.13</v>
      </c>
      <c r="I74" s="28">
        <f t="shared" si="46"/>
        <v>189840.79360100004</v>
      </c>
      <c r="K74" s="26">
        <v>3</v>
      </c>
      <c r="L74" s="51">
        <v>1.9516</v>
      </c>
      <c r="M74" s="51">
        <f t="shared" si="47"/>
        <v>0.6505333333333333</v>
      </c>
      <c r="N74" s="27">
        <f t="shared" ref="N74:N75" si="60">$N$9</f>
        <v>199.23</v>
      </c>
      <c r="O74" s="28">
        <f t="shared" si="48"/>
        <v>388.81726799999996</v>
      </c>
      <c r="Q74" s="26">
        <v>0</v>
      </c>
      <c r="R74" s="51">
        <v>0</v>
      </c>
      <c r="S74" s="51">
        <f t="shared" si="49"/>
        <v>0</v>
      </c>
      <c r="T74" s="27">
        <f t="shared" ref="T74:T75" si="61">$T$9</f>
        <v>99.62</v>
      </c>
      <c r="U74" s="28">
        <f t="shared" si="50"/>
        <v>0</v>
      </c>
      <c r="W74" s="26">
        <v>3905</v>
      </c>
      <c r="X74" s="51">
        <v>1361.4858999999997</v>
      </c>
      <c r="Y74" s="51">
        <f t="shared" si="51"/>
        <v>0.3486519590268885</v>
      </c>
      <c r="Z74" s="27">
        <f t="shared" ref="Z74:Z75" si="62">$Z$9</f>
        <v>447.71</v>
      </c>
      <c r="AA74" s="15">
        <f t="shared" si="52"/>
        <v>609550.85228899983</v>
      </c>
      <c r="AC74" s="26">
        <v>0</v>
      </c>
      <c r="AD74" s="51">
        <v>0</v>
      </c>
      <c r="AE74" s="51">
        <f t="shared" si="53"/>
        <v>0</v>
      </c>
      <c r="AF74" s="27">
        <f t="shared" ref="AF74:AF75" si="63">$AF$9</f>
        <v>286.54000000000002</v>
      </c>
      <c r="AG74" s="15">
        <f t="shared" si="54"/>
        <v>0</v>
      </c>
      <c r="AI74" s="26">
        <v>0</v>
      </c>
      <c r="AJ74" s="51">
        <v>0</v>
      </c>
      <c r="AK74" s="51">
        <f t="shared" si="55"/>
        <v>0</v>
      </c>
      <c r="AL74" s="27">
        <f t="shared" ref="AL74:AL75" si="64">$AL$9</f>
        <v>346.23</v>
      </c>
      <c r="AM74" s="15">
        <f t="shared" si="56"/>
        <v>0</v>
      </c>
      <c r="AO74" s="15">
        <f t="shared" si="57"/>
        <v>799780.46315799979</v>
      </c>
      <c r="AP74" s="15">
        <f t="shared" si="19"/>
        <v>266593.48771933326</v>
      </c>
    </row>
    <row r="75" spans="1:42" x14ac:dyDescent="0.25">
      <c r="A75">
        <v>140280</v>
      </c>
      <c r="B75" s="24">
        <v>18015</v>
      </c>
      <c r="C75" s="25" t="s">
        <v>244</v>
      </c>
      <c r="D75" t="s">
        <v>181</v>
      </c>
      <c r="E75" s="26">
        <v>225</v>
      </c>
      <c r="F75" s="51">
        <v>286.29139999999995</v>
      </c>
      <c r="G75" s="51">
        <f t="shared" si="58"/>
        <v>1.2724062222222221</v>
      </c>
      <c r="H75" s="27">
        <f t="shared" si="59"/>
        <v>2179.13</v>
      </c>
      <c r="I75" s="28">
        <f t="shared" si="46"/>
        <v>623866.1784819999</v>
      </c>
      <c r="K75" s="26">
        <v>97</v>
      </c>
      <c r="L75" s="51">
        <v>60.856099999999962</v>
      </c>
      <c r="M75" s="51">
        <f t="shared" si="47"/>
        <v>0.62738247422680371</v>
      </c>
      <c r="N75" s="27">
        <f t="shared" si="60"/>
        <v>199.23</v>
      </c>
      <c r="O75" s="28">
        <f t="shared" si="48"/>
        <v>12124.360802999992</v>
      </c>
      <c r="Q75" s="26">
        <v>7</v>
      </c>
      <c r="R75" s="51">
        <v>11.510099999999998</v>
      </c>
      <c r="S75" s="51">
        <f t="shared" si="49"/>
        <v>1.6442999999999997</v>
      </c>
      <c r="T75" s="27">
        <f t="shared" si="61"/>
        <v>99.62</v>
      </c>
      <c r="U75" s="28">
        <f t="shared" si="50"/>
        <v>1146.6361619999998</v>
      </c>
      <c r="W75" s="26">
        <v>21366</v>
      </c>
      <c r="X75" s="51">
        <v>4932.881699999999</v>
      </c>
      <c r="Y75" s="51">
        <f t="shared" si="51"/>
        <v>0.23087530188149391</v>
      </c>
      <c r="Z75" s="27">
        <f t="shared" si="62"/>
        <v>447.71</v>
      </c>
      <c r="AA75" s="15">
        <f t="shared" si="52"/>
        <v>2208500.4659069995</v>
      </c>
      <c r="AC75" s="26">
        <v>746</v>
      </c>
      <c r="AD75" s="51">
        <v>208.64429999999999</v>
      </c>
      <c r="AE75" s="51">
        <f t="shared" si="53"/>
        <v>0.27968404825737264</v>
      </c>
      <c r="AF75" s="27">
        <f t="shared" si="63"/>
        <v>286.54000000000002</v>
      </c>
      <c r="AG75" s="15">
        <f t="shared" si="54"/>
        <v>59784.937722000002</v>
      </c>
      <c r="AI75" s="26">
        <v>0</v>
      </c>
      <c r="AJ75" s="51">
        <v>0</v>
      </c>
      <c r="AK75" s="51">
        <f t="shared" si="55"/>
        <v>0</v>
      </c>
      <c r="AL75" s="27">
        <f t="shared" si="64"/>
        <v>346.23</v>
      </c>
      <c r="AM75" s="15">
        <f t="shared" si="56"/>
        <v>0</v>
      </c>
      <c r="AO75" s="15">
        <f t="shared" si="57"/>
        <v>2905422.5790759991</v>
      </c>
      <c r="AP75" s="15">
        <f t="shared" si="19"/>
        <v>968474.19302533299</v>
      </c>
    </row>
  </sheetData>
  <mergeCells count="6">
    <mergeCell ref="AI7:AM7"/>
    <mergeCell ref="E7:I7"/>
    <mergeCell ref="K7:O7"/>
    <mergeCell ref="Q7:U7"/>
    <mergeCell ref="W7:AA7"/>
    <mergeCell ref="AC7:AG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66A85E11E30F4E991D0A89AF3E1058" ma:contentTypeVersion="21" ma:contentTypeDescription="Create a new document." ma:contentTypeScope="" ma:versionID="e9e714bb0801ac8b7362f47fe2f2be0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d2c4303766fcadb54f511e1f5a2aad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Scheduling End Date" ma:hidden="true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DA495D-FDEF-426A-9C05-52F0AC180BD5}"/>
</file>

<file path=customXml/itemProps2.xml><?xml version="1.0" encoding="utf-8"?>
<ds:datastoreItem xmlns:ds="http://schemas.openxmlformats.org/officeDocument/2006/customXml" ds:itemID="{B48E18C2-D3DB-4532-B16A-07845722EDC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7D2F4869-3746-49F6-B09B-75FD9CA46B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Safety Net Pool</vt:lpstr>
      <vt:lpstr>Critical Access Pool</vt:lpstr>
      <vt:lpstr>Fixed Rate - Volume</vt:lpstr>
      <vt:lpstr>Fixed Rate-Acuity High Volume</vt:lpstr>
      <vt:lpstr>Fixed Rate-Acuity Other Acute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January Through March 2022 Directed Payment Calculations</dc:title>
  <dc:creator/>
  <cp:lastModifiedBy/>
  <dcterms:created xsi:type="dcterms:W3CDTF">2021-12-20T20:18:54Z</dcterms:created>
  <dcterms:modified xsi:type="dcterms:W3CDTF">2021-12-28T19:58:44Z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0x0101000766A85E11E30F4E991D0A89AF3E1058</vt:lpwstr>
  </property>
  <property fmtid="{D5CDD505-2E9C-101B-9397-08002B2CF9AE}" pid="3" name="TaxKeyword">
    <vt:lpwstr/>
  </property>
  <property fmtid="{D5CDD505-2E9C-101B-9397-08002B2CF9AE}" pid="4" name="TaxCatchAll">
    <vt:lpwstr/>
  </property>
  <property fmtid="{D5CDD505-2E9C-101B-9397-08002B2CF9AE}" pid="5" name="TaxKeywordTaxHTField">
    <vt:lpwstr/>
  </property>
</Properties>
</file>