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xr:revisionPtr revIDLastSave="0" documentId="8_{7361B5E9-1855-4CD3-BCAD-FF5CB38F29E3}" xr6:coauthVersionLast="44" xr6:coauthVersionMax="44" xr10:uidLastSave="{00000000-0000-0000-0000-000000000000}"/>
  <workbookProtection workbookAlgorithmName="SHA-512" workbookHashValue="xrhKTRxSfyD5XPtNNkEkawshvDIVtHXb50ggFLzeXnO3+AHgFl8EzJUtxvtLMYsUOYP9mJ7baJe81JXoJ5oAjQ==" workbookSaltValue="Nxy/fxzpyUpK93JS+vHcOg==" workbookSpinCount="100000" lockStructure="1"/>
  <bookViews>
    <workbookView xWindow="-120" yWindow="-120" windowWidth="29040" windowHeight="17640" activeTab="3" xr2:uid="{EF137232-DA9A-429B-9F22-C29D14FDBA8B}"/>
  </bookViews>
  <sheets>
    <sheet name="Safety Net Pool" sheetId="1" r:id="rId1"/>
    <sheet name="Critical Access Pool" sheetId="2" r:id="rId2"/>
    <sheet name="Fixed Rate - Volume" sheetId="3" r:id="rId3"/>
    <sheet name="Fixed Rate-Acuity High Medicaid" sheetId="4" r:id="rId4"/>
    <sheet name="Fixed Rate-Acuity Other Acute" sheetId="5" r:id="rId5"/>
  </sheets>
  <definedNames>
    <definedName name="_xlnm.Print_Titles" localSheetId="1">'Critical Access Pool'!$14:$14</definedName>
    <definedName name="_xlnm.Print_Titles" localSheetId="3">'Fixed Rate-Acuity High Medicaid'!$A:$C,'Fixed Rate-Acuity High Medicaid'!$7:$8</definedName>
    <definedName name="_xlnm.Print_Titles" localSheetId="4">'Fixed Rate-Acuity Other Acute'!$A:$C,'Fixed Rate-Acuity Other Acute'!$7:$8</definedName>
    <definedName name="_xlnm.Print_Titles" localSheetId="0">'Safety Net Pool'!$14:$14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2" l="1"/>
  <c r="AO77" i="5" l="1"/>
  <c r="AO76" i="5"/>
  <c r="AO75" i="5"/>
  <c r="AO74" i="5"/>
  <c r="AO73" i="5"/>
  <c r="AO72" i="5"/>
  <c r="AO71" i="5"/>
  <c r="AO70" i="5"/>
  <c r="AO69" i="5"/>
  <c r="AO68" i="5"/>
  <c r="AO67" i="5"/>
  <c r="AO66" i="5"/>
  <c r="AO65" i="5"/>
  <c r="AO64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7" i="5"/>
  <c r="AO16" i="5"/>
  <c r="AO15" i="5"/>
  <c r="AO14" i="5"/>
  <c r="AO13" i="5"/>
  <c r="AO12" i="5"/>
  <c r="AO11" i="5"/>
  <c r="AO10" i="5"/>
  <c r="AO9" i="5"/>
  <c r="AO38" i="4"/>
  <c r="AO37" i="4"/>
  <c r="AO36" i="4"/>
  <c r="AO35" i="4"/>
  <c r="AO34" i="4"/>
  <c r="AO33" i="4"/>
  <c r="AO32" i="4"/>
  <c r="AO31" i="4"/>
  <c r="AO30" i="4"/>
  <c r="AO29" i="4"/>
  <c r="AO28" i="4"/>
  <c r="AO27" i="4"/>
  <c r="AO26" i="4"/>
  <c r="AO25" i="4"/>
  <c r="AO24" i="4"/>
  <c r="AO23" i="4"/>
  <c r="AO22" i="4"/>
  <c r="AO21" i="4"/>
  <c r="AO20" i="4"/>
  <c r="AO19" i="4"/>
  <c r="AO18" i="4"/>
  <c r="AO17" i="4"/>
  <c r="AO16" i="4"/>
  <c r="AO15" i="4"/>
  <c r="AO14" i="4"/>
  <c r="AO13" i="4"/>
  <c r="AO12" i="4"/>
  <c r="AO11" i="4"/>
  <c r="AO10" i="4"/>
  <c r="AO9" i="4"/>
  <c r="AJ77" i="5" l="1"/>
  <c r="R77" i="5"/>
  <c r="L77" i="5"/>
  <c r="AD76" i="5"/>
  <c r="L75" i="5"/>
  <c r="N75" i="5" s="1"/>
  <c r="AD74" i="5"/>
  <c r="AF74" i="5" s="1"/>
  <c r="R74" i="5"/>
  <c r="L74" i="5"/>
  <c r="N74" i="5" s="1"/>
  <c r="F74" i="5"/>
  <c r="X73" i="5"/>
  <c r="Z73" i="5" s="1"/>
  <c r="R73" i="5"/>
  <c r="T73" i="5" s="1"/>
  <c r="X72" i="5"/>
  <c r="Z72" i="5" s="1"/>
  <c r="F72" i="5"/>
  <c r="AJ71" i="5"/>
  <c r="L71" i="5"/>
  <c r="N71" i="5" s="1"/>
  <c r="L70" i="5"/>
  <c r="N70" i="5" s="1"/>
  <c r="X69" i="5"/>
  <c r="R69" i="5"/>
  <c r="T69" i="5" s="1"/>
  <c r="R68" i="5"/>
  <c r="T68" i="5" s="1"/>
  <c r="F68" i="5"/>
  <c r="AD67" i="5"/>
  <c r="X67" i="5"/>
  <c r="R66" i="5"/>
  <c r="T66" i="5" s="1"/>
  <c r="R65" i="5"/>
  <c r="T65" i="5" s="1"/>
  <c r="L65" i="5"/>
  <c r="AD64" i="5"/>
  <c r="L64" i="5"/>
  <c r="N64" i="5" s="1"/>
  <c r="AJ63" i="5"/>
  <c r="F63" i="5"/>
  <c r="AD62" i="5"/>
  <c r="X62" i="5"/>
  <c r="F62" i="5"/>
  <c r="H62" i="5" s="1"/>
  <c r="X61" i="5"/>
  <c r="AJ60" i="5"/>
  <c r="AD60" i="5"/>
  <c r="AD59" i="5"/>
  <c r="L58" i="5"/>
  <c r="X57" i="5"/>
  <c r="F56" i="5"/>
  <c r="L55" i="5"/>
  <c r="L54" i="5"/>
  <c r="AJ53" i="5"/>
  <c r="R53" i="5"/>
  <c r="L52" i="5"/>
  <c r="F52" i="5"/>
  <c r="AD51" i="5"/>
  <c r="AF51" i="5" s="1"/>
  <c r="X51" i="5"/>
  <c r="AD50" i="5"/>
  <c r="R50" i="5"/>
  <c r="L50" i="5"/>
  <c r="AD49" i="5"/>
  <c r="AF49" i="5" s="1"/>
  <c r="L49" i="5"/>
  <c r="F49" i="5"/>
  <c r="X48" i="5"/>
  <c r="L48" i="5"/>
  <c r="AD47" i="5"/>
  <c r="R47" i="5"/>
  <c r="T47" i="5" s="1"/>
  <c r="F47" i="5"/>
  <c r="H47" i="5" s="1"/>
  <c r="AJ46" i="5"/>
  <c r="AL46" i="5" s="1"/>
  <c r="R46" i="5"/>
  <c r="L46" i="5"/>
  <c r="N46" i="5" s="1"/>
  <c r="X45" i="5"/>
  <c r="L43" i="5"/>
  <c r="AD42" i="5"/>
  <c r="R42" i="5"/>
  <c r="AJ41" i="5"/>
  <c r="X41" i="5"/>
  <c r="X40" i="5"/>
  <c r="L40" i="5"/>
  <c r="N40" i="5" s="1"/>
  <c r="AD39" i="5"/>
  <c r="AF39" i="5" s="1"/>
  <c r="L39" i="5"/>
  <c r="AJ38" i="5"/>
  <c r="L38" i="5"/>
  <c r="N38" i="5" s="1"/>
  <c r="F38" i="5"/>
  <c r="AJ37" i="5"/>
  <c r="AL37" i="5" s="1"/>
  <c r="AD37" i="5"/>
  <c r="X37" i="5"/>
  <c r="Z37" i="5" s="1"/>
  <c r="X36" i="5"/>
  <c r="Z36" i="5" s="1"/>
  <c r="L36" i="5"/>
  <c r="X35" i="5"/>
  <c r="Z35" i="5" s="1"/>
  <c r="X33" i="5"/>
  <c r="L33" i="5"/>
  <c r="N33" i="5" s="1"/>
  <c r="R32" i="5"/>
  <c r="T32" i="5" s="1"/>
  <c r="F32" i="5"/>
  <c r="AJ31" i="5"/>
  <c r="X31" i="5"/>
  <c r="AD30" i="5"/>
  <c r="AF30" i="5" s="1"/>
  <c r="R30" i="5"/>
  <c r="T30" i="5" s="1"/>
  <c r="R29" i="5"/>
  <c r="AD28" i="5"/>
  <c r="AF28" i="5" s="1"/>
  <c r="L28" i="5"/>
  <c r="F28" i="5"/>
  <c r="H28" i="5" s="1"/>
  <c r="AJ27" i="5"/>
  <c r="F26" i="5"/>
  <c r="H26" i="5" s="1"/>
  <c r="X25" i="5"/>
  <c r="Z25" i="5" s="1"/>
  <c r="R24" i="5"/>
  <c r="F24" i="5"/>
  <c r="H24" i="5" s="1"/>
  <c r="X23" i="5"/>
  <c r="Z23" i="5" s="1"/>
  <c r="R23" i="5"/>
  <c r="AD19" i="5"/>
  <c r="R19" i="5"/>
  <c r="AJ18" i="5"/>
  <c r="R18" i="5"/>
  <c r="AD16" i="5"/>
  <c r="AF16" i="5" s="1"/>
  <c r="X16" i="5"/>
  <c r="F16" i="5"/>
  <c r="H16" i="5" s="1"/>
  <c r="X15" i="5"/>
  <c r="R15" i="5"/>
  <c r="AJ14" i="5"/>
  <c r="L14" i="5"/>
  <c r="F14" i="5"/>
  <c r="X10" i="5"/>
  <c r="R10" i="5"/>
  <c r="L10" i="5"/>
  <c r="X9" i="5"/>
  <c r="L9" i="5"/>
  <c r="N9" i="5" s="1"/>
  <c r="X38" i="4"/>
  <c r="Z38" i="4" s="1"/>
  <c r="L38" i="4"/>
  <c r="AD37" i="4"/>
  <c r="L37" i="4"/>
  <c r="AD36" i="4"/>
  <c r="AF36" i="4" s="1"/>
  <c r="R36" i="4"/>
  <c r="T36" i="4" s="1"/>
  <c r="AJ35" i="4"/>
  <c r="AL35" i="4" s="1"/>
  <c r="R35" i="4"/>
  <c r="T35" i="4" s="1"/>
  <c r="L35" i="4"/>
  <c r="N35" i="4" s="1"/>
  <c r="AD34" i="4"/>
  <c r="L34" i="4"/>
  <c r="N34" i="4" s="1"/>
  <c r="AJ33" i="4"/>
  <c r="L33" i="4"/>
  <c r="N33" i="4" s="1"/>
  <c r="AD32" i="4"/>
  <c r="AD30" i="4"/>
  <c r="AF30" i="4" s="1"/>
  <c r="R30" i="4"/>
  <c r="L30" i="4"/>
  <c r="F30" i="4"/>
  <c r="X29" i="4"/>
  <c r="Z29" i="4" s="1"/>
  <c r="R28" i="4"/>
  <c r="T28" i="4" s="1"/>
  <c r="L28" i="4"/>
  <c r="N28" i="4" s="1"/>
  <c r="F28" i="4"/>
  <c r="AJ27" i="4"/>
  <c r="X27" i="4"/>
  <c r="R27" i="4"/>
  <c r="T27" i="4" s="1"/>
  <c r="L24" i="4"/>
  <c r="AD23" i="4"/>
  <c r="L23" i="4"/>
  <c r="F23" i="4"/>
  <c r="AD22" i="4"/>
  <c r="X22" i="4"/>
  <c r="F22" i="4"/>
  <c r="X21" i="4"/>
  <c r="R21" i="4"/>
  <c r="AJ20" i="4"/>
  <c r="R20" i="4"/>
  <c r="L20" i="4"/>
  <c r="AJ19" i="4"/>
  <c r="L19" i="4"/>
  <c r="AD18" i="4"/>
  <c r="L18" i="4"/>
  <c r="X17" i="4"/>
  <c r="R17" i="4"/>
  <c r="AJ15" i="4"/>
  <c r="AD15" i="4"/>
  <c r="R15" i="4"/>
  <c r="L15" i="4"/>
  <c r="F15" i="4"/>
  <c r="X14" i="4"/>
  <c r="AD13" i="4"/>
  <c r="X13" i="4"/>
  <c r="R13" i="4"/>
  <c r="F13" i="4"/>
  <c r="R12" i="4"/>
  <c r="AD11" i="4"/>
  <c r="R11" i="4"/>
  <c r="L11" i="4"/>
  <c r="F11" i="4"/>
  <c r="AD9" i="4"/>
  <c r="X9" i="4"/>
  <c r="R9" i="4"/>
  <c r="F9" i="4"/>
  <c r="I33" i="3"/>
  <c r="F33" i="3"/>
  <c r="I31" i="3"/>
  <c r="F31" i="3"/>
  <c r="I34" i="3"/>
  <c r="F34" i="3"/>
  <c r="F32" i="3"/>
  <c r="I26" i="3"/>
  <c r="F26" i="3"/>
  <c r="I19" i="3"/>
  <c r="F19" i="3"/>
  <c r="I28" i="3"/>
  <c r="F28" i="3"/>
  <c r="I23" i="3"/>
  <c r="F23" i="3"/>
  <c r="I25" i="3"/>
  <c r="F25" i="3"/>
  <c r="I27" i="3"/>
  <c r="F27" i="3"/>
  <c r="I21" i="3"/>
  <c r="F21" i="3"/>
  <c r="I20" i="3"/>
  <c r="F20" i="3"/>
  <c r="I22" i="3"/>
  <c r="F22" i="3"/>
  <c r="I24" i="3"/>
  <c r="I18" i="3"/>
  <c r="F18" i="3"/>
  <c r="I16" i="3"/>
  <c r="B7" i="2"/>
  <c r="B7" i="1"/>
  <c r="F17" i="5" l="1"/>
  <c r="AD22" i="5"/>
  <c r="AF22" i="5" s="1"/>
  <c r="L23" i="5"/>
  <c r="N23" i="5" s="1"/>
  <c r="AJ23" i="5"/>
  <c r="AL23" i="5" s="1"/>
  <c r="R25" i="5"/>
  <c r="T25" i="5" s="1"/>
  <c r="AD27" i="5"/>
  <c r="AF27" i="5" s="1"/>
  <c r="AJ29" i="5"/>
  <c r="AD32" i="5"/>
  <c r="AF32" i="5" s="1"/>
  <c r="AD33" i="5"/>
  <c r="AF33" i="5" s="1"/>
  <c r="R35" i="5"/>
  <c r="T35" i="5" s="1"/>
  <c r="F43" i="5"/>
  <c r="H43" i="5" s="1"/>
  <c r="AJ44" i="5"/>
  <c r="AL44" i="5" s="1"/>
  <c r="R45" i="5"/>
  <c r="T45" i="5" s="1"/>
  <c r="R49" i="5"/>
  <c r="T49" i="5" s="1"/>
  <c r="N52" i="5"/>
  <c r="AD52" i="5"/>
  <c r="AF52" i="5" s="1"/>
  <c r="L53" i="5"/>
  <c r="N58" i="5"/>
  <c r="AF67" i="5"/>
  <c r="AD68" i="5"/>
  <c r="AF68" i="5" s="1"/>
  <c r="AJ69" i="5"/>
  <c r="AL69" i="5" s="1"/>
  <c r="R70" i="5"/>
  <c r="T70" i="5" s="1"/>
  <c r="F73" i="5"/>
  <c r="AD75" i="5"/>
  <c r="AF75" i="5" s="1"/>
  <c r="AD21" i="5"/>
  <c r="AF21" i="5" s="1"/>
  <c r="AD26" i="5"/>
  <c r="AF26" i="5" s="1"/>
  <c r="L27" i="5"/>
  <c r="N27" i="5" s="1"/>
  <c r="T29" i="5"/>
  <c r="R64" i="5"/>
  <c r="T64" i="5" s="1"/>
  <c r="AD71" i="5"/>
  <c r="AF71" i="5" s="1"/>
  <c r="AD72" i="5"/>
  <c r="AF72" i="5" s="1"/>
  <c r="L73" i="5"/>
  <c r="N73" i="5" s="1"/>
  <c r="R9" i="5"/>
  <c r="AJ12" i="5"/>
  <c r="AL12" i="5" s="1"/>
  <c r="R13" i="5"/>
  <c r="T13" i="5" s="1"/>
  <c r="X14" i="5"/>
  <c r="Z14" i="5" s="1"/>
  <c r="X19" i="5"/>
  <c r="Z19" i="5" s="1"/>
  <c r="R28" i="5"/>
  <c r="T28" i="5" s="1"/>
  <c r="L32" i="5"/>
  <c r="N32" i="5" s="1"/>
  <c r="AD36" i="5"/>
  <c r="AF36" i="5" s="1"/>
  <c r="L37" i="5"/>
  <c r="N37" i="5" s="1"/>
  <c r="F41" i="5"/>
  <c r="H41" i="5" s="1"/>
  <c r="AD41" i="5"/>
  <c r="AF41" i="5" s="1"/>
  <c r="L42" i="5"/>
  <c r="N42" i="5" s="1"/>
  <c r="F46" i="5"/>
  <c r="H46" i="5" s="1"/>
  <c r="AJ47" i="5"/>
  <c r="AL47" i="5" s="1"/>
  <c r="X49" i="5"/>
  <c r="N55" i="5"/>
  <c r="AD55" i="5"/>
  <c r="AF55" i="5" s="1"/>
  <c r="L56" i="5"/>
  <c r="N56" i="5" s="1"/>
  <c r="R58" i="5"/>
  <c r="T58" i="5" s="1"/>
  <c r="F60" i="5"/>
  <c r="H60" i="5" s="1"/>
  <c r="AD61" i="5"/>
  <c r="AF61" i="5" s="1"/>
  <c r="X65" i="5"/>
  <c r="Z65" i="5" s="1"/>
  <c r="F66" i="5"/>
  <c r="H66" i="5" s="1"/>
  <c r="AD66" i="5"/>
  <c r="AF66" i="5" s="1"/>
  <c r="L67" i="5"/>
  <c r="AJ67" i="5"/>
  <c r="AL67" i="5" s="1"/>
  <c r="AD70" i="5"/>
  <c r="AF70" i="5" s="1"/>
  <c r="X77" i="5"/>
  <c r="Z77" i="5" s="1"/>
  <c r="L16" i="5"/>
  <c r="N16" i="5" s="1"/>
  <c r="AJ16" i="5"/>
  <c r="AL16" i="5" s="1"/>
  <c r="X24" i="5"/>
  <c r="Z24" i="5" s="1"/>
  <c r="L26" i="5"/>
  <c r="R33" i="5"/>
  <c r="T33" i="5" s="1"/>
  <c r="X34" i="5"/>
  <c r="Z34" i="5" s="1"/>
  <c r="N36" i="5"/>
  <c r="R38" i="5"/>
  <c r="T38" i="5" s="1"/>
  <c r="AD40" i="5"/>
  <c r="AF40" i="5" s="1"/>
  <c r="AJ42" i="5"/>
  <c r="AL42" i="5" s="1"/>
  <c r="X44" i="5"/>
  <c r="R52" i="5"/>
  <c r="R57" i="5"/>
  <c r="T57" i="5" s="1"/>
  <c r="AF59" i="5"/>
  <c r="L61" i="5"/>
  <c r="N61" i="5" s="1"/>
  <c r="N54" i="5"/>
  <c r="Z57" i="5"/>
  <c r="X63" i="5"/>
  <c r="Z63" i="5" s="1"/>
  <c r="F64" i="5"/>
  <c r="H64" i="5" s="1"/>
  <c r="L66" i="5"/>
  <c r="R67" i="5"/>
  <c r="T67" i="5" s="1"/>
  <c r="F9" i="5"/>
  <c r="H9" i="5" s="1"/>
  <c r="AD9" i="5"/>
  <c r="AF9" i="5" s="1"/>
  <c r="AJ15" i="5"/>
  <c r="AL15" i="5" s="1"/>
  <c r="F18" i="5"/>
  <c r="H18" i="5" s="1"/>
  <c r="L20" i="5"/>
  <c r="N20" i="5" s="1"/>
  <c r="AJ20" i="5"/>
  <c r="R21" i="5"/>
  <c r="T21" i="5" s="1"/>
  <c r="X22" i="5"/>
  <c r="R26" i="5"/>
  <c r="T26" i="5" s="1"/>
  <c r="X27" i="5"/>
  <c r="Z27" i="5" s="1"/>
  <c r="F29" i="5"/>
  <c r="H29" i="5" s="1"/>
  <c r="AD29" i="5"/>
  <c r="AF29" i="5" s="1"/>
  <c r="F34" i="5"/>
  <c r="H34" i="5" s="1"/>
  <c r="AD34" i="5"/>
  <c r="AF34" i="5" s="1"/>
  <c r="L35" i="5"/>
  <c r="N35" i="5" s="1"/>
  <c r="F39" i="5"/>
  <c r="H39" i="5" s="1"/>
  <c r="R41" i="5"/>
  <c r="T41" i="5" s="1"/>
  <c r="X43" i="5"/>
  <c r="Z43" i="5" s="1"/>
  <c r="L45" i="5"/>
  <c r="N45" i="5" s="1"/>
  <c r="AJ49" i="5"/>
  <c r="AD58" i="5"/>
  <c r="AF58" i="5" s="1"/>
  <c r="T24" i="5"/>
  <c r="AF42" i="5"/>
  <c r="R48" i="5"/>
  <c r="R51" i="5"/>
  <c r="T51" i="5" s="1"/>
  <c r="R54" i="5"/>
  <c r="T54" i="5" s="1"/>
  <c r="R55" i="5"/>
  <c r="T55" i="5" s="1"/>
  <c r="R60" i="5"/>
  <c r="T60" i="5" s="1"/>
  <c r="Z61" i="5"/>
  <c r="F12" i="5"/>
  <c r="H12" i="5" s="1"/>
  <c r="T18" i="5"/>
  <c r="AD10" i="5"/>
  <c r="AF10" i="5" s="1"/>
  <c r="L11" i="5"/>
  <c r="N11" i="5" s="1"/>
  <c r="AJ11" i="5"/>
  <c r="AL11" i="5" s="1"/>
  <c r="H14" i="5"/>
  <c r="L17" i="5"/>
  <c r="N17" i="5" s="1"/>
  <c r="AJ17" i="5"/>
  <c r="AL17" i="5" s="1"/>
  <c r="F21" i="5"/>
  <c r="H21" i="5" s="1"/>
  <c r="L22" i="5"/>
  <c r="N22" i="5" s="1"/>
  <c r="X26" i="5"/>
  <c r="Z26" i="5" s="1"/>
  <c r="F27" i="5"/>
  <c r="H27" i="5" s="1"/>
  <c r="L34" i="5"/>
  <c r="N34" i="5" s="1"/>
  <c r="AJ35" i="5"/>
  <c r="AL35" i="5" s="1"/>
  <c r="AJ36" i="5"/>
  <c r="AL36" i="5" s="1"/>
  <c r="AD43" i="5"/>
  <c r="AF43" i="5" s="1"/>
  <c r="L44" i="5"/>
  <c r="N44" i="5" s="1"/>
  <c r="AJ45" i="5"/>
  <c r="AL45" i="5" s="1"/>
  <c r="Z48" i="5"/>
  <c r="H49" i="5"/>
  <c r="X50" i="5"/>
  <c r="Z50" i="5" s="1"/>
  <c r="X53" i="5"/>
  <c r="Z53" i="5" s="1"/>
  <c r="R59" i="5"/>
  <c r="T59" i="5" s="1"/>
  <c r="Z62" i="5"/>
  <c r="H63" i="5"/>
  <c r="Z67" i="5"/>
  <c r="L76" i="5"/>
  <c r="N76" i="5" s="1"/>
  <c r="T77" i="5"/>
  <c r="AJ9" i="5"/>
  <c r="AL9" i="5" s="1"/>
  <c r="AJ10" i="5"/>
  <c r="AL10" i="5" s="1"/>
  <c r="R11" i="5"/>
  <c r="T11" i="5" s="1"/>
  <c r="AD14" i="5"/>
  <c r="AF14" i="5" s="1"/>
  <c r="L15" i="5"/>
  <c r="N15" i="5" s="1"/>
  <c r="R17" i="5"/>
  <c r="T17" i="5" s="1"/>
  <c r="F19" i="5"/>
  <c r="H19" i="5" s="1"/>
  <c r="F20" i="5"/>
  <c r="AD20" i="5"/>
  <c r="AF20" i="5" s="1"/>
  <c r="L21" i="5"/>
  <c r="N21" i="5" s="1"/>
  <c r="AJ21" i="5"/>
  <c r="AL21" i="5" s="1"/>
  <c r="R22" i="5"/>
  <c r="T22" i="5" s="1"/>
  <c r="N26" i="5"/>
  <c r="X29" i="5"/>
  <c r="Z29" i="5" s="1"/>
  <c r="F30" i="5"/>
  <c r="L31" i="5"/>
  <c r="N31" i="5" s="1"/>
  <c r="AL31" i="5"/>
  <c r="AJ33" i="5"/>
  <c r="AL33" i="5" s="1"/>
  <c r="R34" i="5"/>
  <c r="T34" i="5" s="1"/>
  <c r="R36" i="5"/>
  <c r="T36" i="5" s="1"/>
  <c r="R37" i="5"/>
  <c r="T37" i="5" s="1"/>
  <c r="X39" i="5"/>
  <c r="Z39" i="5" s="1"/>
  <c r="AJ43" i="5"/>
  <c r="R44" i="5"/>
  <c r="X47" i="5"/>
  <c r="Z47" i="5" s="1"/>
  <c r="F50" i="5"/>
  <c r="H50" i="5" s="1"/>
  <c r="X52" i="5"/>
  <c r="Z52" i="5" s="1"/>
  <c r="AD56" i="5"/>
  <c r="AF56" i="5" s="1"/>
  <c r="F58" i="5"/>
  <c r="H58" i="5" s="1"/>
  <c r="X58" i="5"/>
  <c r="Z58" i="5" s="1"/>
  <c r="X59" i="5"/>
  <c r="Z59" i="5" s="1"/>
  <c r="AF60" i="5"/>
  <c r="AF64" i="5"/>
  <c r="N65" i="5"/>
  <c r="AD65" i="5"/>
  <c r="AF65" i="5" s="1"/>
  <c r="F67" i="5"/>
  <c r="H67" i="5" s="1"/>
  <c r="H68" i="5"/>
  <c r="X68" i="5"/>
  <c r="Z68" i="5" s="1"/>
  <c r="AD69" i="5"/>
  <c r="AF69" i="5" s="1"/>
  <c r="F70" i="5"/>
  <c r="H70" i="5" s="1"/>
  <c r="AL71" i="5"/>
  <c r="L72" i="5"/>
  <c r="N72" i="5" s="1"/>
  <c r="T74" i="5"/>
  <c r="AJ74" i="5"/>
  <c r="AL74" i="5" s="1"/>
  <c r="AJ75" i="5"/>
  <c r="R76" i="5"/>
  <c r="Z44" i="5"/>
  <c r="N48" i="5"/>
  <c r="F51" i="5"/>
  <c r="H51" i="5" s="1"/>
  <c r="AD53" i="5"/>
  <c r="AF53" i="5" s="1"/>
  <c r="L57" i="5"/>
  <c r="N57" i="5" s="1"/>
  <c r="AL63" i="5"/>
  <c r="N66" i="5"/>
  <c r="N67" i="5"/>
  <c r="R72" i="5"/>
  <c r="T72" i="5" s="1"/>
  <c r="R75" i="5"/>
  <c r="T75" i="5" s="1"/>
  <c r="H30" i="5"/>
  <c r="AL65" i="5"/>
  <c r="L13" i="5"/>
  <c r="N13" i="5" s="1"/>
  <c r="AJ13" i="5"/>
  <c r="AL13" i="5" s="1"/>
  <c r="Z15" i="5"/>
  <c r="AD18" i="5"/>
  <c r="AF18" i="5" s="1"/>
  <c r="L19" i="5"/>
  <c r="N19" i="5" s="1"/>
  <c r="F23" i="5"/>
  <c r="H23" i="5" s="1"/>
  <c r="L25" i="5"/>
  <c r="N25" i="5" s="1"/>
  <c r="AJ25" i="5"/>
  <c r="AL25" i="5" s="1"/>
  <c r="R27" i="5"/>
  <c r="T27" i="5" s="1"/>
  <c r="L29" i="5"/>
  <c r="N29" i="5" s="1"/>
  <c r="AL29" i="5"/>
  <c r="R31" i="5"/>
  <c r="T31" i="5" s="1"/>
  <c r="F36" i="5"/>
  <c r="H36" i="5" s="1"/>
  <c r="AF37" i="5"/>
  <c r="AD38" i="5"/>
  <c r="AF38" i="5" s="1"/>
  <c r="AJ40" i="5"/>
  <c r="AL40" i="5" s="1"/>
  <c r="F45" i="5"/>
  <c r="H45" i="5" s="1"/>
  <c r="AD46" i="5"/>
  <c r="AF46" i="5" s="1"/>
  <c r="L47" i="5"/>
  <c r="AJ48" i="5"/>
  <c r="AL48" i="5" s="1"/>
  <c r="L51" i="5"/>
  <c r="N51" i="5" s="1"/>
  <c r="R56" i="5"/>
  <c r="T56" i="5" s="1"/>
  <c r="L60" i="5"/>
  <c r="N60" i="5" s="1"/>
  <c r="AL60" i="5"/>
  <c r="AJ61" i="5"/>
  <c r="AL61" i="5" s="1"/>
  <c r="R63" i="5"/>
  <c r="T63" i="5" s="1"/>
  <c r="AJ64" i="5"/>
  <c r="AL64" i="5" s="1"/>
  <c r="AJ65" i="5"/>
  <c r="AJ70" i="5"/>
  <c r="AL70" i="5" s="1"/>
  <c r="H74" i="5"/>
  <c r="X75" i="5"/>
  <c r="Z75" i="5" s="1"/>
  <c r="AF76" i="5"/>
  <c r="F77" i="5"/>
  <c r="H77" i="5" s="1"/>
  <c r="AD77" i="5"/>
  <c r="AF77" i="5" s="1"/>
  <c r="AD12" i="5"/>
  <c r="AF12" i="5" s="1"/>
  <c r="F10" i="5"/>
  <c r="H10" i="5" s="1"/>
  <c r="L12" i="5"/>
  <c r="N12" i="5" s="1"/>
  <c r="L18" i="5"/>
  <c r="N18" i="5" s="1"/>
  <c r="AJ19" i="5"/>
  <c r="X21" i="5"/>
  <c r="F22" i="5"/>
  <c r="AD23" i="5"/>
  <c r="AF23" i="5" s="1"/>
  <c r="Z31" i="5"/>
  <c r="H32" i="5"/>
  <c r="AL38" i="5"/>
  <c r="AJ39" i="5"/>
  <c r="AL39" i="5" s="1"/>
  <c r="R40" i="5"/>
  <c r="T40" i="5" s="1"/>
  <c r="X42" i="5"/>
  <c r="Z42" i="5" s="1"/>
  <c r="F44" i="5"/>
  <c r="H44" i="5" s="1"/>
  <c r="AD44" i="5"/>
  <c r="AD45" i="5"/>
  <c r="AF45" i="5" s="1"/>
  <c r="AJ50" i="5"/>
  <c r="AL50" i="5" s="1"/>
  <c r="L59" i="5"/>
  <c r="N59" i="5" s="1"/>
  <c r="H72" i="5"/>
  <c r="H73" i="5"/>
  <c r="T26" i="4"/>
  <c r="L9" i="4"/>
  <c r="AJ9" i="4"/>
  <c r="X11" i="4"/>
  <c r="Z11" i="4" s="1"/>
  <c r="X15" i="4"/>
  <c r="Z15" i="4" s="1"/>
  <c r="F16" i="4"/>
  <c r="H16" i="4" s="1"/>
  <c r="AD16" i="4"/>
  <c r="L17" i="4"/>
  <c r="AJ17" i="4"/>
  <c r="R18" i="4"/>
  <c r="T18" i="4" s="1"/>
  <c r="X19" i="4"/>
  <c r="Z19" i="4" s="1"/>
  <c r="F20" i="4"/>
  <c r="H20" i="4" s="1"/>
  <c r="AD20" i="4"/>
  <c r="AF20" i="4" s="1"/>
  <c r="L21" i="4"/>
  <c r="N21" i="4" s="1"/>
  <c r="AJ21" i="4"/>
  <c r="R22" i="4"/>
  <c r="T22" i="4" s="1"/>
  <c r="X23" i="4"/>
  <c r="F24" i="4"/>
  <c r="H24" i="4" s="1"/>
  <c r="AD24" i="4"/>
  <c r="AF24" i="4" s="1"/>
  <c r="F38" i="4"/>
  <c r="H38" i="4" s="1"/>
  <c r="AD38" i="4"/>
  <c r="AF38" i="4" s="1"/>
  <c r="L13" i="4"/>
  <c r="N13" i="4" s="1"/>
  <c r="AJ13" i="4"/>
  <c r="R26" i="4"/>
  <c r="N38" i="4"/>
  <c r="AJ24" i="4"/>
  <c r="AL24" i="4" s="1"/>
  <c r="R25" i="4"/>
  <c r="T25" i="4" s="1"/>
  <c r="AD31" i="4"/>
  <c r="AF31" i="4" s="1"/>
  <c r="X35" i="4"/>
  <c r="Z35" i="4" s="1"/>
  <c r="N37" i="4"/>
  <c r="AJ23" i="4"/>
  <c r="AL23" i="4" s="1"/>
  <c r="R24" i="4"/>
  <c r="T24" i="4" s="1"/>
  <c r="L27" i="4"/>
  <c r="N27" i="4" s="1"/>
  <c r="R32" i="4"/>
  <c r="T32" i="4" s="1"/>
  <c r="X33" i="4"/>
  <c r="Z33" i="4" s="1"/>
  <c r="F34" i="4"/>
  <c r="H34" i="4" s="1"/>
  <c r="L36" i="4"/>
  <c r="N36" i="4" s="1"/>
  <c r="X20" i="4"/>
  <c r="Z20" i="4" s="1"/>
  <c r="F21" i="4"/>
  <c r="H21" i="4" s="1"/>
  <c r="AD21" i="4"/>
  <c r="AF21" i="4" s="1"/>
  <c r="L22" i="4"/>
  <c r="N22" i="4" s="1"/>
  <c r="AJ22" i="4"/>
  <c r="AL22" i="4" s="1"/>
  <c r="R23" i="4"/>
  <c r="T23" i="4" s="1"/>
  <c r="X24" i="4"/>
  <c r="Z24" i="4" s="1"/>
  <c r="F25" i="4"/>
  <c r="H25" i="4" s="1"/>
  <c r="AF18" i="4"/>
  <c r="N19" i="4"/>
  <c r="AL19" i="4"/>
  <c r="Z21" i="4"/>
  <c r="H22" i="4"/>
  <c r="AF22" i="4"/>
  <c r="N23" i="4"/>
  <c r="Z27" i="4"/>
  <c r="H28" i="4"/>
  <c r="H30" i="4"/>
  <c r="L32" i="4"/>
  <c r="N32" i="4" s="1"/>
  <c r="AL33" i="4"/>
  <c r="AF37" i="4"/>
  <c r="X25" i="4"/>
  <c r="Z25" i="4" s="1"/>
  <c r="F26" i="4"/>
  <c r="H26" i="4" s="1"/>
  <c r="AD29" i="4"/>
  <c r="AF29" i="4" s="1"/>
  <c r="N30" i="4"/>
  <c r="L31" i="4"/>
  <c r="N31" i="4" s="1"/>
  <c r="AJ31" i="4"/>
  <c r="AL31" i="4" s="1"/>
  <c r="AD28" i="4"/>
  <c r="AF28" i="4" s="1"/>
  <c r="R34" i="4"/>
  <c r="T34" i="4" s="1"/>
  <c r="R37" i="4"/>
  <c r="T37" i="4" s="1"/>
  <c r="L26" i="4"/>
  <c r="N26" i="4" s="1"/>
  <c r="AD26" i="4"/>
  <c r="AF26" i="4" s="1"/>
  <c r="L29" i="4"/>
  <c r="N29" i="4" s="1"/>
  <c r="AJ30" i="4"/>
  <c r="AL30" i="4" s="1"/>
  <c r="AF23" i="4"/>
  <c r="N24" i="4"/>
  <c r="AJ25" i="4"/>
  <c r="AL25" i="4" s="1"/>
  <c r="R29" i="4"/>
  <c r="T29" i="4" s="1"/>
  <c r="X31" i="4"/>
  <c r="Z31" i="4" s="1"/>
  <c r="F32" i="4"/>
  <c r="H32" i="4" s="1"/>
  <c r="AF32" i="4"/>
  <c r="X36" i="4"/>
  <c r="Z36" i="4" s="1"/>
  <c r="X37" i="4"/>
  <c r="Z37" i="4" s="1"/>
  <c r="F36" i="4"/>
  <c r="H36" i="4" s="1"/>
  <c r="F37" i="4"/>
  <c r="H37" i="4" s="1"/>
  <c r="J20" i="3"/>
  <c r="K20" i="3" s="1"/>
  <c r="F10" i="3"/>
  <c r="J10" i="3" s="1"/>
  <c r="K10" i="3" s="1"/>
  <c r="J34" i="3"/>
  <c r="K34" i="3" s="1"/>
  <c r="J33" i="3"/>
  <c r="K33" i="3" s="1"/>
  <c r="J23" i="3"/>
  <c r="K23" i="3" s="1"/>
  <c r="J27" i="3"/>
  <c r="K27" i="3" s="1"/>
  <c r="J19" i="3"/>
  <c r="K19" i="3" s="1"/>
  <c r="F11" i="3"/>
  <c r="J11" i="3" s="1"/>
  <c r="K11" i="3" s="1"/>
  <c r="F14" i="3"/>
  <c r="J14" i="3" s="1"/>
  <c r="K14" i="3" s="1"/>
  <c r="J21" i="3"/>
  <c r="K21" i="3" s="1"/>
  <c r="E15" i="2"/>
  <c r="E20" i="2" s="1"/>
  <c r="F20" i="2" s="1"/>
  <c r="G15" i="1"/>
  <c r="H15" i="1" s="1"/>
  <c r="H24" i="1" s="1"/>
  <c r="I24" i="1" s="1"/>
  <c r="D15" i="1"/>
  <c r="E15" i="1" s="1"/>
  <c r="E22" i="2"/>
  <c r="F22" i="2" s="1"/>
  <c r="E55" i="2"/>
  <c r="F55" i="2" s="1"/>
  <c r="E21" i="2"/>
  <c r="F21" i="2" s="1"/>
  <c r="E34" i="2"/>
  <c r="F34" i="2" s="1"/>
  <c r="E64" i="2"/>
  <c r="F64" i="2" s="1"/>
  <c r="E41" i="2"/>
  <c r="F41" i="2" s="1"/>
  <c r="F15" i="3"/>
  <c r="F13" i="3"/>
  <c r="J13" i="3" s="1"/>
  <c r="K13" i="3" s="1"/>
  <c r="J25" i="3"/>
  <c r="K25" i="3" s="1"/>
  <c r="F35" i="3"/>
  <c r="N9" i="4"/>
  <c r="AL9" i="4"/>
  <c r="L10" i="4"/>
  <c r="N10" i="4" s="1"/>
  <c r="AJ10" i="4"/>
  <c r="T11" i="4"/>
  <c r="Z13" i="4"/>
  <c r="H15" i="4"/>
  <c r="AF15" i="4"/>
  <c r="N17" i="4"/>
  <c r="AL17" i="4"/>
  <c r="AJ18" i="4"/>
  <c r="AL18" i="4" s="1"/>
  <c r="R19" i="4"/>
  <c r="F24" i="3"/>
  <c r="J22" i="3"/>
  <c r="K22" i="3" s="1"/>
  <c r="I32" i="3"/>
  <c r="I35" i="3" s="1"/>
  <c r="T9" i="4"/>
  <c r="R10" i="4"/>
  <c r="T10" i="4" s="1"/>
  <c r="X12" i="4"/>
  <c r="Z12" i="4" s="1"/>
  <c r="H13" i="4"/>
  <c r="AF13" i="4"/>
  <c r="F14" i="4"/>
  <c r="H14" i="4" s="1"/>
  <c r="AD14" i="4"/>
  <c r="AF14" i="4" s="1"/>
  <c r="N15" i="4"/>
  <c r="AL15" i="4"/>
  <c r="L16" i="4"/>
  <c r="N16" i="4" s="1"/>
  <c r="AJ16" i="4"/>
  <c r="AL16" i="4" s="1"/>
  <c r="T17" i="4"/>
  <c r="AL21" i="4"/>
  <c r="Z23" i="4"/>
  <c r="AL27" i="4"/>
  <c r="T30" i="4"/>
  <c r="J18" i="3"/>
  <c r="K18" i="3" s="1"/>
  <c r="H15" i="2"/>
  <c r="Z9" i="4"/>
  <c r="X10" i="4"/>
  <c r="Z10" i="4" s="1"/>
  <c r="H11" i="4"/>
  <c r="AF11" i="4"/>
  <c r="F12" i="4"/>
  <c r="H12" i="4" s="1"/>
  <c r="AD12" i="4"/>
  <c r="AF12" i="4" s="1"/>
  <c r="AL13" i="4"/>
  <c r="L14" i="4"/>
  <c r="N14" i="4" s="1"/>
  <c r="AJ14" i="4"/>
  <c r="AL14" i="4" s="1"/>
  <c r="T15" i="4"/>
  <c r="R16" i="4"/>
  <c r="T16" i="4" s="1"/>
  <c r="Z17" i="4"/>
  <c r="X18" i="4"/>
  <c r="Z18" i="4" s="1"/>
  <c r="F19" i="4"/>
  <c r="H19" i="4" s="1"/>
  <c r="AD19" i="4"/>
  <c r="AF19" i="4" s="1"/>
  <c r="N20" i="4"/>
  <c r="AL20" i="4"/>
  <c r="T21" i="4"/>
  <c r="Z22" i="4"/>
  <c r="H23" i="4"/>
  <c r="I29" i="3"/>
  <c r="AF34" i="4"/>
  <c r="F12" i="3"/>
  <c r="J12" i="3" s="1"/>
  <c r="K12" i="3" s="1"/>
  <c r="J26" i="3"/>
  <c r="K26" i="3" s="1"/>
  <c r="H9" i="4"/>
  <c r="AF9" i="4"/>
  <c r="F10" i="4"/>
  <c r="H10" i="4" s="1"/>
  <c r="AD10" i="4"/>
  <c r="AF10" i="4" s="1"/>
  <c r="N11" i="4"/>
  <c r="L12" i="4"/>
  <c r="N12" i="4" s="1"/>
  <c r="AJ12" i="4"/>
  <c r="AL12" i="4" s="1"/>
  <c r="T13" i="4"/>
  <c r="R14" i="4"/>
  <c r="T14" i="4" s="1"/>
  <c r="X16" i="4"/>
  <c r="Z16" i="4" s="1"/>
  <c r="F18" i="4"/>
  <c r="H18" i="4" s="1"/>
  <c r="T20" i="4"/>
  <c r="J28" i="3"/>
  <c r="K28" i="3" s="1"/>
  <c r="J31" i="3"/>
  <c r="K31" i="3" s="1"/>
  <c r="AL10" i="4"/>
  <c r="AJ11" i="4"/>
  <c r="AL11" i="4" s="1"/>
  <c r="T12" i="4"/>
  <c r="Z14" i="4"/>
  <c r="AF16" i="4"/>
  <c r="F17" i="4"/>
  <c r="H17" i="4" s="1"/>
  <c r="AD17" i="4"/>
  <c r="AF17" i="4" s="1"/>
  <c r="N18" i="4"/>
  <c r="T19" i="4"/>
  <c r="AD27" i="4"/>
  <c r="AF27" i="4" s="1"/>
  <c r="X34" i="4"/>
  <c r="Z34" i="4" s="1"/>
  <c r="AJ36" i="4"/>
  <c r="AL36" i="4" s="1"/>
  <c r="AD13" i="5"/>
  <c r="AF13" i="5" s="1"/>
  <c r="H20" i="5"/>
  <c r="F27" i="4"/>
  <c r="H27" i="4" s="1"/>
  <c r="AJ26" i="4"/>
  <c r="AL26" i="4" s="1"/>
  <c r="F29" i="4"/>
  <c r="H29" i="4" s="1"/>
  <c r="R31" i="4"/>
  <c r="T31" i="4" s="1"/>
  <c r="AD33" i="4"/>
  <c r="AF33" i="4" s="1"/>
  <c r="AL38" i="4"/>
  <c r="Z9" i="5"/>
  <c r="T10" i="5"/>
  <c r="X26" i="4"/>
  <c r="Z26" i="4" s="1"/>
  <c r="AJ28" i="4"/>
  <c r="AL28" i="4" s="1"/>
  <c r="F31" i="4"/>
  <c r="H31" i="4" s="1"/>
  <c r="R33" i="4"/>
  <c r="T33" i="4" s="1"/>
  <c r="AD35" i="4"/>
  <c r="AF35" i="4" s="1"/>
  <c r="R38" i="4"/>
  <c r="T38" i="4" s="1"/>
  <c r="F11" i="5"/>
  <c r="H11" i="5" s="1"/>
  <c r="X11" i="5"/>
  <c r="Z11" i="5" s="1"/>
  <c r="R12" i="5"/>
  <c r="T12" i="5" s="1"/>
  <c r="AL19" i="5"/>
  <c r="Z21" i="5"/>
  <c r="H22" i="5"/>
  <c r="L25" i="4"/>
  <c r="N25" i="4" s="1"/>
  <c r="X28" i="4"/>
  <c r="Z28" i="4" s="1"/>
  <c r="AJ29" i="4"/>
  <c r="AL29" i="4" s="1"/>
  <c r="F33" i="4"/>
  <c r="H33" i="4" s="1"/>
  <c r="AJ38" i="4"/>
  <c r="X30" i="4"/>
  <c r="Z30" i="4" s="1"/>
  <c r="AJ32" i="4"/>
  <c r="AL32" i="4" s="1"/>
  <c r="F35" i="4"/>
  <c r="H35" i="4" s="1"/>
  <c r="Z10" i="5"/>
  <c r="AD25" i="4"/>
  <c r="AF25" i="4" s="1"/>
  <c r="X32" i="4"/>
  <c r="Z32" i="4" s="1"/>
  <c r="AJ34" i="4"/>
  <c r="AL34" i="4" s="1"/>
  <c r="AD11" i="5"/>
  <c r="AF11" i="5" s="1"/>
  <c r="F13" i="5"/>
  <c r="H13" i="5" s="1"/>
  <c r="X17" i="5"/>
  <c r="Z17" i="5" s="1"/>
  <c r="R20" i="5"/>
  <c r="T20" i="5" s="1"/>
  <c r="N10" i="5"/>
  <c r="T15" i="5"/>
  <c r="AL20" i="5"/>
  <c r="T23" i="5"/>
  <c r="AD24" i="5"/>
  <c r="AF24" i="5" s="1"/>
  <c r="N28" i="5"/>
  <c r="R14" i="5"/>
  <c r="T14" i="5" s="1"/>
  <c r="AD15" i="5"/>
  <c r="AF15" i="5" s="1"/>
  <c r="X18" i="5"/>
  <c r="Z18" i="5" s="1"/>
  <c r="AJ37" i="4"/>
  <c r="AL37" i="4" s="1"/>
  <c r="T9" i="5"/>
  <c r="AL14" i="5"/>
  <c r="F25" i="5"/>
  <c r="H25" i="5" s="1"/>
  <c r="AJ26" i="5"/>
  <c r="AL26" i="5" s="1"/>
  <c r="X12" i="5"/>
  <c r="Z12" i="5" s="1"/>
  <c r="X13" i="5"/>
  <c r="Z13" i="5" s="1"/>
  <c r="F15" i="5"/>
  <c r="H15" i="5" s="1"/>
  <c r="R16" i="5"/>
  <c r="T16" i="5" s="1"/>
  <c r="H17" i="5"/>
  <c r="AD17" i="5"/>
  <c r="AF17" i="5" s="1"/>
  <c r="AF19" i="5"/>
  <c r="X20" i="5"/>
  <c r="Z20" i="5" s="1"/>
  <c r="Z22" i="5"/>
  <c r="AJ24" i="5"/>
  <c r="AL24" i="5" s="1"/>
  <c r="N14" i="5"/>
  <c r="T19" i="5"/>
  <c r="AJ22" i="5"/>
  <c r="AL22" i="5" s="1"/>
  <c r="Z16" i="5"/>
  <c r="AL18" i="5"/>
  <c r="L24" i="5"/>
  <c r="N24" i="5" s="1"/>
  <c r="AL27" i="5"/>
  <c r="Z33" i="5"/>
  <c r="H38" i="5"/>
  <c r="Z40" i="5"/>
  <c r="AD31" i="5"/>
  <c r="AF31" i="5" s="1"/>
  <c r="X38" i="5"/>
  <c r="Z38" i="5" s="1"/>
  <c r="N39" i="5"/>
  <c r="Z41" i="5"/>
  <c r="AF47" i="5"/>
  <c r="N50" i="5"/>
  <c r="AJ28" i="5"/>
  <c r="AL28" i="5" s="1"/>
  <c r="F31" i="5"/>
  <c r="H31" i="5" s="1"/>
  <c r="AD35" i="5"/>
  <c r="AF35" i="5" s="1"/>
  <c r="X28" i="5"/>
  <c r="Z28" i="5" s="1"/>
  <c r="AJ30" i="5"/>
  <c r="AL30" i="5" s="1"/>
  <c r="F33" i="5"/>
  <c r="H33" i="5" s="1"/>
  <c r="T53" i="5"/>
  <c r="X30" i="5"/>
  <c r="Z30" i="5" s="1"/>
  <c r="AJ32" i="5"/>
  <c r="AL32" i="5" s="1"/>
  <c r="F35" i="5"/>
  <c r="H35" i="5" s="1"/>
  <c r="AD25" i="5"/>
  <c r="AF25" i="5" s="1"/>
  <c r="L30" i="5"/>
  <c r="N30" i="5" s="1"/>
  <c r="X32" i="5"/>
  <c r="Z32" i="5" s="1"/>
  <c r="AJ34" i="5"/>
  <c r="AL34" i="5" s="1"/>
  <c r="F37" i="5"/>
  <c r="H37" i="5" s="1"/>
  <c r="R39" i="5"/>
  <c r="T39" i="5" s="1"/>
  <c r="F40" i="5"/>
  <c r="H40" i="5" s="1"/>
  <c r="L41" i="5"/>
  <c r="N41" i="5" s="1"/>
  <c r="F42" i="5"/>
  <c r="H42" i="5" s="1"/>
  <c r="R43" i="5"/>
  <c r="T43" i="5" s="1"/>
  <c r="Z49" i="5"/>
  <c r="H52" i="5"/>
  <c r="AL75" i="5"/>
  <c r="T76" i="5"/>
  <c r="AL43" i="5"/>
  <c r="T46" i="5"/>
  <c r="N49" i="5"/>
  <c r="AD54" i="5"/>
  <c r="AF54" i="5" s="1"/>
  <c r="AF62" i="5"/>
  <c r="Z51" i="5"/>
  <c r="F55" i="5"/>
  <c r="H55" i="5" s="1"/>
  <c r="AJ55" i="5"/>
  <c r="AL55" i="5" s="1"/>
  <c r="AJ57" i="5"/>
  <c r="AL57" i="5" s="1"/>
  <c r="N43" i="5"/>
  <c r="T48" i="5"/>
  <c r="AJ51" i="5"/>
  <c r="AL51" i="5" s="1"/>
  <c r="AJ52" i="5"/>
  <c r="AL52" i="5" s="1"/>
  <c r="F53" i="5"/>
  <c r="H53" i="5" s="1"/>
  <c r="AL53" i="5"/>
  <c r="F54" i="5"/>
  <c r="H54" i="5" s="1"/>
  <c r="F57" i="5"/>
  <c r="H57" i="5" s="1"/>
  <c r="N68" i="5"/>
  <c r="Z45" i="5"/>
  <c r="AD48" i="5"/>
  <c r="AF48" i="5" s="1"/>
  <c r="AF50" i="5"/>
  <c r="AJ54" i="5"/>
  <c r="AL54" i="5" s="1"/>
  <c r="X55" i="5"/>
  <c r="Z55" i="5" s="1"/>
  <c r="T42" i="5"/>
  <c r="T50" i="5"/>
  <c r="N53" i="5"/>
  <c r="AF44" i="5"/>
  <c r="X46" i="5"/>
  <c r="Z46" i="5" s="1"/>
  <c r="F48" i="5"/>
  <c r="H48" i="5" s="1"/>
  <c r="H56" i="5"/>
  <c r="Z69" i="5"/>
  <c r="AL41" i="5"/>
  <c r="T44" i="5"/>
  <c r="N47" i="5"/>
  <c r="AL49" i="5"/>
  <c r="T52" i="5"/>
  <c r="AD57" i="5"/>
  <c r="AF57" i="5" s="1"/>
  <c r="L62" i="5"/>
  <c r="N62" i="5" s="1"/>
  <c r="X64" i="5"/>
  <c r="Z64" i="5" s="1"/>
  <c r="AJ66" i="5"/>
  <c r="AL66" i="5" s="1"/>
  <c r="F69" i="5"/>
  <c r="H69" i="5" s="1"/>
  <c r="R71" i="5"/>
  <c r="T71" i="5" s="1"/>
  <c r="AD73" i="5"/>
  <c r="AF73" i="5" s="1"/>
  <c r="L63" i="5"/>
  <c r="N63" i="5" s="1"/>
  <c r="X66" i="5"/>
  <c r="Z66" i="5" s="1"/>
  <c r="AJ68" i="5"/>
  <c r="AL68" i="5" s="1"/>
  <c r="F71" i="5"/>
  <c r="H71" i="5" s="1"/>
  <c r="AL77" i="5"/>
  <c r="X54" i="5"/>
  <c r="Z54" i="5" s="1"/>
  <c r="AJ56" i="5"/>
  <c r="AL56" i="5" s="1"/>
  <c r="F59" i="5"/>
  <c r="H59" i="5" s="1"/>
  <c r="R61" i="5"/>
  <c r="T61" i="5" s="1"/>
  <c r="AD63" i="5"/>
  <c r="AF63" i="5" s="1"/>
  <c r="L68" i="5"/>
  <c r="X70" i="5"/>
  <c r="Z70" i="5" s="1"/>
  <c r="AJ72" i="5"/>
  <c r="AL72" i="5" s="1"/>
  <c r="F75" i="5"/>
  <c r="H75" i="5" s="1"/>
  <c r="X56" i="5"/>
  <c r="Z56" i="5" s="1"/>
  <c r="AJ58" i="5"/>
  <c r="AL58" i="5" s="1"/>
  <c r="F61" i="5"/>
  <c r="H61" i="5" s="1"/>
  <c r="R62" i="5"/>
  <c r="T62" i="5" s="1"/>
  <c r="L69" i="5"/>
  <c r="N69" i="5" s="1"/>
  <c r="X71" i="5"/>
  <c r="Z71" i="5" s="1"/>
  <c r="AJ73" i="5"/>
  <c r="AL73" i="5" s="1"/>
  <c r="F76" i="5"/>
  <c r="H76" i="5" s="1"/>
  <c r="AJ59" i="5"/>
  <c r="AL59" i="5" s="1"/>
  <c r="X74" i="5"/>
  <c r="Z74" i="5" s="1"/>
  <c r="AJ76" i="5"/>
  <c r="AL76" i="5" s="1"/>
  <c r="X60" i="5"/>
  <c r="Z60" i="5" s="1"/>
  <c r="AJ62" i="5"/>
  <c r="AL62" i="5" s="1"/>
  <c r="F65" i="5"/>
  <c r="H65" i="5" s="1"/>
  <c r="X76" i="5"/>
  <c r="Z76" i="5" s="1"/>
  <c r="N77" i="5"/>
  <c r="K35" i="3" l="1"/>
  <c r="AN46" i="5"/>
  <c r="AN60" i="5"/>
  <c r="AN27" i="5"/>
  <c r="AN56" i="5"/>
  <c r="AN48" i="5"/>
  <c r="AN64" i="5"/>
  <c r="AN57" i="5"/>
  <c r="AN34" i="5"/>
  <c r="AN67" i="5"/>
  <c r="AN61" i="5"/>
  <c r="AN25" i="5"/>
  <c r="AN70" i="5"/>
  <c r="AN50" i="5"/>
  <c r="AN31" i="5"/>
  <c r="AN29" i="5"/>
  <c r="AN65" i="5"/>
  <c r="AN74" i="5"/>
  <c r="AN69" i="5"/>
  <c r="AN44" i="5"/>
  <c r="AN30" i="5"/>
  <c r="AN24" i="5"/>
  <c r="AN26" i="5"/>
  <c r="AN53" i="5"/>
  <c r="AN16" i="5"/>
  <c r="AN13" i="5"/>
  <c r="AN21" i="5"/>
  <c r="AN22" i="5"/>
  <c r="AN72" i="5"/>
  <c r="AN77" i="5"/>
  <c r="AN66" i="5"/>
  <c r="AN37" i="5"/>
  <c r="AN17" i="5"/>
  <c r="AN36" i="5"/>
  <c r="AN9" i="5"/>
  <c r="AN52" i="5"/>
  <c r="AN38" i="5"/>
  <c r="AN15" i="5"/>
  <c r="AN23" i="4"/>
  <c r="AN35" i="4"/>
  <c r="AN34" i="4"/>
  <c r="AN38" i="4"/>
  <c r="AN12" i="4"/>
  <c r="AN25" i="4"/>
  <c r="AN28" i="4"/>
  <c r="AN37" i="4"/>
  <c r="AN18" i="4"/>
  <c r="AN11" i="4"/>
  <c r="AN29" i="4"/>
  <c r="AN30" i="4"/>
  <c r="AN24" i="4"/>
  <c r="AN32" i="4"/>
  <c r="AN36" i="4"/>
  <c r="E38" i="2"/>
  <c r="F38" i="2" s="1"/>
  <c r="E49" i="2"/>
  <c r="F49" i="2" s="1"/>
  <c r="E44" i="2"/>
  <c r="F44" i="2" s="1"/>
  <c r="E37" i="2"/>
  <c r="F37" i="2" s="1"/>
  <c r="E61" i="2"/>
  <c r="F61" i="2" s="1"/>
  <c r="E29" i="2"/>
  <c r="F29" i="2" s="1"/>
  <c r="E40" i="2"/>
  <c r="F40" i="2" s="1"/>
  <c r="E42" i="2"/>
  <c r="F42" i="2" s="1"/>
  <c r="F19" i="2"/>
  <c r="E65" i="2"/>
  <c r="F65" i="2" s="1"/>
  <c r="E27" i="2"/>
  <c r="F27" i="2" s="1"/>
  <c r="E52" i="2"/>
  <c r="F52" i="2" s="1"/>
  <c r="E25" i="2"/>
  <c r="F25" i="2" s="1"/>
  <c r="E62" i="2"/>
  <c r="F62" i="2" s="1"/>
  <c r="E39" i="2"/>
  <c r="F39" i="2" s="1"/>
  <c r="E53" i="2"/>
  <c r="F53" i="2" s="1"/>
  <c r="E30" i="2"/>
  <c r="F30" i="2" s="1"/>
  <c r="E59" i="2"/>
  <c r="F59" i="2" s="1"/>
  <c r="E66" i="2"/>
  <c r="F66" i="2" s="1"/>
  <c r="E16" i="2"/>
  <c r="F16" i="2" s="1"/>
  <c r="E58" i="2"/>
  <c r="F58" i="2" s="1"/>
  <c r="E23" i="2"/>
  <c r="F23" i="2" s="1"/>
  <c r="E50" i="2"/>
  <c r="F50" i="2" s="1"/>
  <c r="E54" i="2"/>
  <c r="F54" i="2" s="1"/>
  <c r="E57" i="2"/>
  <c r="F57" i="2" s="1"/>
  <c r="E33" i="2"/>
  <c r="F33" i="2" s="1"/>
  <c r="E45" i="2"/>
  <c r="F45" i="2" s="1"/>
  <c r="E32" i="2"/>
  <c r="F32" i="2" s="1"/>
  <c r="E24" i="2"/>
  <c r="F24" i="2" s="1"/>
  <c r="E43" i="2"/>
  <c r="F43" i="2" s="1"/>
  <c r="E60" i="2"/>
  <c r="F60" i="2" s="1"/>
  <c r="E36" i="2"/>
  <c r="F36" i="2" s="1"/>
  <c r="E28" i="2"/>
  <c r="F28" i="2" s="1"/>
  <c r="E48" i="2"/>
  <c r="F48" i="2" s="1"/>
  <c r="E46" i="2"/>
  <c r="F46" i="2" s="1"/>
  <c r="E63" i="2"/>
  <c r="F63" i="2" s="1"/>
  <c r="E35" i="2"/>
  <c r="F35" i="2" s="1"/>
  <c r="E56" i="2"/>
  <c r="F56" i="2" s="1"/>
  <c r="E18" i="2"/>
  <c r="F18" i="2" s="1"/>
  <c r="E51" i="2"/>
  <c r="F51" i="2" s="1"/>
  <c r="E31" i="2"/>
  <c r="F31" i="2" s="1"/>
  <c r="E17" i="2"/>
  <c r="F17" i="2" s="1"/>
  <c r="E26" i="2"/>
  <c r="F26" i="2" s="1"/>
  <c r="E47" i="2"/>
  <c r="F47" i="2" s="1"/>
  <c r="H33" i="1"/>
  <c r="I33" i="1" s="1"/>
  <c r="H29" i="1"/>
  <c r="I29" i="1" s="1"/>
  <c r="H32" i="1"/>
  <c r="I32" i="1" s="1"/>
  <c r="H38" i="1"/>
  <c r="I38" i="1" s="1"/>
  <c r="H27" i="1"/>
  <c r="I27" i="1" s="1"/>
  <c r="H36" i="1"/>
  <c r="I36" i="1" s="1"/>
  <c r="H31" i="1"/>
  <c r="I31" i="1" s="1"/>
  <c r="H35" i="1"/>
  <c r="I35" i="1" s="1"/>
  <c r="H25" i="1"/>
  <c r="I25" i="1" s="1"/>
  <c r="H34" i="1"/>
  <c r="I34" i="1" s="1"/>
  <c r="H21" i="1"/>
  <c r="I21" i="1" s="1"/>
  <c r="H20" i="1"/>
  <c r="I20" i="1" s="1"/>
  <c r="H16" i="1"/>
  <c r="I16" i="1" s="1"/>
  <c r="H28" i="1"/>
  <c r="I28" i="1" s="1"/>
  <c r="H37" i="1"/>
  <c r="I37" i="1" s="1"/>
  <c r="H17" i="1"/>
  <c r="I17" i="1" s="1"/>
  <c r="H19" i="1"/>
  <c r="I19" i="1" s="1"/>
  <c r="H30" i="1"/>
  <c r="I30" i="1" s="1"/>
  <c r="H18" i="1"/>
  <c r="I18" i="1" s="1"/>
  <c r="H23" i="1"/>
  <c r="I23" i="1" s="1"/>
  <c r="H39" i="1"/>
  <c r="I39" i="1" s="1"/>
  <c r="H22" i="1"/>
  <c r="I22" i="1" s="1"/>
  <c r="H26" i="1"/>
  <c r="I26" i="1" s="1"/>
  <c r="AN33" i="4"/>
  <c r="AN31" i="4"/>
  <c r="AN73" i="5"/>
  <c r="AN76" i="5"/>
  <c r="AN63" i="5"/>
  <c r="AN11" i="5"/>
  <c r="AN45" i="5"/>
  <c r="AN26" i="4"/>
  <c r="AN27" i="4"/>
  <c r="AN41" i="5"/>
  <c r="AN51" i="5"/>
  <c r="AN43" i="5"/>
  <c r="AN40" i="5"/>
  <c r="AN28" i="5"/>
  <c r="F29" i="3"/>
  <c r="J29" i="3" s="1"/>
  <c r="J24" i="3"/>
  <c r="K24" i="3" s="1"/>
  <c r="K29" i="3" s="1"/>
  <c r="AN59" i="5"/>
  <c r="AN58" i="5"/>
  <c r="AN33" i="5"/>
  <c r="AN18" i="5"/>
  <c r="AN23" i="5"/>
  <c r="H55" i="2"/>
  <c r="I55" i="2" s="1"/>
  <c r="J55" i="2" s="1"/>
  <c r="K55" i="2" s="1"/>
  <c r="H47" i="2"/>
  <c r="I47" i="2" s="1"/>
  <c r="H35" i="2"/>
  <c r="I35" i="2" s="1"/>
  <c r="H21" i="2"/>
  <c r="I21" i="2" s="1"/>
  <c r="J21" i="2" s="1"/>
  <c r="K21" i="2" s="1"/>
  <c r="H66" i="2"/>
  <c r="I66" i="2" s="1"/>
  <c r="H43" i="2"/>
  <c r="I43" i="2" s="1"/>
  <c r="H54" i="2"/>
  <c r="I54" i="2" s="1"/>
  <c r="H39" i="2"/>
  <c r="I39" i="2" s="1"/>
  <c r="H19" i="2"/>
  <c r="I19" i="2" s="1"/>
  <c r="J19" i="2" s="1"/>
  <c r="K19" i="2" s="1"/>
  <c r="H29" i="2"/>
  <c r="I29" i="2" s="1"/>
  <c r="H63" i="2"/>
  <c r="I63" i="2" s="1"/>
  <c r="H44" i="2"/>
  <c r="I44" i="2" s="1"/>
  <c r="J44" i="2" s="1"/>
  <c r="K44" i="2" s="1"/>
  <c r="H34" i="2"/>
  <c r="I34" i="2" s="1"/>
  <c r="J34" i="2" s="1"/>
  <c r="K34" i="2" s="1"/>
  <c r="H17" i="2"/>
  <c r="I17" i="2" s="1"/>
  <c r="H46" i="2"/>
  <c r="I46" i="2" s="1"/>
  <c r="H37" i="2"/>
  <c r="I37" i="2" s="1"/>
  <c r="J37" i="2" s="1"/>
  <c r="K37" i="2" s="1"/>
  <c r="H59" i="2"/>
  <c r="I59" i="2" s="1"/>
  <c r="H32" i="2"/>
  <c r="I32" i="2" s="1"/>
  <c r="H23" i="2"/>
  <c r="I23" i="2" s="1"/>
  <c r="H52" i="2"/>
  <c r="I52" i="2" s="1"/>
  <c r="J52" i="2" s="1"/>
  <c r="K52" i="2" s="1"/>
  <c r="H50" i="2"/>
  <c r="I50" i="2" s="1"/>
  <c r="H62" i="2"/>
  <c r="I62" i="2" s="1"/>
  <c r="J62" i="2" s="1"/>
  <c r="K62" i="2" s="1"/>
  <c r="H42" i="2"/>
  <c r="I42" i="2" s="1"/>
  <c r="H28" i="2"/>
  <c r="I28" i="2" s="1"/>
  <c r="H31" i="2"/>
  <c r="I31" i="2" s="1"/>
  <c r="H25" i="2"/>
  <c r="I25" i="2" s="1"/>
  <c r="J25" i="2" s="1"/>
  <c r="K25" i="2" s="1"/>
  <c r="H26" i="2"/>
  <c r="I26" i="2" s="1"/>
  <c r="H48" i="2"/>
  <c r="I48" i="2" s="1"/>
  <c r="H61" i="2"/>
  <c r="I61" i="2" s="1"/>
  <c r="J61" i="2" s="1"/>
  <c r="K61" i="2" s="1"/>
  <c r="H27" i="2"/>
  <c r="I27" i="2" s="1"/>
  <c r="H45" i="2"/>
  <c r="I45" i="2" s="1"/>
  <c r="H58" i="2"/>
  <c r="I58" i="2" s="1"/>
  <c r="J58" i="2" s="1"/>
  <c r="K58" i="2" s="1"/>
  <c r="H64" i="2"/>
  <c r="I64" i="2" s="1"/>
  <c r="J64" i="2" s="1"/>
  <c r="K64" i="2" s="1"/>
  <c r="H41" i="2"/>
  <c r="I41" i="2" s="1"/>
  <c r="J41" i="2" s="1"/>
  <c r="K41" i="2" s="1"/>
  <c r="H51" i="2"/>
  <c r="I51" i="2" s="1"/>
  <c r="H38" i="2"/>
  <c r="I38" i="2" s="1"/>
  <c r="H24" i="2"/>
  <c r="I24" i="2" s="1"/>
  <c r="H49" i="2"/>
  <c r="I49" i="2" s="1"/>
  <c r="H16" i="2"/>
  <c r="I16" i="2" s="1"/>
  <c r="H36" i="2"/>
  <c r="I36" i="2" s="1"/>
  <c r="J36" i="2" s="1"/>
  <c r="K36" i="2" s="1"/>
  <c r="H33" i="2"/>
  <c r="I33" i="2" s="1"/>
  <c r="H53" i="2"/>
  <c r="I53" i="2" s="1"/>
  <c r="H65" i="2"/>
  <c r="I65" i="2" s="1"/>
  <c r="H20" i="2"/>
  <c r="I20" i="2" s="1"/>
  <c r="J20" i="2" s="1"/>
  <c r="K20" i="2" s="1"/>
  <c r="H56" i="2"/>
  <c r="I56" i="2" s="1"/>
  <c r="H30" i="2"/>
  <c r="I30" i="2" s="1"/>
  <c r="H40" i="2"/>
  <c r="I40" i="2" s="1"/>
  <c r="J40" i="2" s="1"/>
  <c r="K40" i="2" s="1"/>
  <c r="H18" i="2"/>
  <c r="I18" i="2" s="1"/>
  <c r="H57" i="2"/>
  <c r="I57" i="2" s="1"/>
  <c r="J57" i="2" s="1"/>
  <c r="K57" i="2" s="1"/>
  <c r="H22" i="2"/>
  <c r="I22" i="2" s="1"/>
  <c r="J22" i="2" s="1"/>
  <c r="K22" i="2" s="1"/>
  <c r="H60" i="2"/>
  <c r="I60" i="2" s="1"/>
  <c r="AN47" i="5"/>
  <c r="AN75" i="5"/>
  <c r="AN14" i="5"/>
  <c r="J32" i="3"/>
  <c r="K32" i="3" s="1"/>
  <c r="AN19" i="4"/>
  <c r="AN71" i="5"/>
  <c r="AN55" i="5"/>
  <c r="AN32" i="5"/>
  <c r="AN10" i="5"/>
  <c r="AN54" i="5"/>
  <c r="AN12" i="5"/>
  <c r="AN19" i="5"/>
  <c r="AN10" i="4"/>
  <c r="AN13" i="4"/>
  <c r="F16" i="3"/>
  <c r="J16" i="3" s="1"/>
  <c r="J15" i="3"/>
  <c r="K15" i="3" s="1"/>
  <c r="K16" i="3" s="1"/>
  <c r="AN16" i="4"/>
  <c r="AN14" i="4"/>
  <c r="AN15" i="4"/>
  <c r="E35" i="1"/>
  <c r="F35" i="1" s="1"/>
  <c r="E31" i="1"/>
  <c r="F31" i="1" s="1"/>
  <c r="E20" i="1"/>
  <c r="F20" i="1" s="1"/>
  <c r="E21" i="1"/>
  <c r="F21" i="1" s="1"/>
  <c r="E19" i="1"/>
  <c r="F19" i="1" s="1"/>
  <c r="E25" i="1"/>
  <c r="F25" i="1" s="1"/>
  <c r="E38" i="1"/>
  <c r="F38" i="1" s="1"/>
  <c r="E36" i="1"/>
  <c r="F36" i="1" s="1"/>
  <c r="E32" i="1"/>
  <c r="F32" i="1" s="1"/>
  <c r="E33" i="1"/>
  <c r="F33" i="1" s="1"/>
  <c r="J33" i="1" s="1"/>
  <c r="K33" i="1" s="1"/>
  <c r="E26" i="1"/>
  <c r="F26" i="1" s="1"/>
  <c r="J26" i="1" s="1"/>
  <c r="K26" i="1" s="1"/>
  <c r="E27" i="1"/>
  <c r="F27" i="1" s="1"/>
  <c r="E39" i="1"/>
  <c r="F39" i="1" s="1"/>
  <c r="E34" i="1"/>
  <c r="F34" i="1" s="1"/>
  <c r="E17" i="1"/>
  <c r="F17" i="1" s="1"/>
  <c r="E16" i="1"/>
  <c r="F16" i="1" s="1"/>
  <c r="E29" i="1"/>
  <c r="F29" i="1" s="1"/>
  <c r="E24" i="1"/>
  <c r="F24" i="1" s="1"/>
  <c r="J24" i="1" s="1"/>
  <c r="K24" i="1" s="1"/>
  <c r="E30" i="1"/>
  <c r="F30" i="1" s="1"/>
  <c r="E28" i="1"/>
  <c r="F28" i="1" s="1"/>
  <c r="E22" i="1"/>
  <c r="F22" i="1" s="1"/>
  <c r="E37" i="1"/>
  <c r="F37" i="1" s="1"/>
  <c r="E18" i="1"/>
  <c r="F18" i="1" s="1"/>
  <c r="E23" i="1"/>
  <c r="F23" i="1" s="1"/>
  <c r="AN17" i="4"/>
  <c r="AN9" i="4"/>
  <c r="AN62" i="5"/>
  <c r="AN49" i="5"/>
  <c r="AN42" i="5"/>
  <c r="AN20" i="5"/>
  <c r="AN21" i="4"/>
  <c r="AN22" i="4"/>
  <c r="AN68" i="5"/>
  <c r="AN39" i="5"/>
  <c r="AN35" i="5"/>
  <c r="AN20" i="4"/>
  <c r="J35" i="3"/>
  <c r="J23" i="1" l="1"/>
  <c r="K23" i="1" s="1"/>
  <c r="J25" i="1"/>
  <c r="K25" i="1" s="1"/>
  <c r="J18" i="1"/>
  <c r="K18" i="1" s="1"/>
  <c r="J49" i="2"/>
  <c r="K49" i="2" s="1"/>
  <c r="J65" i="2"/>
  <c r="K65" i="2" s="1"/>
  <c r="J42" i="2"/>
  <c r="K42" i="2" s="1"/>
  <c r="J43" i="2"/>
  <c r="K43" i="2" s="1"/>
  <c r="J38" i="2"/>
  <c r="K38" i="2" s="1"/>
  <c r="J23" i="2"/>
  <c r="K23" i="2" s="1"/>
  <c r="J53" i="2"/>
  <c r="K53" i="2" s="1"/>
  <c r="J26" i="2"/>
  <c r="K26" i="2" s="1"/>
  <c r="J45" i="2"/>
  <c r="K45" i="2" s="1"/>
  <c r="J46" i="2"/>
  <c r="K46" i="2" s="1"/>
  <c r="J59" i="2"/>
  <c r="K59" i="2" s="1"/>
  <c r="J30" i="2"/>
  <c r="K30" i="2" s="1"/>
  <c r="J27" i="2"/>
  <c r="K27" i="2" s="1"/>
  <c r="J63" i="2"/>
  <c r="K63" i="2" s="1"/>
  <c r="J32" i="2"/>
  <c r="K32" i="2" s="1"/>
  <c r="J29" i="2"/>
  <c r="K29" i="2" s="1"/>
  <c r="J47" i="2"/>
  <c r="K47" i="2" s="1"/>
  <c r="F15" i="2"/>
  <c r="J18" i="2"/>
  <c r="K18" i="2" s="1"/>
  <c r="J39" i="2"/>
  <c r="K39" i="2" s="1"/>
  <c r="J16" i="2"/>
  <c r="K16" i="2" s="1"/>
  <c r="J56" i="2"/>
  <c r="K56" i="2" s="1"/>
  <c r="J50" i="2"/>
  <c r="K50" i="2" s="1"/>
  <c r="J66" i="2"/>
  <c r="K66" i="2" s="1"/>
  <c r="J33" i="2"/>
  <c r="K33" i="2" s="1"/>
  <c r="J28" i="2"/>
  <c r="K28" i="2" s="1"/>
  <c r="J48" i="2"/>
  <c r="K48" i="2" s="1"/>
  <c r="J31" i="2"/>
  <c r="K31" i="2" s="1"/>
  <c r="J60" i="2"/>
  <c r="K60" i="2" s="1"/>
  <c r="J51" i="2"/>
  <c r="K51" i="2" s="1"/>
  <c r="J35" i="2"/>
  <c r="K35" i="2" s="1"/>
  <c r="J54" i="2"/>
  <c r="K54" i="2" s="1"/>
  <c r="J17" i="2"/>
  <c r="K17" i="2" s="1"/>
  <c r="J37" i="1"/>
  <c r="K37" i="1" s="1"/>
  <c r="J27" i="1"/>
  <c r="K27" i="1" s="1"/>
  <c r="J29" i="1"/>
  <c r="K29" i="1" s="1"/>
  <c r="J32" i="1"/>
  <c r="K32" i="1" s="1"/>
  <c r="J36" i="1"/>
  <c r="K36" i="1" s="1"/>
  <c r="J34" i="1"/>
  <c r="K34" i="1" s="1"/>
  <c r="J16" i="1"/>
  <c r="K16" i="1" s="1"/>
  <c r="J17" i="1"/>
  <c r="K17" i="1" s="1"/>
  <c r="J38" i="1"/>
  <c r="K38" i="1" s="1"/>
  <c r="J21" i="1"/>
  <c r="K21" i="1" s="1"/>
  <c r="K15" i="1" s="1"/>
  <c r="J20" i="1"/>
  <c r="K20" i="1" s="1"/>
  <c r="J31" i="1"/>
  <c r="K31" i="1" s="1"/>
  <c r="J35" i="1"/>
  <c r="K35" i="1" s="1"/>
  <c r="J30" i="1"/>
  <c r="K30" i="1" s="1"/>
  <c r="I15" i="1"/>
  <c r="J19" i="1"/>
  <c r="K19" i="1" s="1"/>
  <c r="J22" i="1"/>
  <c r="K22" i="1" s="1"/>
  <c r="J39" i="1"/>
  <c r="K39" i="1" s="1"/>
  <c r="J28" i="1"/>
  <c r="K28" i="1" s="1"/>
  <c r="J24" i="2"/>
  <c r="K24" i="2" s="1"/>
  <c r="I15" i="2"/>
  <c r="F15" i="1"/>
  <c r="K15" i="2" l="1"/>
  <c r="J15" i="1"/>
  <c r="J15" i="2"/>
</calcChain>
</file>

<file path=xl/sharedStrings.xml><?xml version="1.0" encoding="utf-8"?>
<sst xmlns="http://schemas.openxmlformats.org/spreadsheetml/2006/main" count="537" uniqueCount="246">
  <si>
    <t>Annual IP Pool Amount</t>
  </si>
  <si>
    <t>Annual OP Pool Amount</t>
  </si>
  <si>
    <t>Quarterly IP Pool Amount</t>
  </si>
  <si>
    <t>Quarterly OP Pool Amount</t>
  </si>
  <si>
    <t>Hospital Old ID</t>
  </si>
  <si>
    <t>Hospital Name</t>
  </si>
  <si>
    <t>HFS  Class</t>
  </si>
  <si>
    <t>MCO Days</t>
  </si>
  <si>
    <t>IP Per Day Fixed Pool Value</t>
  </si>
  <si>
    <t>Inpatient Fixed Pool Payment</t>
  </si>
  <si>
    <t>MCO OP Claims</t>
  </si>
  <si>
    <t>OP Per Claim Fixed Pool Value</t>
  </si>
  <si>
    <t>Outpatient Per Claim Fixed Pool Payment</t>
  </si>
  <si>
    <t>Total Directed Payment Qtr Amt</t>
  </si>
  <si>
    <t>La Rabida Children's Hospital</t>
  </si>
  <si>
    <t>Safety Net</t>
  </si>
  <si>
    <t>Mercyhealth Hosp-Rockton Ave</t>
  </si>
  <si>
    <t>OSF Saint Elizabeth Med Center</t>
  </si>
  <si>
    <t>Norwegian American Hospital</t>
  </si>
  <si>
    <t>Touchette Regional Hospital</t>
  </si>
  <si>
    <t>Loretto Hospital</t>
  </si>
  <si>
    <t>Saint Anthony Hospital</t>
  </si>
  <si>
    <t>Thorek Memorial Hospital</t>
  </si>
  <si>
    <t>St Bernard Hosp &amp; Hlth Care Ctr</t>
  </si>
  <si>
    <t>Jackson Park Hospital &amp; Med Ctr</t>
  </si>
  <si>
    <t>South Shore Hospital</t>
  </si>
  <si>
    <t>Methodist Hospital of Chicago</t>
  </si>
  <si>
    <t>Harrisburg Medical Center</t>
  </si>
  <si>
    <t>Swedish Covenant Hospital</t>
  </si>
  <si>
    <t>Roseland Community Hospital</t>
  </si>
  <si>
    <t>AMITA Adventist MC-GlenOaks</t>
  </si>
  <si>
    <t>Presence Saint Mary Hospital</t>
  </si>
  <si>
    <t>Presence Mercy Medical Center</t>
  </si>
  <si>
    <t>Gateway Regional Medical Center</t>
  </si>
  <si>
    <t>Mount Sinai Hospital</t>
  </si>
  <si>
    <t>Holy Cross Hospital</t>
  </si>
  <si>
    <t>St Mary's Hospital</t>
  </si>
  <si>
    <t>West Suburban Med Ctr</t>
  </si>
  <si>
    <t>Mercy Hospital &amp; Medical Center</t>
  </si>
  <si>
    <t>Fayette County Hospital &amp; LTC</t>
  </si>
  <si>
    <t>Critical Access</t>
  </si>
  <si>
    <t>Hardin County General Hospital</t>
  </si>
  <si>
    <t>Franklin Hospital District</t>
  </si>
  <si>
    <t>Ferrell Hospital</t>
  </si>
  <si>
    <t>Memorial Hospital</t>
  </si>
  <si>
    <t>Paris Community Hospital</t>
  </si>
  <si>
    <t>Mason District Hospital</t>
  </si>
  <si>
    <t>Lawrence County Memorial Hosp</t>
  </si>
  <si>
    <t>Hamilton Memorial Hosp District</t>
  </si>
  <si>
    <t>Crawford Memorial Hospital</t>
  </si>
  <si>
    <t>Gibson Area Hosp &amp; Hlth Servcs</t>
  </si>
  <si>
    <t>Thomas H Boyd Memorial Hospital</t>
  </si>
  <si>
    <t>Salem Township Hospital</t>
  </si>
  <si>
    <t>Hammond-Henry Hospital</t>
  </si>
  <si>
    <t>Fairfield Memorial Hospital</t>
  </si>
  <si>
    <t>Carlinville Area Hospital</t>
  </si>
  <si>
    <t>Rochelle Community Hospital</t>
  </si>
  <si>
    <t>Pana Community Hospital</t>
  </si>
  <si>
    <t>Hillsboro Area Hospital</t>
  </si>
  <si>
    <t>Marshall Browning Hospital</t>
  </si>
  <si>
    <t>Clay County Hospital</t>
  </si>
  <si>
    <t>Massac Memorial Hospital</t>
  </si>
  <si>
    <t>Sparta Community Hospital</t>
  </si>
  <si>
    <t>Pinckneyville Community Hosp</t>
  </si>
  <si>
    <t>Warner Hospital &amp; Health Srvcs</t>
  </si>
  <si>
    <t>Wabash General Hospital</t>
  </si>
  <si>
    <t>Kirby Medical Center</t>
  </si>
  <si>
    <t>Perry Memorial Hospital</t>
  </si>
  <si>
    <t>Sarah D Culbertson Mem Hosp</t>
  </si>
  <si>
    <t>Morrison Community Hospital</t>
  </si>
  <si>
    <t>Washington County Hospital</t>
  </si>
  <si>
    <t>Hopedale Medical Complex</t>
  </si>
  <si>
    <t>Midwest Medical Center</t>
  </si>
  <si>
    <t>Advocate Eureka Hospital</t>
  </si>
  <si>
    <t>Community Hospital of Staunton</t>
  </si>
  <si>
    <t>Illini Community Hospital</t>
  </si>
  <si>
    <t>Genesis Medical Center</t>
  </si>
  <si>
    <t>HSHS St Francis Hospital</t>
  </si>
  <si>
    <t>HSHS St Joseph's Hospital</t>
  </si>
  <si>
    <t>Abraham Lincoln Memorial Hosp</t>
  </si>
  <si>
    <t>Taylorville Memorial Hospital</t>
  </si>
  <si>
    <t>Mercyhealth Hosp-Harvard Campus</t>
  </si>
  <si>
    <t>NW Med Valley West Hospital</t>
  </si>
  <si>
    <t>OSF Saint Luke Medical Center</t>
  </si>
  <si>
    <t>OSF Holy Family Medical Center</t>
  </si>
  <si>
    <t>OSF Saint Paul Medical Center</t>
  </si>
  <si>
    <t>Union County Hospital</t>
  </si>
  <si>
    <t>Red Bud Regional Hospital</t>
  </si>
  <si>
    <t>St Joseph Memorial Hospital</t>
  </si>
  <si>
    <t>Carle Hoopeston Region Hlth Ctr</t>
  </si>
  <si>
    <t>IP Days</t>
  </si>
  <si>
    <t>IP Rate</t>
  </si>
  <si>
    <t>IP Directed Payment</t>
  </si>
  <si>
    <t>OP Claims</t>
  </si>
  <si>
    <t>OP Rate</t>
  </si>
  <si>
    <t>OP Directed Payment</t>
  </si>
  <si>
    <t>Total Directed Payment</t>
  </si>
  <si>
    <t>Rate</t>
  </si>
  <si>
    <t>Directed Payment</t>
  </si>
  <si>
    <t>RML Specialty Hospital</t>
  </si>
  <si>
    <t>LTAC</t>
  </si>
  <si>
    <t>Kindred Hosp Chicago Northlake</t>
  </si>
  <si>
    <t>Kindred Chicago Central Hosp</t>
  </si>
  <si>
    <t>Kindred Hospital Sycamore</t>
  </si>
  <si>
    <t>Kindred Hospital Peoria</t>
  </si>
  <si>
    <t>Presence Holy Family Med Center</t>
  </si>
  <si>
    <t>LTAC Totals</t>
  </si>
  <si>
    <t>AMITA Hlth Alexian Bros BH Hosp</t>
  </si>
  <si>
    <t>Psych FS</t>
  </si>
  <si>
    <t>Linden Oaks Behavioral Health</t>
  </si>
  <si>
    <t>Lake Behavioral Health</t>
  </si>
  <si>
    <t>Garfield Park Behavioral Hosp</t>
  </si>
  <si>
    <t>Hartgrove Behavioral Health Sys</t>
  </si>
  <si>
    <t>Streamwood Behavioral Hcare Sys</t>
  </si>
  <si>
    <t>Riveredge Hospital</t>
  </si>
  <si>
    <t>Lincoln Prairie Beh Health Ctr</t>
  </si>
  <si>
    <t>The Pavilion</t>
  </si>
  <si>
    <t>Chicago Behavioral Hospital</t>
  </si>
  <si>
    <t>Silver Oaks Behavioral Hospital</t>
  </si>
  <si>
    <t>Freestanding Psych Totals</t>
  </si>
  <si>
    <t>Rehab Institute of Chicago</t>
  </si>
  <si>
    <t>Rehab FS</t>
  </si>
  <si>
    <t>Van Matre HealthSouth Rehb Hsp</t>
  </si>
  <si>
    <t>NW Med Marianjoy Rehab Hospital</t>
  </si>
  <si>
    <t>Schwab Rehabilitation Hospital</t>
  </si>
  <si>
    <t>Freestanding Rehab Totals</t>
  </si>
  <si>
    <t>COS 020</t>
  </si>
  <si>
    <t>COS 021</t>
  </si>
  <si>
    <t>COS 022</t>
  </si>
  <si>
    <t>COS 024</t>
  </si>
  <si>
    <t>COS 027/028</t>
  </si>
  <si>
    <t>COS 029</t>
  </si>
  <si>
    <t>HFS Conf. Class</t>
  </si>
  <si>
    <t>Admits</t>
  </si>
  <si>
    <t>Relative Weight</t>
  </si>
  <si>
    <t>Case Mix</t>
  </si>
  <si>
    <t>EAGPs</t>
  </si>
  <si>
    <t>Total Qtr Directed Payments</t>
  </si>
  <si>
    <t>Advocate Christ Medical Center</t>
  </si>
  <si>
    <t>Advocate Trinity Hospital</t>
  </si>
  <si>
    <t>Ann &amp; Robert H Lurie Child Hosp</t>
  </si>
  <si>
    <t>Carle Foundation Hospital</t>
  </si>
  <si>
    <t>Community First Medical Center</t>
  </si>
  <si>
    <t>Heartland Regional Medical Ctr</t>
  </si>
  <si>
    <t>HSHS Good Shepherd Hospital</t>
  </si>
  <si>
    <t>HSHS St John's Hospital</t>
  </si>
  <si>
    <t>HSHS St Mary's Hospital</t>
  </si>
  <si>
    <t>Iroquois Mem Hosp &amp; Res Home</t>
  </si>
  <si>
    <t>MacNeal Hospital</t>
  </si>
  <si>
    <t>Memorial Hosp of Carbondale</t>
  </si>
  <si>
    <t>Northwestern Memorial Hospital</t>
  </si>
  <si>
    <t>OSF Saint Francis Medical Ctr</t>
  </si>
  <si>
    <t>OSF Saint James-J W Albrecht MC</t>
  </si>
  <si>
    <t>OSF St Anthony's Health Center</t>
  </si>
  <si>
    <t>Passavant Area Hospital</t>
  </si>
  <si>
    <t>Presence Saint Francis Hospital</t>
  </si>
  <si>
    <t>Presence St Mary's Hospital</t>
  </si>
  <si>
    <t>Richland Memorial Hospital</t>
  </si>
  <si>
    <t>Riverside Medical Center</t>
  </si>
  <si>
    <t>Rush University Medical Center</t>
  </si>
  <si>
    <t>Sarah Bush Lincoln Health Ctr</t>
  </si>
  <si>
    <t>SwedishAmerican Hospital</t>
  </si>
  <si>
    <t>UnityPoint Health - Methodist</t>
  </si>
  <si>
    <t>UnityPoint Health - Pekin</t>
  </si>
  <si>
    <t>University of Chicago Medicine</t>
  </si>
  <si>
    <t>Vista Medical Center East</t>
  </si>
  <si>
    <t>Weiss Memorial Hosp</t>
  </si>
  <si>
    <t>Advocate BroMenn Medical Center</t>
  </si>
  <si>
    <t>Advocate Condell Medical Center</t>
  </si>
  <si>
    <t>Advocate Good Samaritan Hosp</t>
  </si>
  <si>
    <t>Advocate Good Shepherd Hospital</t>
  </si>
  <si>
    <t>Advocate Illinois Masonic MC</t>
  </si>
  <si>
    <t>Advocate Lutheran General Hosp</t>
  </si>
  <si>
    <t>Advocate Sherman Hospital</t>
  </si>
  <si>
    <t>Advocate South Suburban Hosp</t>
  </si>
  <si>
    <t>Alton Memorial Hospital</t>
  </si>
  <si>
    <t>AMITA Adventist MC-Bolingbrook</t>
  </si>
  <si>
    <t>AMITA Adventist MC-Hinsdale</t>
  </si>
  <si>
    <t>AMITA Adventist MC-La Grange</t>
  </si>
  <si>
    <t>AMITA Hlth Alexian Bros Med Ctr</t>
  </si>
  <si>
    <t>AMITA Hlth St Alexius Med Ctr</t>
  </si>
  <si>
    <t>Anderson Hospital</t>
  </si>
  <si>
    <t>Blessing Hospital</t>
  </si>
  <si>
    <t>Centegra Hospital-McHenry</t>
  </si>
  <si>
    <t>Centegra Hospital-Woodstock</t>
  </si>
  <si>
    <t>CGH Medical Center</t>
  </si>
  <si>
    <t>Crossroads Community Hospital</t>
  </si>
  <si>
    <t>Decatur Memorial Hospital</t>
  </si>
  <si>
    <t>Edward Hospital</t>
  </si>
  <si>
    <t>Elmhurst Hospital</t>
  </si>
  <si>
    <t>FHN Memorial Hospital</t>
  </si>
  <si>
    <t>Franciscan Health Oly Fl/Chg</t>
  </si>
  <si>
    <t>Galesburg Cottage Hospital</t>
  </si>
  <si>
    <t>Genesis Medical Center, Silvis</t>
  </si>
  <si>
    <t>Good Samaritan Region Hlth Ctr</t>
  </si>
  <si>
    <t>Gottlieb Memorial Hosp</t>
  </si>
  <si>
    <t>Graham Hospital</t>
  </si>
  <si>
    <t>Herrin Hospital</t>
  </si>
  <si>
    <t>HSHS Holy Family Hospital</t>
  </si>
  <si>
    <t>HSHS St Anthony's Memorial Hosp</t>
  </si>
  <si>
    <t>HSHS St Elizabeth's Hospital</t>
  </si>
  <si>
    <t>Illinois Valley Community Hosp</t>
  </si>
  <si>
    <t>Ingalls Memorial Hospital</t>
  </si>
  <si>
    <t>Jersey Community Hospital</t>
  </si>
  <si>
    <t>Katherine Shaw Bethea Hospital</t>
  </si>
  <si>
    <t>Little Co of Mary Hosp &amp; HCC</t>
  </si>
  <si>
    <t>Loyola University Med Center</t>
  </si>
  <si>
    <t>McDonough District Hospital</t>
  </si>
  <si>
    <t>Memorial Hospital East</t>
  </si>
  <si>
    <t>Memorial Medical Center</t>
  </si>
  <si>
    <t>Midwestern Regional Med Ctr</t>
  </si>
  <si>
    <t>Morris Hospital &amp; Hlthcare Ctrs</t>
  </si>
  <si>
    <t>NorthShore Univ HealthSystem</t>
  </si>
  <si>
    <t>Northwest Community Hospital</t>
  </si>
  <si>
    <t>NW Med Central DuPage Hospital</t>
  </si>
  <si>
    <t>NW Med Delnor Hospital</t>
  </si>
  <si>
    <t>NW Med Kishwaukee Hospital</t>
  </si>
  <si>
    <t>NW Med Lake Forest Hospital</t>
  </si>
  <si>
    <t>OSF Heart of Mary(Prev. Presence Covenant Med Center)</t>
  </si>
  <si>
    <t>OSF Saint Anthony Medical Ctr</t>
  </si>
  <si>
    <t>OSF St Joseph Medical Center</t>
  </si>
  <si>
    <t>OSF St Mary Medical Center</t>
  </si>
  <si>
    <t>Palos Community Hospital</t>
  </si>
  <si>
    <t>Presence Resurrection Med Ctr</t>
  </si>
  <si>
    <t>Presence Saint Joseph Hospital</t>
  </si>
  <si>
    <t>Presence Saint Joseph Med Ctr</t>
  </si>
  <si>
    <t>Rush Oak Park Hospital</t>
  </si>
  <si>
    <t>Rush-Copley Medical Center</t>
  </si>
  <si>
    <t>Shriners Hosps for Chld-Chicago</t>
  </si>
  <si>
    <t>Silver Cross Hospital</t>
  </si>
  <si>
    <t>St Margaret's Health</t>
  </si>
  <si>
    <t>UnityPoint Health - Proctor</t>
  </si>
  <si>
    <t>UnityPoint Health - Trinity</t>
  </si>
  <si>
    <t>Illinois Department of Healthcare and Family Services</t>
  </si>
  <si>
    <t>Directed Payment Calcuation:  Safety Net Hospitals</t>
  </si>
  <si>
    <t>Determination Period:  October 1, 2020 - December 31, 2020</t>
  </si>
  <si>
    <t>Data Period:  April 1, 2020 - June 30, 2020</t>
  </si>
  <si>
    <t>Monthly Payment</t>
  </si>
  <si>
    <t>Directed Payment Calcuation:  Critical Access Hospitals</t>
  </si>
  <si>
    <t>Directed Payment Calcuation:  LTAC, Psych, Rehab Hospitals Hospitals</t>
  </si>
  <si>
    <t>Directed Payment Calcuation:  High Medicaid Hospitals</t>
  </si>
  <si>
    <t>High Medicaid</t>
  </si>
  <si>
    <t>Directed Payment Calcuation:  Other Acute Hospitals</t>
  </si>
  <si>
    <t>Other Acute</t>
  </si>
  <si>
    <t xml:space="preserve">  </t>
  </si>
  <si>
    <t>OSF Sacred Heart - Danville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</si>
</sst>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7" fillId="0" borderId="0"/>
  </cellStyleXfs>
  <cellXfs count="51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0" fillId="0" borderId="3" xfId="0" applyBorder="1"/>
    <xf numFmtId="164" fontId="2" fillId="0" borderId="4" xfId="1" applyNumberFormat="1" applyFont="1" applyBorder="1" applyAlignment="1">
      <alignment horizontal="center"/>
    </xf>
    <xf numFmtId="0" fontId="2" fillId="0" borderId="0" xfId="0" applyFont="1"/>
    <xf numFmtId="164" fontId="2" fillId="0" borderId="0" xfId="1" applyNumberFormat="1" applyFont="1"/>
    <xf numFmtId="0" fontId="0" fillId="0" borderId="5" xfId="0" applyBorder="1"/>
    <xf numFmtId="0" fontId="2" fillId="0" borderId="4" xfId="0" applyFont="1" applyBorder="1"/>
    <xf numFmtId="164" fontId="2" fillId="0" borderId="6" xfId="0" applyNumberFormat="1" applyFont="1" applyBorder="1" applyAlignment="1">
      <alignment horizontal="center"/>
    </xf>
    <xf numFmtId="0" fontId="2" fillId="0" borderId="7" xfId="0" applyFont="1" applyBorder="1"/>
    <xf numFmtId="164" fontId="2" fillId="0" borderId="7" xfId="0" applyNumberFormat="1" applyFont="1" applyBorder="1"/>
    <xf numFmtId="0" fontId="0" fillId="0" borderId="8" xfId="0" applyBorder="1"/>
    <xf numFmtId="164" fontId="0" fillId="0" borderId="0" xfId="0" applyNumberFormat="1"/>
    <xf numFmtId="43" fontId="0" fillId="0" borderId="0" xfId="0" applyNumberFormat="1"/>
    <xf numFmtId="0" fontId="0" fillId="0" borderId="0" xfId="0" applyAlignment="1">
      <alignment wrapText="1"/>
    </xf>
    <xf numFmtId="0" fontId="4" fillId="2" borderId="9" xfId="3" applyFont="1" applyFill="1" applyBorder="1" applyAlignment="1">
      <alignment horizontal="center" wrapText="1"/>
    </xf>
    <xf numFmtId="164" fontId="4" fillId="2" borderId="9" xfId="1" applyNumberFormat="1" applyFont="1" applyFill="1" applyBorder="1" applyAlignment="1">
      <alignment horizontal="center" wrapText="1"/>
    </xf>
    <xf numFmtId="0" fontId="4" fillId="2" borderId="0" xfId="3" applyFont="1" applyFill="1" applyAlignment="1">
      <alignment horizontal="center" wrapText="1"/>
    </xf>
    <xf numFmtId="164" fontId="4" fillId="2" borderId="0" xfId="1" applyNumberFormat="1" applyFont="1" applyFill="1" applyAlignment="1">
      <alignment horizontal="center" wrapText="1"/>
    </xf>
    <xf numFmtId="44" fontId="4" fillId="2" borderId="0" xfId="2" applyFont="1" applyFill="1" applyAlignment="1">
      <alignment horizontal="center" wrapText="1"/>
    </xf>
    <xf numFmtId="165" fontId="4" fillId="2" borderId="0" xfId="2" applyNumberFormat="1" applyFont="1" applyFill="1" applyAlignment="1">
      <alignment horizontal="center" wrapText="1"/>
    </xf>
    <xf numFmtId="0" fontId="5" fillId="0" borderId="0" xfId="3" applyFont="1" applyAlignment="1">
      <alignment horizontal="center"/>
    </xf>
    <xf numFmtId="0" fontId="5" fillId="0" borderId="0" xfId="3" applyFont="1"/>
    <xf numFmtId="164" fontId="0" fillId="0" borderId="0" xfId="1" applyNumberFormat="1" applyFont="1"/>
    <xf numFmtId="44" fontId="0" fillId="0" borderId="0" xfId="2" applyFont="1"/>
    <xf numFmtId="165" fontId="0" fillId="0" borderId="0" xfId="2" applyNumberFormat="1" applyFont="1"/>
    <xf numFmtId="165" fontId="0" fillId="0" borderId="0" xfId="0" applyNumberFormat="1"/>
    <xf numFmtId="44" fontId="0" fillId="0" borderId="0" xfId="0" applyNumberFormat="1"/>
    <xf numFmtId="0" fontId="6" fillId="0" borderId="0" xfId="3" applyFont="1"/>
    <xf numFmtId="165" fontId="2" fillId="0" borderId="0" xfId="1" applyNumberFormat="1" applyFont="1"/>
    <xf numFmtId="165" fontId="2" fillId="0" borderId="4" xfId="2" applyNumberFormat="1" applyFont="1" applyBorder="1"/>
    <xf numFmtId="165" fontId="2" fillId="0" borderId="0" xfId="2" applyNumberFormat="1" applyFont="1"/>
    <xf numFmtId="165" fontId="2" fillId="0" borderId="6" xfId="2" applyNumberFormat="1" applyFont="1" applyBorder="1"/>
    <xf numFmtId="165" fontId="2" fillId="0" borderId="7" xfId="2" applyNumberFormat="1" applyFont="1" applyBorder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164" fontId="2" fillId="0" borderId="10" xfId="1" applyNumberFormat="1" applyFont="1" applyBorder="1"/>
    <xf numFmtId="165" fontId="2" fillId="0" borderId="10" xfId="2" applyNumberFormat="1" applyFont="1" applyBorder="1"/>
    <xf numFmtId="164" fontId="2" fillId="0" borderId="10" xfId="0" applyNumberFormat="1" applyFont="1" applyBorder="1"/>
    <xf numFmtId="165" fontId="2" fillId="0" borderId="10" xfId="0" applyNumberFormat="1" applyFont="1" applyBorder="1"/>
    <xf numFmtId="165" fontId="2" fillId="0" borderId="0" xfId="0" applyNumberFormat="1" applyFont="1"/>
    <xf numFmtId="166" fontId="0" fillId="0" borderId="0" xfId="0" applyNumberFormat="1"/>
    <xf numFmtId="165" fontId="4" fillId="2" borderId="9" xfId="2" applyNumberFormat="1" applyFont="1" applyFill="1" applyBorder="1" applyAlignment="1">
      <alignment horizontal="center" wrapText="1"/>
    </xf>
    <xf numFmtId="0" fontId="4" fillId="0" borderId="12" xfId="3" applyFont="1" applyBorder="1" applyAlignment="1">
      <alignment horizontal="center" wrapText="1"/>
    </xf>
    <xf numFmtId="44" fontId="2" fillId="0" borderId="10" xfId="0" applyNumberFormat="1" applyFont="1" applyBorder="1"/>
    <xf numFmtId="0" fontId="4" fillId="0" borderId="0" xfId="3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 xr:uid="{324C6866-4437-448E-B4E3-0B074E7DA9AA}"/>
    <cellStyle name="Normal_Sheet1 2 2" xfId="3" xr:uid="{78234E98-F65C-4A07-B3DC-9BAF607CD8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20107-18B7-4693-9908-C7F185AE871E}">
  <sheetPr>
    <pageSetUpPr fitToPage="1"/>
  </sheetPr>
  <dimension ref="A1:K40"/>
  <sheetViews>
    <sheetView workbookViewId="0">
      <pane xSplit="1" ySplit="14" topLeftCell="B24" activePane="bottomRight" state="frozen"/>
      <selection activeCell="H15" sqref="H15"/>
      <selection pane="topRight" activeCell="H15" sqref="H15"/>
      <selection pane="bottomLeft" activeCell="H15" sqref="H15"/>
      <selection pane="bottomRight" activeCell="E11" sqref="E11"/>
    </sheetView>
  </sheetViews>
  <sheetFormatPr defaultRowHeight="15" x14ac:dyDescent="0.25"/>
  <cols>
    <col min="1" max="1" width="8.42578125" customWidth="1"/>
    <col min="2" max="2" width="31.42578125" bestFit="1" customWidth="1"/>
    <col min="3" max="3" width="14.42578125" bestFit="1" customWidth="1"/>
    <col min="5" max="5" width="12.28515625" customWidth="1"/>
    <col min="6" max="6" width="17.7109375" customWidth="1"/>
    <col min="7" max="7" width="12.28515625" customWidth="1"/>
    <col min="8" max="8" width="11.7109375" customWidth="1"/>
    <col min="9" max="9" width="17.7109375" customWidth="1"/>
    <col min="10" max="10" width="14.140625" customWidth="1"/>
    <col min="11" max="11" width="14.7109375" bestFit="1" customWidth="1"/>
  </cols>
  <sheetData>
    <row r="1" spans="1:11" x14ac:dyDescent="0.25">
      <c r="A1" s="5" t="s">
        <v>233</v>
      </c>
    </row>
    <row r="2" spans="1:11" x14ac:dyDescent="0.25">
      <c r="A2" s="5" t="s">
        <v>234</v>
      </c>
    </row>
    <row r="3" spans="1:11" ht="15.75" thickBot="1" x14ac:dyDescent="0.3"/>
    <row r="4" spans="1:11" x14ac:dyDescent="0.25">
      <c r="B4" s="1" t="s">
        <v>0</v>
      </c>
      <c r="C4" s="2"/>
      <c r="D4" s="2"/>
      <c r="E4" s="2"/>
      <c r="F4" s="2" t="s">
        <v>1</v>
      </c>
      <c r="G4" s="3"/>
    </row>
    <row r="5" spans="1:11" x14ac:dyDescent="0.25">
      <c r="B5" s="4">
        <v>116437320</v>
      </c>
      <c r="C5" s="5"/>
      <c r="D5" s="5"/>
      <c r="E5" s="5"/>
      <c r="F5" s="6">
        <v>140164875</v>
      </c>
      <c r="G5" s="7"/>
    </row>
    <row r="6" spans="1:11" x14ac:dyDescent="0.25">
      <c r="B6" s="8" t="s">
        <v>2</v>
      </c>
      <c r="C6" s="5"/>
      <c r="D6" s="5"/>
      <c r="E6" s="5"/>
      <c r="F6" s="5" t="s">
        <v>3</v>
      </c>
      <c r="G6" s="7"/>
    </row>
    <row r="7" spans="1:11" ht="15.75" thickBot="1" x14ac:dyDescent="0.3">
      <c r="B7" s="9">
        <f>B5/4</f>
        <v>29109330</v>
      </c>
      <c r="C7" s="10"/>
      <c r="D7" s="10"/>
      <c r="E7" s="10"/>
      <c r="F7" s="11">
        <v>35041218</v>
      </c>
      <c r="G7" s="12"/>
    </row>
    <row r="9" spans="1:11" x14ac:dyDescent="0.25">
      <c r="A9" s="5" t="s">
        <v>235</v>
      </c>
    </row>
    <row r="10" spans="1:11" x14ac:dyDescent="0.25">
      <c r="A10" s="5"/>
    </row>
    <row r="11" spans="1:11" x14ac:dyDescent="0.25">
      <c r="A11" s="5" t="s">
        <v>236</v>
      </c>
      <c r="G11" t="s">
        <v>244</v>
      </c>
    </row>
    <row r="14" spans="1:11" s="15" customFormat="1" ht="45" x14ac:dyDescent="0.25">
      <c r="A14" s="16" t="s">
        <v>4</v>
      </c>
      <c r="B14" s="16" t="s">
        <v>5</v>
      </c>
      <c r="C14" s="16" t="s">
        <v>6</v>
      </c>
      <c r="D14" s="17" t="s">
        <v>7</v>
      </c>
      <c r="E14" s="16" t="s">
        <v>8</v>
      </c>
      <c r="F14" s="16" t="s">
        <v>9</v>
      </c>
      <c r="G14" s="17" t="s">
        <v>10</v>
      </c>
      <c r="H14" s="16" t="s">
        <v>11</v>
      </c>
      <c r="I14" s="16" t="s">
        <v>12</v>
      </c>
      <c r="J14" s="16" t="s">
        <v>13</v>
      </c>
      <c r="K14" s="16" t="s">
        <v>237</v>
      </c>
    </row>
    <row r="15" spans="1:11" s="15" customFormat="1" x14ac:dyDescent="0.25">
      <c r="A15" s="18"/>
      <c r="B15" s="18"/>
      <c r="C15" s="18"/>
      <c r="D15" s="19">
        <f>SUM(D16:D39)</f>
        <v>63062</v>
      </c>
      <c r="E15" s="20">
        <f>B7/D15</f>
        <v>461.59858551901306</v>
      </c>
      <c r="F15" s="21">
        <f>SUM(F16:F39)</f>
        <v>29109330</v>
      </c>
      <c r="G15" s="19">
        <f>SUM(G16:G39)</f>
        <v>87821</v>
      </c>
      <c r="H15" s="20">
        <f>F7/G15</f>
        <v>399.00727616401542</v>
      </c>
      <c r="I15" s="21">
        <f>SUM(I16:I39)</f>
        <v>35041217.999999993</v>
      </c>
      <c r="J15" s="21">
        <f>SUM(J16:J39)</f>
        <v>64150548.000000015</v>
      </c>
      <c r="K15" s="20">
        <f>SUM(K16:K39)</f>
        <v>21383515.999999996</v>
      </c>
    </row>
    <row r="16" spans="1:11" x14ac:dyDescent="0.25">
      <c r="A16" s="22">
        <v>7074</v>
      </c>
      <c r="B16" s="23" t="s">
        <v>30</v>
      </c>
      <c r="C16" t="s">
        <v>15</v>
      </c>
      <c r="D16" s="24">
        <v>1142</v>
      </c>
      <c r="E16" s="25">
        <f t="shared" ref="E16:E39" si="0">$E$15</f>
        <v>461.59858551901306</v>
      </c>
      <c r="F16" s="26">
        <f t="shared" ref="F16:F39" si="1">D16*E16</f>
        <v>527145.58466271288</v>
      </c>
      <c r="G16" s="24">
        <v>1381</v>
      </c>
      <c r="H16" s="25">
        <f t="shared" ref="H16:H39" si="2">$H$15</f>
        <v>399.00727616401542</v>
      </c>
      <c r="I16" s="26">
        <f t="shared" ref="I16:I39" si="3">G16*H16</f>
        <v>551029.04838250531</v>
      </c>
      <c r="J16" s="26">
        <f t="shared" ref="J16:J39" si="4">I16+F16</f>
        <v>1078174.6330452182</v>
      </c>
      <c r="K16" s="28">
        <f t="shared" ref="K16:K39" si="5">J16/3</f>
        <v>359391.54434840608</v>
      </c>
    </row>
    <row r="17" spans="1:11" x14ac:dyDescent="0.25">
      <c r="A17" s="22">
        <v>7007</v>
      </c>
      <c r="B17" s="23" t="s">
        <v>33</v>
      </c>
      <c r="C17" t="s">
        <v>15</v>
      </c>
      <c r="D17" s="24">
        <v>1956</v>
      </c>
      <c r="E17" s="25">
        <f t="shared" si="0"/>
        <v>461.59858551901306</v>
      </c>
      <c r="F17" s="26">
        <f t="shared" si="1"/>
        <v>902886.83327518951</v>
      </c>
      <c r="G17" s="24">
        <v>2386</v>
      </c>
      <c r="H17" s="25">
        <f t="shared" si="2"/>
        <v>399.00727616401542</v>
      </c>
      <c r="I17" s="26">
        <f t="shared" si="3"/>
        <v>952031.36092734081</v>
      </c>
      <c r="J17" s="26">
        <f t="shared" si="4"/>
        <v>1854918.1942025302</v>
      </c>
      <c r="K17" s="28">
        <f t="shared" si="5"/>
        <v>618306.06473417673</v>
      </c>
    </row>
    <row r="18" spans="1:11" x14ac:dyDescent="0.25">
      <c r="A18" s="22">
        <v>8019</v>
      </c>
      <c r="B18" s="23" t="s">
        <v>27</v>
      </c>
      <c r="C18" t="s">
        <v>15</v>
      </c>
      <c r="D18" s="24">
        <v>847</v>
      </c>
      <c r="E18" s="25">
        <f t="shared" si="0"/>
        <v>461.59858551901306</v>
      </c>
      <c r="F18" s="26">
        <f t="shared" si="1"/>
        <v>390974.00193460408</v>
      </c>
      <c r="G18" s="24">
        <v>1163</v>
      </c>
      <c r="H18" s="25">
        <f t="shared" si="2"/>
        <v>399.00727616401542</v>
      </c>
      <c r="I18" s="26">
        <f t="shared" si="3"/>
        <v>464045.46217874996</v>
      </c>
      <c r="J18" s="26">
        <f t="shared" si="4"/>
        <v>855019.46411335398</v>
      </c>
      <c r="K18" s="28">
        <f t="shared" si="5"/>
        <v>285006.48803778464</v>
      </c>
    </row>
    <row r="19" spans="1:11" x14ac:dyDescent="0.25">
      <c r="A19" s="22">
        <v>3032</v>
      </c>
      <c r="B19" s="23" t="s">
        <v>35</v>
      </c>
      <c r="C19" t="s">
        <v>15</v>
      </c>
      <c r="D19" s="24">
        <v>2681</v>
      </c>
      <c r="E19" s="25">
        <f t="shared" si="0"/>
        <v>461.59858551901306</v>
      </c>
      <c r="F19" s="26">
        <f t="shared" si="1"/>
        <v>1237545.8077764739</v>
      </c>
      <c r="G19" s="24">
        <v>3559</v>
      </c>
      <c r="H19" s="25">
        <f t="shared" si="2"/>
        <v>399.00727616401542</v>
      </c>
      <c r="I19" s="26">
        <f t="shared" si="3"/>
        <v>1420066.895867731</v>
      </c>
      <c r="J19" s="26">
        <f t="shared" si="4"/>
        <v>2657612.7036442049</v>
      </c>
      <c r="K19" s="28">
        <f t="shared" si="5"/>
        <v>885870.901214735</v>
      </c>
    </row>
    <row r="20" spans="1:11" x14ac:dyDescent="0.25">
      <c r="A20" s="22">
        <v>3071</v>
      </c>
      <c r="B20" s="23" t="s">
        <v>24</v>
      </c>
      <c r="C20" t="s">
        <v>15</v>
      </c>
      <c r="D20" s="24">
        <v>3765</v>
      </c>
      <c r="E20" s="25">
        <f t="shared" si="0"/>
        <v>461.59858551901306</v>
      </c>
      <c r="F20" s="26">
        <f t="shared" si="1"/>
        <v>1737918.6744790841</v>
      </c>
      <c r="G20" s="24">
        <v>2117</v>
      </c>
      <c r="H20" s="25">
        <f t="shared" si="2"/>
        <v>399.00727616401542</v>
      </c>
      <c r="I20" s="26">
        <f t="shared" si="3"/>
        <v>844698.40363922063</v>
      </c>
      <c r="J20" s="26">
        <f t="shared" si="4"/>
        <v>2582617.0781183047</v>
      </c>
      <c r="K20" s="28">
        <f t="shared" si="5"/>
        <v>860872.3593727682</v>
      </c>
    </row>
    <row r="21" spans="1:11" x14ac:dyDescent="0.25">
      <c r="A21" s="22">
        <v>3036</v>
      </c>
      <c r="B21" s="23" t="s">
        <v>14</v>
      </c>
      <c r="C21" t="s">
        <v>15</v>
      </c>
      <c r="D21" s="24">
        <v>598</v>
      </c>
      <c r="E21" s="25">
        <f t="shared" si="0"/>
        <v>461.59858551901306</v>
      </c>
      <c r="F21" s="26">
        <f t="shared" si="1"/>
        <v>276035.95414036978</v>
      </c>
      <c r="G21" s="24">
        <v>401</v>
      </c>
      <c r="H21" s="25">
        <f t="shared" si="2"/>
        <v>399.00727616401542</v>
      </c>
      <c r="I21" s="26">
        <f t="shared" si="3"/>
        <v>160001.91774177019</v>
      </c>
      <c r="J21" s="26">
        <f t="shared" si="4"/>
        <v>436037.87188213994</v>
      </c>
      <c r="K21" s="28">
        <f t="shared" si="5"/>
        <v>145345.95729404665</v>
      </c>
    </row>
    <row r="22" spans="1:11" x14ac:dyDescent="0.25">
      <c r="A22" s="22">
        <v>3038</v>
      </c>
      <c r="B22" s="23" t="s">
        <v>20</v>
      </c>
      <c r="C22" t="s">
        <v>15</v>
      </c>
      <c r="D22" s="24">
        <v>2473</v>
      </c>
      <c r="E22" s="25">
        <f t="shared" si="0"/>
        <v>461.59858551901306</v>
      </c>
      <c r="F22" s="26">
        <f t="shared" si="1"/>
        <v>1141533.3019885193</v>
      </c>
      <c r="G22" s="24">
        <v>1848</v>
      </c>
      <c r="H22" s="25">
        <f t="shared" si="2"/>
        <v>399.00727616401542</v>
      </c>
      <c r="I22" s="26">
        <f t="shared" si="3"/>
        <v>737365.44635110046</v>
      </c>
      <c r="J22" s="26">
        <f t="shared" si="4"/>
        <v>1878898.7483396197</v>
      </c>
      <c r="K22" s="28">
        <f t="shared" si="5"/>
        <v>626299.58277987328</v>
      </c>
    </row>
    <row r="23" spans="1:11" x14ac:dyDescent="0.25">
      <c r="A23" s="22">
        <v>3042</v>
      </c>
      <c r="B23" s="23" t="s">
        <v>38</v>
      </c>
      <c r="C23" t="s">
        <v>15</v>
      </c>
      <c r="D23" s="24">
        <v>4157</v>
      </c>
      <c r="E23" s="25">
        <f t="shared" si="0"/>
        <v>461.59858551901306</v>
      </c>
      <c r="F23" s="26">
        <f t="shared" si="1"/>
        <v>1918865.3200025372</v>
      </c>
      <c r="G23" s="24">
        <v>7073</v>
      </c>
      <c r="H23" s="25">
        <f t="shared" si="2"/>
        <v>399.00727616401542</v>
      </c>
      <c r="I23" s="26">
        <f t="shared" si="3"/>
        <v>2822178.4643080812</v>
      </c>
      <c r="J23" s="26">
        <f t="shared" si="4"/>
        <v>4741043.7843106184</v>
      </c>
      <c r="K23" s="28">
        <f t="shared" si="5"/>
        <v>1580347.9281035394</v>
      </c>
    </row>
    <row r="24" spans="1:11" x14ac:dyDescent="0.25">
      <c r="A24" s="22">
        <v>18005</v>
      </c>
      <c r="B24" s="23" t="s">
        <v>16</v>
      </c>
      <c r="C24" t="s">
        <v>15</v>
      </c>
      <c r="D24" s="24">
        <v>4133</v>
      </c>
      <c r="E24" s="25">
        <f t="shared" si="0"/>
        <v>461.59858551901306</v>
      </c>
      <c r="F24" s="26">
        <f t="shared" si="1"/>
        <v>1907786.953950081</v>
      </c>
      <c r="G24" s="24">
        <v>6071</v>
      </c>
      <c r="H24" s="25">
        <f t="shared" si="2"/>
        <v>399.00727616401542</v>
      </c>
      <c r="I24" s="26">
        <f t="shared" si="3"/>
        <v>2422373.1735917376</v>
      </c>
      <c r="J24" s="26">
        <f t="shared" si="4"/>
        <v>4330160.1275418187</v>
      </c>
      <c r="K24" s="28">
        <f t="shared" si="5"/>
        <v>1443386.7091806063</v>
      </c>
    </row>
    <row r="25" spans="1:11" x14ac:dyDescent="0.25">
      <c r="A25" s="22">
        <v>3020</v>
      </c>
      <c r="B25" s="23" t="s">
        <v>26</v>
      </c>
      <c r="C25" t="s">
        <v>15</v>
      </c>
      <c r="D25" s="24">
        <v>1655</v>
      </c>
      <c r="E25" s="25">
        <f t="shared" si="0"/>
        <v>461.59858551901306</v>
      </c>
      <c r="F25" s="26">
        <f t="shared" si="1"/>
        <v>763945.6590339666</v>
      </c>
      <c r="G25" s="24">
        <v>211</v>
      </c>
      <c r="H25" s="25">
        <f t="shared" si="2"/>
        <v>399.00727616401542</v>
      </c>
      <c r="I25" s="26">
        <f t="shared" si="3"/>
        <v>84190.535270607259</v>
      </c>
      <c r="J25" s="26">
        <f t="shared" si="4"/>
        <v>848136.19430457382</v>
      </c>
      <c r="K25" s="28">
        <f t="shared" si="5"/>
        <v>282712.06476819125</v>
      </c>
    </row>
    <row r="26" spans="1:11" x14ac:dyDescent="0.25">
      <c r="A26" s="22">
        <v>3045</v>
      </c>
      <c r="B26" s="23" t="s">
        <v>34</v>
      </c>
      <c r="C26" t="s">
        <v>15</v>
      </c>
      <c r="D26" s="24">
        <v>5889</v>
      </c>
      <c r="E26" s="25">
        <f t="shared" si="0"/>
        <v>461.59858551901306</v>
      </c>
      <c r="F26" s="26">
        <f t="shared" si="1"/>
        <v>2718354.070121468</v>
      </c>
      <c r="G26" s="24">
        <v>5385</v>
      </c>
      <c r="H26" s="25">
        <f t="shared" si="2"/>
        <v>399.00727616401542</v>
      </c>
      <c r="I26" s="26">
        <f t="shared" si="3"/>
        <v>2148654.182143223</v>
      </c>
      <c r="J26" s="26">
        <f t="shared" si="4"/>
        <v>4867008.2522646915</v>
      </c>
      <c r="K26" s="28">
        <f t="shared" si="5"/>
        <v>1622336.0840882305</v>
      </c>
    </row>
    <row r="27" spans="1:11" x14ac:dyDescent="0.25">
      <c r="A27" s="22">
        <v>3046</v>
      </c>
      <c r="B27" s="23" t="s">
        <v>18</v>
      </c>
      <c r="C27" t="s">
        <v>15</v>
      </c>
      <c r="D27" s="24">
        <v>3981</v>
      </c>
      <c r="E27" s="25">
        <f t="shared" si="0"/>
        <v>461.59858551901306</v>
      </c>
      <c r="F27" s="26">
        <f t="shared" si="1"/>
        <v>1837623.9689511911</v>
      </c>
      <c r="G27" s="24">
        <v>3766</v>
      </c>
      <c r="H27" s="25">
        <f t="shared" si="2"/>
        <v>399.00727616401542</v>
      </c>
      <c r="I27" s="26">
        <f t="shared" si="3"/>
        <v>1502661.402033682</v>
      </c>
      <c r="J27" s="26">
        <f t="shared" si="4"/>
        <v>3340285.3709848728</v>
      </c>
      <c r="K27" s="28">
        <f t="shared" si="5"/>
        <v>1113428.4569949575</v>
      </c>
    </row>
    <row r="28" spans="1:11" x14ac:dyDescent="0.25">
      <c r="A28" s="22">
        <v>15010</v>
      </c>
      <c r="B28" s="23" t="s">
        <v>17</v>
      </c>
      <c r="C28" t="s">
        <v>15</v>
      </c>
      <c r="D28" s="24">
        <v>591</v>
      </c>
      <c r="E28" s="25">
        <f t="shared" si="0"/>
        <v>461.59858551901306</v>
      </c>
      <c r="F28" s="26">
        <f t="shared" si="1"/>
        <v>272804.76404173672</v>
      </c>
      <c r="G28" s="24">
        <v>4205</v>
      </c>
      <c r="H28" s="25">
        <f t="shared" si="2"/>
        <v>399.00727616401542</v>
      </c>
      <c r="I28" s="26">
        <f t="shared" si="3"/>
        <v>1677825.5962696848</v>
      </c>
      <c r="J28" s="26">
        <f t="shared" si="4"/>
        <v>1950630.3603114216</v>
      </c>
      <c r="K28" s="28">
        <f t="shared" si="5"/>
        <v>650210.12010380719</v>
      </c>
    </row>
    <row r="29" spans="1:11" x14ac:dyDescent="0.25">
      <c r="A29" s="22">
        <v>1012</v>
      </c>
      <c r="B29" s="23" t="s">
        <v>32</v>
      </c>
      <c r="C29" t="s">
        <v>15</v>
      </c>
      <c r="D29" s="24">
        <v>1614</v>
      </c>
      <c r="E29" s="25">
        <f t="shared" si="0"/>
        <v>461.59858551901306</v>
      </c>
      <c r="F29" s="26">
        <f t="shared" si="1"/>
        <v>745020.11702768703</v>
      </c>
      <c r="G29" s="24">
        <v>3133</v>
      </c>
      <c r="H29" s="25">
        <f t="shared" si="2"/>
        <v>399.00727616401542</v>
      </c>
      <c r="I29" s="26">
        <f t="shared" si="3"/>
        <v>1250089.7962218602</v>
      </c>
      <c r="J29" s="26">
        <f t="shared" si="4"/>
        <v>1995109.9132495471</v>
      </c>
      <c r="K29" s="28">
        <f t="shared" si="5"/>
        <v>665036.637749849</v>
      </c>
    </row>
    <row r="30" spans="1:11" x14ac:dyDescent="0.25">
      <c r="A30" s="22">
        <v>3054</v>
      </c>
      <c r="B30" s="23" t="s">
        <v>31</v>
      </c>
      <c r="C30" t="s">
        <v>15</v>
      </c>
      <c r="D30" s="24">
        <v>8006</v>
      </c>
      <c r="E30" s="25">
        <f t="shared" si="0"/>
        <v>461.59858551901306</v>
      </c>
      <c r="F30" s="26">
        <f t="shared" si="1"/>
        <v>3695558.2756652185</v>
      </c>
      <c r="G30" s="24">
        <v>12496</v>
      </c>
      <c r="H30" s="25">
        <f t="shared" si="2"/>
        <v>399.00727616401542</v>
      </c>
      <c r="I30" s="26">
        <f t="shared" si="3"/>
        <v>4985994.9229455367</v>
      </c>
      <c r="J30" s="26">
        <f t="shared" si="4"/>
        <v>8681553.1986107547</v>
      </c>
      <c r="K30" s="28">
        <f t="shared" si="5"/>
        <v>2893851.0662035849</v>
      </c>
    </row>
    <row r="31" spans="1:11" x14ac:dyDescent="0.25">
      <c r="A31" s="22">
        <v>3107</v>
      </c>
      <c r="B31" s="23" t="s">
        <v>29</v>
      </c>
      <c r="C31" t="s">
        <v>15</v>
      </c>
      <c r="D31" s="24">
        <v>1474</v>
      </c>
      <c r="E31" s="25">
        <f t="shared" si="0"/>
        <v>461.59858551901306</v>
      </c>
      <c r="F31" s="26">
        <f t="shared" si="1"/>
        <v>680396.31505502528</v>
      </c>
      <c r="G31" s="24">
        <v>1825</v>
      </c>
      <c r="H31" s="25">
        <f t="shared" si="2"/>
        <v>399.00727616401542</v>
      </c>
      <c r="I31" s="26">
        <f t="shared" si="3"/>
        <v>728188.27899932815</v>
      </c>
      <c r="J31" s="26">
        <f t="shared" si="4"/>
        <v>1408584.5940543534</v>
      </c>
      <c r="K31" s="28">
        <f t="shared" si="5"/>
        <v>469528.19801811781</v>
      </c>
    </row>
    <row r="32" spans="1:11" x14ac:dyDescent="0.25">
      <c r="A32" s="22">
        <v>3075</v>
      </c>
      <c r="B32" s="23" t="s">
        <v>21</v>
      </c>
      <c r="C32" t="s">
        <v>15</v>
      </c>
      <c r="D32" s="24">
        <v>3395</v>
      </c>
      <c r="E32" s="25">
        <f t="shared" si="0"/>
        <v>461.59858551901306</v>
      </c>
      <c r="F32" s="26">
        <f t="shared" si="1"/>
        <v>1567127.1978370494</v>
      </c>
      <c r="G32" s="24">
        <v>4819</v>
      </c>
      <c r="H32" s="25">
        <f t="shared" si="2"/>
        <v>399.00727616401542</v>
      </c>
      <c r="I32" s="26">
        <f t="shared" si="3"/>
        <v>1922816.0638343904</v>
      </c>
      <c r="J32" s="26">
        <f t="shared" si="4"/>
        <v>3489943.2616714397</v>
      </c>
      <c r="K32" s="28">
        <f t="shared" si="5"/>
        <v>1163314.4205571467</v>
      </c>
    </row>
    <row r="33" spans="1:11" x14ac:dyDescent="0.25">
      <c r="A33" s="22">
        <v>3068</v>
      </c>
      <c r="B33" s="23" t="s">
        <v>25</v>
      </c>
      <c r="C33" t="s">
        <v>15</v>
      </c>
      <c r="D33" s="24">
        <v>795</v>
      </c>
      <c r="E33" s="25">
        <f t="shared" si="0"/>
        <v>461.59858551901306</v>
      </c>
      <c r="F33" s="26">
        <f t="shared" si="1"/>
        <v>366970.87548761535</v>
      </c>
      <c r="G33" s="24">
        <v>1081</v>
      </c>
      <c r="H33" s="25">
        <f t="shared" si="2"/>
        <v>399.00727616401542</v>
      </c>
      <c r="I33" s="26">
        <f t="shared" si="3"/>
        <v>431326.86553330068</v>
      </c>
      <c r="J33" s="26">
        <f t="shared" si="4"/>
        <v>798297.74102091603</v>
      </c>
      <c r="K33" s="28">
        <f t="shared" si="5"/>
        <v>266099.24700697203</v>
      </c>
    </row>
    <row r="34" spans="1:11" x14ac:dyDescent="0.25">
      <c r="A34" s="22">
        <v>3050</v>
      </c>
      <c r="B34" s="23" t="s">
        <v>23</v>
      </c>
      <c r="C34" t="s">
        <v>15</v>
      </c>
      <c r="D34" s="24">
        <v>4196</v>
      </c>
      <c r="E34" s="25">
        <f t="shared" si="0"/>
        <v>461.59858551901306</v>
      </c>
      <c r="F34" s="26">
        <f t="shared" si="1"/>
        <v>1936867.6648377788</v>
      </c>
      <c r="G34" s="24">
        <v>4946</v>
      </c>
      <c r="H34" s="25">
        <f t="shared" si="2"/>
        <v>399.00727616401542</v>
      </c>
      <c r="I34" s="26">
        <f t="shared" si="3"/>
        <v>1973489.9879072204</v>
      </c>
      <c r="J34" s="26">
        <f t="shared" si="4"/>
        <v>3910357.6527449992</v>
      </c>
      <c r="K34" s="28">
        <f t="shared" si="5"/>
        <v>1303452.5509149998</v>
      </c>
    </row>
    <row r="35" spans="1:11" x14ac:dyDescent="0.25">
      <c r="A35" s="22">
        <v>3011</v>
      </c>
      <c r="B35" s="23" t="s">
        <v>36</v>
      </c>
      <c r="C35" t="s">
        <v>15</v>
      </c>
      <c r="D35" s="24">
        <v>1077</v>
      </c>
      <c r="E35" s="25">
        <f t="shared" si="0"/>
        <v>461.59858551901306</v>
      </c>
      <c r="F35" s="26">
        <f t="shared" si="1"/>
        <v>497141.67660397704</v>
      </c>
      <c r="G35" s="24">
        <v>2714</v>
      </c>
      <c r="H35" s="25">
        <f t="shared" si="2"/>
        <v>399.00727616401542</v>
      </c>
      <c r="I35" s="26">
        <f t="shared" si="3"/>
        <v>1082905.747509138</v>
      </c>
      <c r="J35" s="26">
        <f t="shared" si="4"/>
        <v>1580047.4241131151</v>
      </c>
      <c r="K35" s="28">
        <f t="shared" si="5"/>
        <v>526682.47470437165</v>
      </c>
    </row>
    <row r="36" spans="1:11" x14ac:dyDescent="0.25">
      <c r="A36" s="22">
        <v>3056</v>
      </c>
      <c r="B36" s="23" t="s">
        <v>28</v>
      </c>
      <c r="C36" t="s">
        <v>15</v>
      </c>
      <c r="D36" s="24">
        <v>3345</v>
      </c>
      <c r="E36" s="25">
        <f t="shared" si="0"/>
        <v>461.59858551901306</v>
      </c>
      <c r="F36" s="26">
        <f t="shared" si="1"/>
        <v>1544047.2685610987</v>
      </c>
      <c r="G36" s="24">
        <v>4756</v>
      </c>
      <c r="H36" s="25">
        <f t="shared" si="2"/>
        <v>399.00727616401542</v>
      </c>
      <c r="I36" s="26">
        <f t="shared" si="3"/>
        <v>1897678.6054360573</v>
      </c>
      <c r="J36" s="26">
        <f t="shared" si="4"/>
        <v>3441725.873997156</v>
      </c>
      <c r="K36" s="28">
        <f t="shared" si="5"/>
        <v>1147241.957999052</v>
      </c>
    </row>
    <row r="37" spans="1:11" x14ac:dyDescent="0.25">
      <c r="A37" s="22">
        <v>3102</v>
      </c>
      <c r="B37" s="23" t="s">
        <v>22</v>
      </c>
      <c r="C37" t="s">
        <v>15</v>
      </c>
      <c r="D37" s="24">
        <v>2178</v>
      </c>
      <c r="E37" s="25">
        <f t="shared" si="0"/>
        <v>461.59858551901306</v>
      </c>
      <c r="F37" s="26">
        <f t="shared" si="1"/>
        <v>1005361.7192604104</v>
      </c>
      <c r="G37" s="24">
        <v>1123</v>
      </c>
      <c r="H37" s="25">
        <f t="shared" si="2"/>
        <v>399.00727616401542</v>
      </c>
      <c r="I37" s="26">
        <f t="shared" si="3"/>
        <v>448085.17113218934</v>
      </c>
      <c r="J37" s="26">
        <f t="shared" si="4"/>
        <v>1453446.8903925996</v>
      </c>
      <c r="K37" s="28">
        <f t="shared" si="5"/>
        <v>484482.29679753323</v>
      </c>
    </row>
    <row r="38" spans="1:11" x14ac:dyDescent="0.25">
      <c r="A38" s="22">
        <v>5013</v>
      </c>
      <c r="B38" s="23" t="s">
        <v>19</v>
      </c>
      <c r="C38" t="s">
        <v>15</v>
      </c>
      <c r="D38" s="24">
        <v>693</v>
      </c>
      <c r="E38" s="25">
        <f t="shared" si="0"/>
        <v>461.59858551901306</v>
      </c>
      <c r="F38" s="26">
        <f t="shared" si="1"/>
        <v>319887.81976467604</v>
      </c>
      <c r="G38" s="24">
        <v>1963</v>
      </c>
      <c r="H38" s="25">
        <f t="shared" si="2"/>
        <v>399.00727616401542</v>
      </c>
      <c r="I38" s="26">
        <f t="shared" si="3"/>
        <v>783251.28310996224</v>
      </c>
      <c r="J38" s="26">
        <f t="shared" si="4"/>
        <v>1103139.1028746383</v>
      </c>
      <c r="K38" s="28">
        <f t="shared" si="5"/>
        <v>367713.03429154609</v>
      </c>
    </row>
    <row r="39" spans="1:11" x14ac:dyDescent="0.25">
      <c r="A39" s="22">
        <v>15001</v>
      </c>
      <c r="B39" s="23" t="s">
        <v>37</v>
      </c>
      <c r="C39" t="s">
        <v>15</v>
      </c>
      <c r="D39" s="24">
        <v>2421</v>
      </c>
      <c r="E39" s="25">
        <f t="shared" si="0"/>
        <v>461.59858551901306</v>
      </c>
      <c r="F39" s="26">
        <f t="shared" si="1"/>
        <v>1117530.1755415306</v>
      </c>
      <c r="G39" s="24">
        <v>9399</v>
      </c>
      <c r="H39" s="25">
        <f t="shared" si="2"/>
        <v>399.00727616401542</v>
      </c>
      <c r="I39" s="26">
        <f t="shared" si="3"/>
        <v>3750269.3886655811</v>
      </c>
      <c r="J39" s="26">
        <f t="shared" si="4"/>
        <v>4867799.5642071115</v>
      </c>
      <c r="K39" s="28">
        <f t="shared" si="5"/>
        <v>1622599.8547357039</v>
      </c>
    </row>
    <row r="40" spans="1:11" x14ac:dyDescent="0.25">
      <c r="B40" s="29"/>
      <c r="C40" s="5"/>
      <c r="D40" s="6"/>
      <c r="E40" s="30"/>
      <c r="F40" s="6"/>
      <c r="G40" s="6"/>
      <c r="H40" s="30"/>
      <c r="I40" s="6"/>
      <c r="J40" s="6"/>
    </row>
  </sheetData>
  <sheetProtection algorithmName="SHA-512" hashValue="JJB5keGZcWX2YBCUptqCG110JdDOr4MM8CGtEsAI3JooMDMNOgYlwdFzPo3A4VH72UepoSY28R/6F30jn0A2aw==" saltValue="4tTeIKaGUU5ikSa91Lzf3g==" spinCount="100000" sheet="1" objects="1" scenarios="1"/>
  <sortState xmlns:xlrd2="http://schemas.microsoft.com/office/spreadsheetml/2017/richdata2" ref="A16:K39">
    <sortCondition ref="B16:B39"/>
  </sortState>
  <pageMargins left="0.7" right="0.7" top="0.75" bottom="0.75" header="0.3" footer="0.3"/>
  <pageSetup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222EC-83F4-4C83-9590-D7747DB22A83}">
  <sheetPr>
    <pageSetUpPr fitToPage="1"/>
  </sheetPr>
  <dimension ref="A1:K67"/>
  <sheetViews>
    <sheetView topLeftCell="A7" workbookViewId="0">
      <selection activeCell="E20" sqref="E20"/>
    </sheetView>
  </sheetViews>
  <sheetFormatPr defaultRowHeight="15" x14ac:dyDescent="0.25"/>
  <cols>
    <col min="2" max="2" width="32.7109375" bestFit="1" customWidth="1"/>
    <col min="3" max="3" width="13.5703125" bestFit="1" customWidth="1"/>
    <col min="5" max="5" width="12.28515625" customWidth="1"/>
    <col min="6" max="6" width="16.140625" customWidth="1"/>
    <col min="7" max="7" width="12" customWidth="1"/>
    <col min="9" max="10" width="11.5703125" bestFit="1" customWidth="1"/>
    <col min="11" max="11" width="13.7109375" bestFit="1" customWidth="1"/>
  </cols>
  <sheetData>
    <row r="1" spans="1:11" x14ac:dyDescent="0.25">
      <c r="A1" s="5" t="s">
        <v>233</v>
      </c>
    </row>
    <row r="2" spans="1:11" x14ac:dyDescent="0.25">
      <c r="A2" s="5" t="s">
        <v>238</v>
      </c>
    </row>
    <row r="3" spans="1:11" ht="15.75" thickBot="1" x14ac:dyDescent="0.3"/>
    <row r="4" spans="1:11" x14ac:dyDescent="0.25">
      <c r="B4" s="1" t="s">
        <v>0</v>
      </c>
      <c r="C4" s="2"/>
      <c r="D4" s="2"/>
      <c r="E4" s="2"/>
      <c r="F4" s="2" t="s">
        <v>1</v>
      </c>
      <c r="G4" s="3"/>
    </row>
    <row r="5" spans="1:11" x14ac:dyDescent="0.25">
      <c r="B5" s="31">
        <v>11578000.000000002</v>
      </c>
      <c r="C5" s="5"/>
      <c r="D5" s="5"/>
      <c r="E5" s="5"/>
      <c r="F5" s="32">
        <v>17177500.000000004</v>
      </c>
      <c r="G5" s="7"/>
    </row>
    <row r="6" spans="1:11" x14ac:dyDescent="0.25">
      <c r="B6" s="4" t="s">
        <v>2</v>
      </c>
      <c r="C6" s="5"/>
      <c r="D6" s="5"/>
      <c r="E6" s="5"/>
      <c r="F6" s="6" t="s">
        <v>3</v>
      </c>
      <c r="G6" s="7"/>
    </row>
    <row r="7" spans="1:11" ht="15.75" thickBot="1" x14ac:dyDescent="0.3">
      <c r="B7" s="33">
        <f>B5/4</f>
        <v>2894500.0000000005</v>
      </c>
      <c r="C7" s="10"/>
      <c r="D7" s="10"/>
      <c r="E7" s="10"/>
      <c r="F7" s="34">
        <v>4294374</v>
      </c>
      <c r="G7" s="12"/>
    </row>
    <row r="8" spans="1:11" x14ac:dyDescent="0.25">
      <c r="B8" s="35"/>
      <c r="F8" s="13"/>
    </row>
    <row r="9" spans="1:11" x14ac:dyDescent="0.25">
      <c r="A9" s="5" t="s">
        <v>235</v>
      </c>
    </row>
    <row r="10" spans="1:11" x14ac:dyDescent="0.25">
      <c r="A10" s="5"/>
    </row>
    <row r="11" spans="1:11" x14ac:dyDescent="0.25">
      <c r="A11" s="5" t="s">
        <v>236</v>
      </c>
    </row>
    <row r="12" spans="1:11" x14ac:dyDescent="0.25">
      <c r="E12" s="14"/>
      <c r="H12" s="14"/>
    </row>
    <row r="14" spans="1:11" s="15" customFormat="1" ht="75" x14ac:dyDescent="0.25">
      <c r="A14" s="16" t="s">
        <v>4</v>
      </c>
      <c r="B14" s="16" t="s">
        <v>5</v>
      </c>
      <c r="C14" s="16" t="s">
        <v>6</v>
      </c>
      <c r="D14" s="17" t="s">
        <v>7</v>
      </c>
      <c r="E14" s="16" t="s">
        <v>8</v>
      </c>
      <c r="F14" s="16" t="s">
        <v>9</v>
      </c>
      <c r="G14" s="17" t="s">
        <v>10</v>
      </c>
      <c r="H14" s="16" t="s">
        <v>11</v>
      </c>
      <c r="I14" s="16" t="s">
        <v>12</v>
      </c>
      <c r="J14" s="16" t="s">
        <v>13</v>
      </c>
      <c r="K14" s="16" t="s">
        <v>237</v>
      </c>
    </row>
    <row r="15" spans="1:11" s="15" customFormat="1" x14ac:dyDescent="0.25">
      <c r="A15" s="18"/>
      <c r="B15" s="18"/>
      <c r="C15" s="18"/>
      <c r="D15" s="19">
        <v>1006</v>
      </c>
      <c r="E15" s="20">
        <f>B7/D15</f>
        <v>2877.2365805168993</v>
      </c>
      <c r="F15" s="21">
        <f>SUM(F16:F66)</f>
        <v>2894499.9999999995</v>
      </c>
      <c r="G15" s="19">
        <v>24540</v>
      </c>
      <c r="H15" s="20">
        <f>F7/G15</f>
        <v>174.99486552567237</v>
      </c>
      <c r="I15" s="21">
        <f>SUM(I16:I66)</f>
        <v>4294374.0000000019</v>
      </c>
      <c r="J15" s="21">
        <f>SUM(J16:J66)</f>
        <v>7188874.0000000019</v>
      </c>
      <c r="K15" s="20">
        <f>SUM(K16:K66)</f>
        <v>2396291.3333333326</v>
      </c>
    </row>
    <row r="16" spans="1:11" x14ac:dyDescent="0.25">
      <c r="A16" s="22">
        <v>12005</v>
      </c>
      <c r="B16" s="23" t="s">
        <v>79</v>
      </c>
      <c r="C16" t="s">
        <v>40</v>
      </c>
      <c r="D16">
        <v>55</v>
      </c>
      <c r="E16" s="25">
        <f t="shared" ref="E16:E47" si="0">$E$15</f>
        <v>2877.2365805168993</v>
      </c>
      <c r="F16" s="26">
        <f t="shared" ref="F16:F47" si="1">E16*D16</f>
        <v>158248.01192842945</v>
      </c>
      <c r="G16" s="24">
        <v>1415</v>
      </c>
      <c r="H16" s="25">
        <f t="shared" ref="H16:H47" si="2">$H$15</f>
        <v>174.99486552567237</v>
      </c>
      <c r="I16" s="27">
        <f t="shared" ref="I16:I47" si="3">G16*H16</f>
        <v>247617.7347188264</v>
      </c>
      <c r="J16" s="27">
        <f t="shared" ref="J16:J47" si="4">I16+F16</f>
        <v>405865.74664725584</v>
      </c>
      <c r="K16" s="28">
        <f t="shared" ref="K16:K47" si="5">J16/3</f>
        <v>135288.58221575196</v>
      </c>
    </row>
    <row r="17" spans="1:11" x14ac:dyDescent="0.25">
      <c r="A17" s="22">
        <v>5009</v>
      </c>
      <c r="B17" s="23" t="s">
        <v>73</v>
      </c>
      <c r="C17" t="s">
        <v>40</v>
      </c>
      <c r="D17">
        <v>7</v>
      </c>
      <c r="E17" s="25">
        <f t="shared" si="0"/>
        <v>2877.2365805168993</v>
      </c>
      <c r="F17" s="26">
        <f t="shared" si="1"/>
        <v>20140.656063618295</v>
      </c>
      <c r="G17" s="24">
        <v>219</v>
      </c>
      <c r="H17" s="25">
        <f t="shared" si="2"/>
        <v>174.99486552567237</v>
      </c>
      <c r="I17" s="27">
        <f t="shared" si="3"/>
        <v>38323.875550122248</v>
      </c>
      <c r="J17" s="27">
        <f t="shared" si="4"/>
        <v>58464.531613740546</v>
      </c>
      <c r="K17" s="28">
        <f t="shared" si="5"/>
        <v>19488.177204580181</v>
      </c>
    </row>
    <row r="18" spans="1:11" x14ac:dyDescent="0.25">
      <c r="A18" s="22">
        <v>8018</v>
      </c>
      <c r="B18" s="23" t="s">
        <v>89</v>
      </c>
      <c r="C18" t="s">
        <v>40</v>
      </c>
      <c r="D18">
        <v>0</v>
      </c>
      <c r="E18" s="25">
        <f t="shared" si="0"/>
        <v>2877.2365805168993</v>
      </c>
      <c r="F18" s="26">
        <f t="shared" si="1"/>
        <v>0</v>
      </c>
      <c r="G18" s="24">
        <v>671</v>
      </c>
      <c r="H18" s="25">
        <f t="shared" si="2"/>
        <v>174.99486552567237</v>
      </c>
      <c r="I18" s="27">
        <f t="shared" si="3"/>
        <v>117421.55476772616</v>
      </c>
      <c r="J18" s="27">
        <f t="shared" si="4"/>
        <v>117421.55476772616</v>
      </c>
      <c r="K18" s="28">
        <f t="shared" si="5"/>
        <v>39140.518255908719</v>
      </c>
    </row>
    <row r="19" spans="1:11" x14ac:dyDescent="0.25">
      <c r="A19" s="22">
        <v>3007</v>
      </c>
      <c r="B19" s="23" t="s">
        <v>55</v>
      </c>
      <c r="C19" t="s">
        <v>40</v>
      </c>
      <c r="D19">
        <v>15</v>
      </c>
      <c r="E19" s="25">
        <f>$E$15</f>
        <v>2877.2365805168993</v>
      </c>
      <c r="F19" s="26">
        <f t="shared" si="1"/>
        <v>43158.548707753493</v>
      </c>
      <c r="G19" s="24">
        <v>514</v>
      </c>
      <c r="H19" s="25">
        <f t="shared" si="2"/>
        <v>174.99486552567237</v>
      </c>
      <c r="I19" s="27">
        <f t="shared" si="3"/>
        <v>89947.3608801956</v>
      </c>
      <c r="J19" s="27">
        <f t="shared" si="4"/>
        <v>133105.90958794911</v>
      </c>
      <c r="K19" s="28">
        <f t="shared" si="5"/>
        <v>44368.636529316369</v>
      </c>
    </row>
    <row r="20" spans="1:11" x14ac:dyDescent="0.25">
      <c r="A20" s="22">
        <v>6003</v>
      </c>
      <c r="B20" s="23" t="s">
        <v>60</v>
      </c>
      <c r="C20" t="s">
        <v>40</v>
      </c>
      <c r="D20">
        <v>14</v>
      </c>
      <c r="E20" s="25">
        <f t="shared" si="0"/>
        <v>2877.2365805168993</v>
      </c>
      <c r="F20" s="26">
        <f t="shared" si="1"/>
        <v>40281.31212723659</v>
      </c>
      <c r="G20" s="24">
        <v>511</v>
      </c>
      <c r="H20" s="25">
        <f t="shared" si="2"/>
        <v>174.99486552567237</v>
      </c>
      <c r="I20" s="27">
        <f t="shared" si="3"/>
        <v>89422.376283618578</v>
      </c>
      <c r="J20" s="27">
        <f t="shared" si="4"/>
        <v>129703.68841085516</v>
      </c>
      <c r="K20" s="28">
        <f t="shared" si="5"/>
        <v>43234.562803618384</v>
      </c>
    </row>
    <row r="21" spans="1:11" x14ac:dyDescent="0.25">
      <c r="A21" s="22">
        <v>19009</v>
      </c>
      <c r="B21" s="23" t="s">
        <v>74</v>
      </c>
      <c r="C21" t="s">
        <v>40</v>
      </c>
      <c r="D21">
        <v>5</v>
      </c>
      <c r="E21" s="25">
        <f t="shared" si="0"/>
        <v>2877.2365805168993</v>
      </c>
      <c r="F21" s="26">
        <f t="shared" si="1"/>
        <v>14386.182902584496</v>
      </c>
      <c r="G21" s="24">
        <v>378</v>
      </c>
      <c r="H21" s="25">
        <f t="shared" si="2"/>
        <v>174.99486552567237</v>
      </c>
      <c r="I21" s="27">
        <f t="shared" si="3"/>
        <v>66148.05916870416</v>
      </c>
      <c r="J21" s="27">
        <f t="shared" si="4"/>
        <v>80534.242071288652</v>
      </c>
      <c r="K21" s="28">
        <f t="shared" si="5"/>
        <v>26844.747357096217</v>
      </c>
    </row>
    <row r="22" spans="1:11" x14ac:dyDescent="0.25">
      <c r="A22" s="22">
        <v>18014</v>
      </c>
      <c r="B22" s="23" t="s">
        <v>49</v>
      </c>
      <c r="C22" t="s">
        <v>40</v>
      </c>
      <c r="D22">
        <v>74</v>
      </c>
      <c r="E22" s="25">
        <f t="shared" si="0"/>
        <v>2877.2365805168993</v>
      </c>
      <c r="F22" s="26">
        <f t="shared" si="1"/>
        <v>212915.50695825054</v>
      </c>
      <c r="G22" s="24">
        <v>658</v>
      </c>
      <c r="H22" s="25">
        <f t="shared" si="2"/>
        <v>174.99486552567237</v>
      </c>
      <c r="I22" s="27">
        <f t="shared" si="3"/>
        <v>115146.62151589242</v>
      </c>
      <c r="J22" s="27">
        <f t="shared" si="4"/>
        <v>328062.12847414298</v>
      </c>
      <c r="K22" s="28">
        <f t="shared" si="5"/>
        <v>109354.04282471433</v>
      </c>
    </row>
    <row r="23" spans="1:11" x14ac:dyDescent="0.25">
      <c r="A23" s="22">
        <v>6002</v>
      </c>
      <c r="B23" s="23" t="s">
        <v>54</v>
      </c>
      <c r="C23" t="s">
        <v>40</v>
      </c>
      <c r="D23">
        <v>54</v>
      </c>
      <c r="E23" s="25">
        <f t="shared" si="0"/>
        <v>2877.2365805168993</v>
      </c>
      <c r="F23" s="26">
        <f t="shared" si="1"/>
        <v>155370.77534791257</v>
      </c>
      <c r="G23" s="24">
        <v>513</v>
      </c>
      <c r="H23" s="25">
        <f t="shared" si="2"/>
        <v>174.99486552567237</v>
      </c>
      <c r="I23" s="27">
        <f t="shared" si="3"/>
        <v>89772.366014669926</v>
      </c>
      <c r="J23" s="27">
        <f t="shared" si="4"/>
        <v>245143.14136258251</v>
      </c>
      <c r="K23" s="28">
        <f t="shared" si="5"/>
        <v>81714.380454194164</v>
      </c>
    </row>
    <row r="24" spans="1:11" x14ac:dyDescent="0.25">
      <c r="A24" s="22">
        <v>22002</v>
      </c>
      <c r="B24" s="23" t="s">
        <v>39</v>
      </c>
      <c r="C24" t="s">
        <v>40</v>
      </c>
      <c r="D24">
        <v>4</v>
      </c>
      <c r="E24" s="25">
        <f t="shared" si="0"/>
        <v>2877.2365805168993</v>
      </c>
      <c r="F24" s="26">
        <f t="shared" si="1"/>
        <v>11508.946322067597</v>
      </c>
      <c r="G24" s="24">
        <v>487</v>
      </c>
      <c r="H24" s="25">
        <f t="shared" si="2"/>
        <v>174.99486552567237</v>
      </c>
      <c r="I24" s="27">
        <f t="shared" si="3"/>
        <v>85222.499511002447</v>
      </c>
      <c r="J24" s="27">
        <f t="shared" si="4"/>
        <v>96731.445833070044</v>
      </c>
      <c r="K24" s="28">
        <f t="shared" si="5"/>
        <v>32243.815277690013</v>
      </c>
    </row>
    <row r="25" spans="1:11" x14ac:dyDescent="0.25">
      <c r="A25" s="22">
        <v>5004</v>
      </c>
      <c r="B25" s="23" t="s">
        <v>43</v>
      </c>
      <c r="C25" t="s">
        <v>40</v>
      </c>
      <c r="D25">
        <v>14</v>
      </c>
      <c r="E25" s="25">
        <f t="shared" si="0"/>
        <v>2877.2365805168993</v>
      </c>
      <c r="F25" s="26">
        <f t="shared" si="1"/>
        <v>40281.31212723659</v>
      </c>
      <c r="G25" s="24">
        <v>511</v>
      </c>
      <c r="H25" s="25">
        <f t="shared" si="2"/>
        <v>174.99486552567237</v>
      </c>
      <c r="I25" s="27">
        <f t="shared" si="3"/>
        <v>89422.376283618578</v>
      </c>
      <c r="J25" s="27">
        <f t="shared" si="4"/>
        <v>129703.68841085516</v>
      </c>
      <c r="K25" s="28">
        <f t="shared" si="5"/>
        <v>43234.562803618384</v>
      </c>
    </row>
    <row r="26" spans="1:11" x14ac:dyDescent="0.25">
      <c r="A26" s="22">
        <v>2014</v>
      </c>
      <c r="B26" s="23" t="s">
        <v>42</v>
      </c>
      <c r="C26" t="s">
        <v>40</v>
      </c>
      <c r="D26">
        <v>0</v>
      </c>
      <c r="E26" s="25">
        <f t="shared" si="0"/>
        <v>2877.2365805168993</v>
      </c>
      <c r="F26" s="26">
        <f t="shared" si="1"/>
        <v>0</v>
      </c>
      <c r="G26" s="24">
        <v>602</v>
      </c>
      <c r="H26" s="25">
        <f t="shared" si="2"/>
        <v>174.99486552567237</v>
      </c>
      <c r="I26" s="27">
        <f t="shared" si="3"/>
        <v>105346.90904645476</v>
      </c>
      <c r="J26" s="27">
        <f t="shared" si="4"/>
        <v>105346.90904645476</v>
      </c>
      <c r="K26" s="28">
        <f t="shared" si="5"/>
        <v>35115.636348818254</v>
      </c>
    </row>
    <row r="27" spans="1:11" x14ac:dyDescent="0.25">
      <c r="A27" s="22">
        <v>1001</v>
      </c>
      <c r="B27" s="23" t="s">
        <v>76</v>
      </c>
      <c r="C27" t="s">
        <v>40</v>
      </c>
      <c r="D27">
        <v>0</v>
      </c>
      <c r="E27" s="25">
        <f t="shared" si="0"/>
        <v>2877.2365805168993</v>
      </c>
      <c r="F27" s="26">
        <f t="shared" si="1"/>
        <v>0</v>
      </c>
      <c r="G27" s="24">
        <v>183</v>
      </c>
      <c r="H27" s="25">
        <f t="shared" si="2"/>
        <v>174.99486552567237</v>
      </c>
      <c r="I27" s="27">
        <f t="shared" si="3"/>
        <v>32024.060391198043</v>
      </c>
      <c r="J27" s="27">
        <f t="shared" si="4"/>
        <v>32024.060391198043</v>
      </c>
      <c r="K27" s="28">
        <f t="shared" si="5"/>
        <v>10674.686797066015</v>
      </c>
    </row>
    <row r="28" spans="1:11" x14ac:dyDescent="0.25">
      <c r="A28" s="22">
        <v>7006</v>
      </c>
      <c r="B28" s="23" t="s">
        <v>50</v>
      </c>
      <c r="C28" t="s">
        <v>40</v>
      </c>
      <c r="D28">
        <v>106</v>
      </c>
      <c r="E28" s="25">
        <f t="shared" si="0"/>
        <v>2877.2365805168993</v>
      </c>
      <c r="F28" s="26">
        <f t="shared" si="1"/>
        <v>304987.07753479131</v>
      </c>
      <c r="G28" s="24">
        <v>498</v>
      </c>
      <c r="H28" s="25">
        <f t="shared" si="2"/>
        <v>174.99486552567237</v>
      </c>
      <c r="I28" s="27">
        <f t="shared" si="3"/>
        <v>87147.443031784846</v>
      </c>
      <c r="J28" s="27">
        <f t="shared" si="4"/>
        <v>392134.52056657616</v>
      </c>
      <c r="K28" s="28">
        <f t="shared" si="5"/>
        <v>130711.50685552538</v>
      </c>
    </row>
    <row r="29" spans="1:11" x14ac:dyDescent="0.25">
      <c r="A29" s="22">
        <v>13023</v>
      </c>
      <c r="B29" s="23" t="s">
        <v>48</v>
      </c>
      <c r="C29" t="s">
        <v>40</v>
      </c>
      <c r="D29">
        <v>16</v>
      </c>
      <c r="E29" s="25">
        <f t="shared" si="0"/>
        <v>2877.2365805168993</v>
      </c>
      <c r="F29" s="26">
        <f t="shared" si="1"/>
        <v>46035.785288270388</v>
      </c>
      <c r="G29" s="24">
        <v>369</v>
      </c>
      <c r="H29" s="25">
        <f t="shared" si="2"/>
        <v>174.99486552567237</v>
      </c>
      <c r="I29" s="27">
        <f t="shared" si="3"/>
        <v>64573.105378973101</v>
      </c>
      <c r="J29" s="27">
        <f t="shared" si="4"/>
        <v>110608.89066724348</v>
      </c>
      <c r="K29" s="28">
        <f t="shared" si="5"/>
        <v>36869.630222414497</v>
      </c>
    </row>
    <row r="30" spans="1:11" x14ac:dyDescent="0.25">
      <c r="A30" s="22">
        <v>7004</v>
      </c>
      <c r="B30" s="23" t="s">
        <v>53</v>
      </c>
      <c r="C30" t="s">
        <v>40</v>
      </c>
      <c r="D30">
        <v>20</v>
      </c>
      <c r="E30" s="25">
        <f t="shared" si="0"/>
        <v>2877.2365805168993</v>
      </c>
      <c r="F30" s="26">
        <f t="shared" si="1"/>
        <v>57544.731610337985</v>
      </c>
      <c r="G30" s="24">
        <v>438</v>
      </c>
      <c r="H30" s="25">
        <f t="shared" si="2"/>
        <v>174.99486552567237</v>
      </c>
      <c r="I30" s="27">
        <f t="shared" si="3"/>
        <v>76647.751100244495</v>
      </c>
      <c r="J30" s="27">
        <f t="shared" si="4"/>
        <v>134192.4827105825</v>
      </c>
      <c r="K30" s="28">
        <f t="shared" si="5"/>
        <v>44730.827570194167</v>
      </c>
    </row>
    <row r="31" spans="1:11" x14ac:dyDescent="0.25">
      <c r="A31" s="22">
        <v>18013</v>
      </c>
      <c r="B31" s="23" t="s">
        <v>41</v>
      </c>
      <c r="C31" t="s">
        <v>40</v>
      </c>
      <c r="D31">
        <v>24</v>
      </c>
      <c r="E31" s="25">
        <f t="shared" si="0"/>
        <v>2877.2365805168993</v>
      </c>
      <c r="F31" s="26">
        <f t="shared" si="1"/>
        <v>69053.677932405582</v>
      </c>
      <c r="G31" s="24">
        <v>318</v>
      </c>
      <c r="H31" s="25">
        <f t="shared" si="2"/>
        <v>174.99486552567237</v>
      </c>
      <c r="I31" s="27">
        <f t="shared" si="3"/>
        <v>55648.367237163809</v>
      </c>
      <c r="J31" s="27">
        <f t="shared" si="4"/>
        <v>124702.04516956939</v>
      </c>
      <c r="K31" s="28">
        <f t="shared" si="5"/>
        <v>41567.348389856466</v>
      </c>
    </row>
    <row r="32" spans="1:11" x14ac:dyDescent="0.25">
      <c r="A32" s="22">
        <v>8011</v>
      </c>
      <c r="B32" s="23" t="s">
        <v>58</v>
      </c>
      <c r="C32" t="s">
        <v>40</v>
      </c>
      <c r="D32">
        <v>4</v>
      </c>
      <c r="E32" s="25">
        <f t="shared" si="0"/>
        <v>2877.2365805168993</v>
      </c>
      <c r="F32" s="26">
        <f t="shared" si="1"/>
        <v>11508.946322067597</v>
      </c>
      <c r="G32" s="24">
        <v>396</v>
      </c>
      <c r="H32" s="25">
        <f t="shared" si="2"/>
        <v>174.99486552567237</v>
      </c>
      <c r="I32" s="27">
        <f t="shared" si="3"/>
        <v>69297.966748166262</v>
      </c>
      <c r="J32" s="27">
        <f t="shared" si="4"/>
        <v>80806.913070233859</v>
      </c>
      <c r="K32" s="28">
        <f t="shared" si="5"/>
        <v>26935.637690077954</v>
      </c>
    </row>
    <row r="33" spans="1:11" x14ac:dyDescent="0.25">
      <c r="A33" s="22">
        <v>8014</v>
      </c>
      <c r="B33" s="23" t="s">
        <v>71</v>
      </c>
      <c r="C33" t="s">
        <v>40</v>
      </c>
      <c r="D33">
        <v>0</v>
      </c>
      <c r="E33" s="25">
        <f t="shared" si="0"/>
        <v>2877.2365805168993</v>
      </c>
      <c r="F33" s="26">
        <f t="shared" si="1"/>
        <v>0</v>
      </c>
      <c r="G33" s="24">
        <v>53</v>
      </c>
      <c r="H33" s="25">
        <f t="shared" si="2"/>
        <v>174.99486552567237</v>
      </c>
      <c r="I33" s="27">
        <f t="shared" si="3"/>
        <v>9274.7278728606361</v>
      </c>
      <c r="J33" s="27">
        <f t="shared" si="4"/>
        <v>9274.7278728606361</v>
      </c>
      <c r="K33" s="28">
        <f t="shared" si="5"/>
        <v>3091.5759576202122</v>
      </c>
    </row>
    <row r="34" spans="1:11" x14ac:dyDescent="0.25">
      <c r="A34" s="22">
        <v>12007</v>
      </c>
      <c r="B34" s="23" t="s">
        <v>77</v>
      </c>
      <c r="C34" t="s">
        <v>40</v>
      </c>
      <c r="D34">
        <v>115</v>
      </c>
      <c r="E34" s="25">
        <f t="shared" si="0"/>
        <v>2877.2365805168993</v>
      </c>
      <c r="F34" s="26">
        <f t="shared" si="1"/>
        <v>330882.20675944339</v>
      </c>
      <c r="G34" s="24">
        <v>998</v>
      </c>
      <c r="H34" s="25">
        <f t="shared" si="2"/>
        <v>174.99486552567237</v>
      </c>
      <c r="I34" s="27">
        <f t="shared" si="3"/>
        <v>174644.87579462101</v>
      </c>
      <c r="J34" s="27">
        <f t="shared" si="4"/>
        <v>505527.0825540644</v>
      </c>
      <c r="K34" s="28">
        <f t="shared" si="5"/>
        <v>168509.02751802147</v>
      </c>
    </row>
    <row r="35" spans="1:11" x14ac:dyDescent="0.25">
      <c r="A35" s="22">
        <v>8009</v>
      </c>
      <c r="B35" s="23" t="s">
        <v>78</v>
      </c>
      <c r="C35" t="s">
        <v>40</v>
      </c>
      <c r="D35">
        <v>37</v>
      </c>
      <c r="E35" s="25">
        <f t="shared" si="0"/>
        <v>2877.2365805168993</v>
      </c>
      <c r="F35" s="26">
        <f t="shared" si="1"/>
        <v>106457.75347912527</v>
      </c>
      <c r="G35" s="24">
        <v>426</v>
      </c>
      <c r="H35" s="25">
        <f t="shared" si="2"/>
        <v>174.99486552567237</v>
      </c>
      <c r="I35" s="27">
        <f t="shared" si="3"/>
        <v>74547.812713936422</v>
      </c>
      <c r="J35" s="27">
        <f t="shared" si="4"/>
        <v>181005.56619306171</v>
      </c>
      <c r="K35" s="28">
        <f t="shared" si="5"/>
        <v>60335.188731020571</v>
      </c>
    </row>
    <row r="36" spans="1:11" x14ac:dyDescent="0.25">
      <c r="A36" s="22">
        <v>16009</v>
      </c>
      <c r="B36" s="23" t="s">
        <v>75</v>
      </c>
      <c r="C36" t="s">
        <v>40</v>
      </c>
      <c r="D36">
        <v>28</v>
      </c>
      <c r="E36" s="25">
        <f t="shared" si="0"/>
        <v>2877.2365805168993</v>
      </c>
      <c r="F36" s="26">
        <f t="shared" si="1"/>
        <v>80562.624254473179</v>
      </c>
      <c r="G36" s="24">
        <v>611</v>
      </c>
      <c r="H36" s="25">
        <f t="shared" si="2"/>
        <v>174.99486552567237</v>
      </c>
      <c r="I36" s="27">
        <f t="shared" si="3"/>
        <v>106921.86283618581</v>
      </c>
      <c r="J36" s="27">
        <f t="shared" si="4"/>
        <v>187484.48709065898</v>
      </c>
      <c r="K36" s="28">
        <f t="shared" si="5"/>
        <v>62494.829030219662</v>
      </c>
    </row>
    <row r="37" spans="1:11" x14ac:dyDescent="0.25">
      <c r="A37" s="22">
        <v>13010</v>
      </c>
      <c r="B37" s="23" t="s">
        <v>66</v>
      </c>
      <c r="C37" t="s">
        <v>40</v>
      </c>
      <c r="D37">
        <v>5</v>
      </c>
      <c r="E37" s="25">
        <f t="shared" si="0"/>
        <v>2877.2365805168993</v>
      </c>
      <c r="F37" s="26">
        <f t="shared" si="1"/>
        <v>14386.182902584496</v>
      </c>
      <c r="G37" s="24">
        <v>230</v>
      </c>
      <c r="H37" s="25">
        <f t="shared" si="2"/>
        <v>174.99486552567237</v>
      </c>
      <c r="I37" s="27">
        <f t="shared" si="3"/>
        <v>40248.819070904647</v>
      </c>
      <c r="J37" s="27">
        <f t="shared" si="4"/>
        <v>54635.001973489139</v>
      </c>
      <c r="K37" s="28">
        <f t="shared" si="5"/>
        <v>18211.667324496379</v>
      </c>
    </row>
    <row r="38" spans="1:11" x14ac:dyDescent="0.25">
      <c r="A38" s="22">
        <v>12004</v>
      </c>
      <c r="B38" s="23" t="s">
        <v>47</v>
      </c>
      <c r="C38" t="s">
        <v>40</v>
      </c>
      <c r="D38">
        <v>8</v>
      </c>
      <c r="E38" s="25">
        <f t="shared" si="0"/>
        <v>2877.2365805168993</v>
      </c>
      <c r="F38" s="26">
        <f t="shared" si="1"/>
        <v>23017.892644135194</v>
      </c>
      <c r="G38" s="24">
        <v>349</v>
      </c>
      <c r="H38" s="25">
        <f t="shared" si="2"/>
        <v>174.99486552567237</v>
      </c>
      <c r="I38" s="27">
        <f t="shared" si="3"/>
        <v>61073.208068459659</v>
      </c>
      <c r="J38" s="27">
        <f t="shared" si="4"/>
        <v>84091.100712594853</v>
      </c>
      <c r="K38" s="28">
        <f t="shared" si="5"/>
        <v>28030.366904198283</v>
      </c>
    </row>
    <row r="39" spans="1:11" x14ac:dyDescent="0.25">
      <c r="A39" s="22">
        <v>4009</v>
      </c>
      <c r="B39" s="23" t="s">
        <v>59</v>
      </c>
      <c r="C39" t="s">
        <v>40</v>
      </c>
      <c r="D39">
        <v>6</v>
      </c>
      <c r="E39" s="25">
        <f t="shared" si="0"/>
        <v>2877.2365805168993</v>
      </c>
      <c r="F39" s="26">
        <f t="shared" si="1"/>
        <v>17263.419483101396</v>
      </c>
      <c r="G39" s="24">
        <v>391</v>
      </c>
      <c r="H39" s="25">
        <f t="shared" si="2"/>
        <v>174.99486552567237</v>
      </c>
      <c r="I39" s="27">
        <f t="shared" si="3"/>
        <v>68422.992420537892</v>
      </c>
      <c r="J39" s="27">
        <f t="shared" si="4"/>
        <v>85686.411903639295</v>
      </c>
      <c r="K39" s="28">
        <f t="shared" si="5"/>
        <v>28562.137301213097</v>
      </c>
    </row>
    <row r="40" spans="1:11" x14ac:dyDescent="0.25">
      <c r="A40" s="22">
        <v>8015</v>
      </c>
      <c r="B40" s="23" t="s">
        <v>46</v>
      </c>
      <c r="C40" t="s">
        <v>40</v>
      </c>
      <c r="D40">
        <v>11</v>
      </c>
      <c r="E40" s="25">
        <f t="shared" si="0"/>
        <v>2877.2365805168993</v>
      </c>
      <c r="F40" s="26">
        <f t="shared" si="1"/>
        <v>31649.602385685892</v>
      </c>
      <c r="G40" s="24">
        <v>640</v>
      </c>
      <c r="H40" s="25">
        <f t="shared" si="2"/>
        <v>174.99486552567237</v>
      </c>
      <c r="I40" s="27">
        <f t="shared" si="3"/>
        <v>111996.71393643031</v>
      </c>
      <c r="J40" s="27">
        <f t="shared" si="4"/>
        <v>143646.31632211621</v>
      </c>
      <c r="K40" s="28">
        <f t="shared" si="5"/>
        <v>47882.105440705403</v>
      </c>
    </row>
    <row r="41" spans="1:11" x14ac:dyDescent="0.25">
      <c r="A41" s="22">
        <v>13019</v>
      </c>
      <c r="B41" s="23" t="s">
        <v>61</v>
      </c>
      <c r="C41" t="s">
        <v>40</v>
      </c>
      <c r="D41">
        <v>35</v>
      </c>
      <c r="E41" s="25">
        <f t="shared" si="0"/>
        <v>2877.2365805168993</v>
      </c>
      <c r="F41" s="26">
        <f t="shared" si="1"/>
        <v>100703.28031809148</v>
      </c>
      <c r="G41" s="24">
        <v>561</v>
      </c>
      <c r="H41" s="25">
        <f t="shared" si="2"/>
        <v>174.99486552567237</v>
      </c>
      <c r="I41" s="27">
        <f t="shared" si="3"/>
        <v>98172.119559902203</v>
      </c>
      <c r="J41" s="27">
        <f t="shared" si="4"/>
        <v>198875.39987799368</v>
      </c>
      <c r="K41" s="28">
        <f t="shared" si="5"/>
        <v>66291.799959331227</v>
      </c>
    </row>
    <row r="42" spans="1:11" x14ac:dyDescent="0.25">
      <c r="A42" s="22">
        <v>3010</v>
      </c>
      <c r="B42" s="23" t="s">
        <v>44</v>
      </c>
      <c r="C42" t="s">
        <v>40</v>
      </c>
      <c r="D42">
        <v>57</v>
      </c>
      <c r="E42" s="25">
        <f t="shared" si="0"/>
        <v>2877.2365805168993</v>
      </c>
      <c r="F42" s="26">
        <f t="shared" si="1"/>
        <v>164002.48508946327</v>
      </c>
      <c r="G42" s="24">
        <v>432</v>
      </c>
      <c r="H42" s="25">
        <f t="shared" si="2"/>
        <v>174.99486552567237</v>
      </c>
      <c r="I42" s="27">
        <f t="shared" si="3"/>
        <v>75597.781907090466</v>
      </c>
      <c r="J42" s="27">
        <f t="shared" si="4"/>
        <v>239600.26699655375</v>
      </c>
      <c r="K42" s="28">
        <f t="shared" si="5"/>
        <v>79866.755665517921</v>
      </c>
    </row>
    <row r="43" spans="1:11" x14ac:dyDescent="0.25">
      <c r="A43" s="22">
        <v>3091</v>
      </c>
      <c r="B43" s="23" t="s">
        <v>44</v>
      </c>
      <c r="C43" t="s">
        <v>40</v>
      </c>
      <c r="D43">
        <v>17</v>
      </c>
      <c r="E43" s="25">
        <f t="shared" si="0"/>
        <v>2877.2365805168993</v>
      </c>
      <c r="F43" s="26">
        <f t="shared" si="1"/>
        <v>48913.021868787284</v>
      </c>
      <c r="G43" s="24">
        <v>175</v>
      </c>
      <c r="H43" s="25">
        <f t="shared" si="2"/>
        <v>174.99486552567237</v>
      </c>
      <c r="I43" s="27">
        <f t="shared" si="3"/>
        <v>30624.101466992663</v>
      </c>
      <c r="J43" s="27">
        <f t="shared" si="4"/>
        <v>79537.12333577995</v>
      </c>
      <c r="K43" s="28">
        <f t="shared" si="5"/>
        <v>26512.374445259982</v>
      </c>
    </row>
    <row r="44" spans="1:11" x14ac:dyDescent="0.25">
      <c r="A44" s="22">
        <v>8005</v>
      </c>
      <c r="B44" s="23" t="s">
        <v>81</v>
      </c>
      <c r="C44" t="s">
        <v>40</v>
      </c>
      <c r="D44">
        <v>6</v>
      </c>
      <c r="E44" s="25">
        <f t="shared" si="0"/>
        <v>2877.2365805168993</v>
      </c>
      <c r="F44" s="26">
        <f t="shared" si="1"/>
        <v>17263.419483101396</v>
      </c>
      <c r="G44" s="24">
        <v>320</v>
      </c>
      <c r="H44" s="25">
        <f t="shared" si="2"/>
        <v>174.99486552567237</v>
      </c>
      <c r="I44" s="27">
        <f t="shared" si="3"/>
        <v>55998.356968215157</v>
      </c>
      <c r="J44" s="27">
        <f t="shared" si="4"/>
        <v>73261.776451316546</v>
      </c>
      <c r="K44" s="28">
        <f t="shared" si="5"/>
        <v>24420.59215043885</v>
      </c>
    </row>
    <row r="45" spans="1:11" x14ac:dyDescent="0.25">
      <c r="A45" s="22">
        <v>7009</v>
      </c>
      <c r="B45" s="23" t="s">
        <v>72</v>
      </c>
      <c r="C45" t="s">
        <v>40</v>
      </c>
      <c r="D45">
        <v>1</v>
      </c>
      <c r="E45" s="25">
        <f t="shared" si="0"/>
        <v>2877.2365805168993</v>
      </c>
      <c r="F45" s="26">
        <f t="shared" si="1"/>
        <v>2877.2365805168993</v>
      </c>
      <c r="G45" s="24">
        <v>150</v>
      </c>
      <c r="H45" s="25">
        <f t="shared" si="2"/>
        <v>174.99486552567237</v>
      </c>
      <c r="I45" s="27">
        <f t="shared" si="3"/>
        <v>26249.229828850854</v>
      </c>
      <c r="J45" s="27">
        <f t="shared" si="4"/>
        <v>29126.466409367753</v>
      </c>
      <c r="K45" s="28">
        <f t="shared" si="5"/>
        <v>9708.8221364559176</v>
      </c>
    </row>
    <row r="46" spans="1:11" x14ac:dyDescent="0.25">
      <c r="A46" s="22">
        <v>13012</v>
      </c>
      <c r="B46" s="23" t="s">
        <v>69</v>
      </c>
      <c r="C46" t="s">
        <v>40</v>
      </c>
      <c r="D46">
        <v>0</v>
      </c>
      <c r="E46" s="25">
        <f t="shared" si="0"/>
        <v>2877.2365805168993</v>
      </c>
      <c r="F46" s="26">
        <f t="shared" si="1"/>
        <v>0</v>
      </c>
      <c r="G46" s="24">
        <v>265</v>
      </c>
      <c r="H46" s="25">
        <f t="shared" si="2"/>
        <v>174.99486552567237</v>
      </c>
      <c r="I46" s="27">
        <f t="shared" si="3"/>
        <v>46373.639364303177</v>
      </c>
      <c r="J46" s="27">
        <f t="shared" si="4"/>
        <v>46373.639364303177</v>
      </c>
      <c r="K46" s="28">
        <f t="shared" si="5"/>
        <v>15457.87978810106</v>
      </c>
    </row>
    <row r="47" spans="1:11" x14ac:dyDescent="0.25">
      <c r="A47" s="22">
        <v>19028</v>
      </c>
      <c r="B47" s="23" t="s">
        <v>82</v>
      </c>
      <c r="C47" t="s">
        <v>40</v>
      </c>
      <c r="D47">
        <v>48</v>
      </c>
      <c r="E47" s="25">
        <f t="shared" si="0"/>
        <v>2877.2365805168993</v>
      </c>
      <c r="F47" s="26">
        <f t="shared" si="1"/>
        <v>138107.35586481116</v>
      </c>
      <c r="G47" s="24">
        <v>487</v>
      </c>
      <c r="H47" s="25">
        <f t="shared" si="2"/>
        <v>174.99486552567237</v>
      </c>
      <c r="I47" s="27">
        <f t="shared" si="3"/>
        <v>85222.499511002447</v>
      </c>
      <c r="J47" s="27">
        <f t="shared" si="4"/>
        <v>223329.85537581361</v>
      </c>
      <c r="K47" s="28">
        <f t="shared" si="5"/>
        <v>74443.285125271199</v>
      </c>
    </row>
    <row r="48" spans="1:11" x14ac:dyDescent="0.25">
      <c r="A48" s="22">
        <v>13009</v>
      </c>
      <c r="B48" s="23" t="s">
        <v>84</v>
      </c>
      <c r="C48" t="s">
        <v>40</v>
      </c>
      <c r="D48">
        <v>2</v>
      </c>
      <c r="E48" s="25">
        <f t="shared" ref="E48:E66" si="6">$E$15</f>
        <v>2877.2365805168993</v>
      </c>
      <c r="F48" s="26">
        <f t="shared" ref="F48:F66" si="7">E48*D48</f>
        <v>5754.4731610337985</v>
      </c>
      <c r="G48" s="24">
        <v>443</v>
      </c>
      <c r="H48" s="25">
        <f t="shared" ref="H48:H66" si="8">$H$15</f>
        <v>174.99486552567237</v>
      </c>
      <c r="I48" s="27">
        <f t="shared" ref="I48:I66" si="9">G48*H48</f>
        <v>77522.725427872865</v>
      </c>
      <c r="J48" s="27">
        <f t="shared" ref="J48:J66" si="10">I48+F48</f>
        <v>83277.198588906671</v>
      </c>
      <c r="K48" s="28">
        <f t="shared" ref="K48:K66" si="11">J48/3</f>
        <v>27759.066196302225</v>
      </c>
    </row>
    <row r="49" spans="1:11" x14ac:dyDescent="0.25">
      <c r="A49" s="22">
        <v>11004</v>
      </c>
      <c r="B49" s="23" t="s">
        <v>83</v>
      </c>
      <c r="C49" t="s">
        <v>40</v>
      </c>
      <c r="D49">
        <v>9</v>
      </c>
      <c r="E49" s="25">
        <f t="shared" si="6"/>
        <v>2877.2365805168993</v>
      </c>
      <c r="F49" s="26">
        <f t="shared" si="7"/>
        <v>25895.129224652093</v>
      </c>
      <c r="G49" s="24">
        <v>745</v>
      </c>
      <c r="H49" s="25">
        <f t="shared" si="8"/>
        <v>174.99486552567237</v>
      </c>
      <c r="I49" s="27">
        <f t="shared" si="9"/>
        <v>130371.17481662592</v>
      </c>
      <c r="J49" s="27">
        <f t="shared" si="10"/>
        <v>156266.30404127802</v>
      </c>
      <c r="K49" s="28">
        <f t="shared" si="11"/>
        <v>52088.768013759342</v>
      </c>
    </row>
    <row r="50" spans="1:11" x14ac:dyDescent="0.25">
      <c r="A50" s="22">
        <v>13005</v>
      </c>
      <c r="B50" s="23" t="s">
        <v>85</v>
      </c>
      <c r="C50" t="s">
        <v>40</v>
      </c>
      <c r="D50">
        <v>5</v>
      </c>
      <c r="E50" s="25">
        <f t="shared" si="6"/>
        <v>2877.2365805168993</v>
      </c>
      <c r="F50" s="26">
        <f t="shared" si="7"/>
        <v>14386.182902584496</v>
      </c>
      <c r="G50" s="24">
        <v>373</v>
      </c>
      <c r="H50" s="25">
        <f t="shared" si="8"/>
        <v>174.99486552567237</v>
      </c>
      <c r="I50" s="27">
        <f t="shared" si="9"/>
        <v>65273.08484107579</v>
      </c>
      <c r="J50" s="27">
        <f t="shared" si="10"/>
        <v>79659.267743660283</v>
      </c>
      <c r="K50" s="28">
        <f t="shared" si="11"/>
        <v>26553.089247886761</v>
      </c>
    </row>
    <row r="51" spans="1:11" x14ac:dyDescent="0.25">
      <c r="A51" s="22">
        <v>16001</v>
      </c>
      <c r="B51" s="23" t="s">
        <v>57</v>
      </c>
      <c r="C51" t="s">
        <v>40</v>
      </c>
      <c r="D51">
        <v>15</v>
      </c>
      <c r="E51" s="25">
        <f t="shared" si="6"/>
        <v>2877.2365805168993</v>
      </c>
      <c r="F51" s="26">
        <f t="shared" si="7"/>
        <v>43158.548707753493</v>
      </c>
      <c r="G51" s="24">
        <v>387</v>
      </c>
      <c r="H51" s="25">
        <f t="shared" si="8"/>
        <v>174.99486552567237</v>
      </c>
      <c r="I51" s="27">
        <f t="shared" si="9"/>
        <v>67723.012958435211</v>
      </c>
      <c r="J51" s="27">
        <f t="shared" si="10"/>
        <v>110881.5616661887</v>
      </c>
      <c r="K51" s="28">
        <f t="shared" si="11"/>
        <v>36960.520555396237</v>
      </c>
    </row>
    <row r="52" spans="1:11" x14ac:dyDescent="0.25">
      <c r="A52" s="22">
        <v>16002</v>
      </c>
      <c r="B52" s="23" t="s">
        <v>45</v>
      </c>
      <c r="C52" t="s">
        <v>40</v>
      </c>
      <c r="D52">
        <v>13</v>
      </c>
      <c r="E52" s="25">
        <f t="shared" si="6"/>
        <v>2877.2365805168993</v>
      </c>
      <c r="F52" s="26">
        <f t="shared" si="7"/>
        <v>37404.075546719687</v>
      </c>
      <c r="G52" s="24">
        <v>752</v>
      </c>
      <c r="H52" s="25">
        <f t="shared" si="8"/>
        <v>174.99486552567237</v>
      </c>
      <c r="I52" s="27">
        <f t="shared" si="9"/>
        <v>131596.13887530562</v>
      </c>
      <c r="J52" s="27">
        <f t="shared" si="10"/>
        <v>169000.21442202531</v>
      </c>
      <c r="K52" s="28">
        <f t="shared" si="11"/>
        <v>56333.404807341773</v>
      </c>
    </row>
    <row r="53" spans="1:11" x14ac:dyDescent="0.25">
      <c r="A53" s="22">
        <v>16011</v>
      </c>
      <c r="B53" s="23" t="s">
        <v>67</v>
      </c>
      <c r="C53" t="s">
        <v>40</v>
      </c>
      <c r="D53">
        <v>21</v>
      </c>
      <c r="E53" s="25">
        <f t="shared" si="6"/>
        <v>2877.2365805168993</v>
      </c>
      <c r="F53" s="26">
        <f t="shared" si="7"/>
        <v>60421.968190854881</v>
      </c>
      <c r="G53" s="24">
        <v>493</v>
      </c>
      <c r="H53" s="25">
        <f t="shared" si="8"/>
        <v>174.99486552567237</v>
      </c>
      <c r="I53" s="27">
        <f t="shared" si="9"/>
        <v>86272.468704156476</v>
      </c>
      <c r="J53" s="27">
        <f t="shared" si="10"/>
        <v>146694.43689501134</v>
      </c>
      <c r="K53" s="28">
        <f t="shared" si="11"/>
        <v>48898.14563167045</v>
      </c>
    </row>
    <row r="54" spans="1:11" x14ac:dyDescent="0.25">
      <c r="A54" s="22">
        <v>16012</v>
      </c>
      <c r="B54" s="23" t="s">
        <v>63</v>
      </c>
      <c r="C54" t="s">
        <v>40</v>
      </c>
      <c r="D54">
        <v>4</v>
      </c>
      <c r="E54" s="25">
        <f t="shared" si="6"/>
        <v>2877.2365805168993</v>
      </c>
      <c r="F54" s="26">
        <f t="shared" si="7"/>
        <v>11508.946322067597</v>
      </c>
      <c r="G54" s="24">
        <v>218</v>
      </c>
      <c r="H54" s="25">
        <f t="shared" si="8"/>
        <v>174.99486552567237</v>
      </c>
      <c r="I54" s="27">
        <f t="shared" si="9"/>
        <v>38148.880684596574</v>
      </c>
      <c r="J54" s="27">
        <f t="shared" si="10"/>
        <v>49657.827006664171</v>
      </c>
      <c r="K54" s="28">
        <f t="shared" si="11"/>
        <v>16552.60900222139</v>
      </c>
    </row>
    <row r="55" spans="1:11" x14ac:dyDescent="0.25">
      <c r="A55" s="22">
        <v>18001</v>
      </c>
      <c r="B55" s="23" t="s">
        <v>87</v>
      </c>
      <c r="C55" t="s">
        <v>40</v>
      </c>
      <c r="D55">
        <v>25</v>
      </c>
      <c r="E55" s="25">
        <f t="shared" si="6"/>
        <v>2877.2365805168993</v>
      </c>
      <c r="F55" s="26">
        <f t="shared" si="7"/>
        <v>71930.914512922478</v>
      </c>
      <c r="G55" s="24">
        <v>297</v>
      </c>
      <c r="H55" s="25">
        <f t="shared" si="8"/>
        <v>174.99486552567237</v>
      </c>
      <c r="I55" s="27">
        <f t="shared" si="9"/>
        <v>51973.475061124693</v>
      </c>
      <c r="J55" s="27">
        <f t="shared" si="10"/>
        <v>123904.38957404718</v>
      </c>
      <c r="K55" s="28">
        <f t="shared" si="11"/>
        <v>41301.463191349059</v>
      </c>
    </row>
    <row r="56" spans="1:11" x14ac:dyDescent="0.25">
      <c r="A56" s="22">
        <v>18004</v>
      </c>
      <c r="B56" s="23" t="s">
        <v>56</v>
      </c>
      <c r="C56" t="s">
        <v>40</v>
      </c>
      <c r="D56">
        <v>7</v>
      </c>
      <c r="E56" s="25">
        <f t="shared" si="6"/>
        <v>2877.2365805168993</v>
      </c>
      <c r="F56" s="26">
        <f t="shared" si="7"/>
        <v>20140.656063618295</v>
      </c>
      <c r="G56" s="24">
        <v>438</v>
      </c>
      <c r="H56" s="25">
        <f t="shared" si="8"/>
        <v>174.99486552567237</v>
      </c>
      <c r="I56" s="27">
        <f t="shared" si="9"/>
        <v>76647.751100244495</v>
      </c>
      <c r="J56" s="27">
        <f t="shared" si="10"/>
        <v>96788.407163862794</v>
      </c>
      <c r="K56" s="28">
        <f t="shared" si="11"/>
        <v>32262.802387954263</v>
      </c>
    </row>
    <row r="57" spans="1:11" x14ac:dyDescent="0.25">
      <c r="A57" s="22">
        <v>19001</v>
      </c>
      <c r="B57" s="23" t="s">
        <v>52</v>
      </c>
      <c r="C57" t="s">
        <v>40</v>
      </c>
      <c r="D57">
        <v>25</v>
      </c>
      <c r="E57" s="25">
        <f t="shared" si="6"/>
        <v>2877.2365805168993</v>
      </c>
      <c r="F57" s="26">
        <f t="shared" si="7"/>
        <v>71930.914512922478</v>
      </c>
      <c r="G57" s="24">
        <v>531</v>
      </c>
      <c r="H57" s="25">
        <f t="shared" si="8"/>
        <v>174.99486552567237</v>
      </c>
      <c r="I57" s="27">
        <f t="shared" si="9"/>
        <v>92922.273594132028</v>
      </c>
      <c r="J57" s="27">
        <f t="shared" si="10"/>
        <v>164853.18810705451</v>
      </c>
      <c r="K57" s="28">
        <f t="shared" si="11"/>
        <v>54951.062702351504</v>
      </c>
    </row>
    <row r="58" spans="1:11" x14ac:dyDescent="0.25">
      <c r="A58" s="22">
        <v>18010</v>
      </c>
      <c r="B58" s="23" t="s">
        <v>68</v>
      </c>
      <c r="C58" t="s">
        <v>40</v>
      </c>
      <c r="D58">
        <v>0</v>
      </c>
      <c r="E58" s="25">
        <f t="shared" si="6"/>
        <v>2877.2365805168993</v>
      </c>
      <c r="F58" s="26">
        <f t="shared" si="7"/>
        <v>0</v>
      </c>
      <c r="G58" s="24">
        <v>211</v>
      </c>
      <c r="H58" s="25">
        <f t="shared" si="8"/>
        <v>174.99486552567237</v>
      </c>
      <c r="I58" s="27">
        <f t="shared" si="9"/>
        <v>36923.916625916871</v>
      </c>
      <c r="J58" s="27">
        <f t="shared" si="10"/>
        <v>36923.916625916871</v>
      </c>
      <c r="K58" s="28">
        <f t="shared" si="11"/>
        <v>12307.972208638957</v>
      </c>
    </row>
    <row r="59" spans="1:11" x14ac:dyDescent="0.25">
      <c r="A59" s="22">
        <v>19023</v>
      </c>
      <c r="B59" s="23" t="s">
        <v>62</v>
      </c>
      <c r="C59" t="s">
        <v>40</v>
      </c>
      <c r="D59">
        <v>10</v>
      </c>
      <c r="E59" s="25">
        <f t="shared" si="6"/>
        <v>2877.2365805168993</v>
      </c>
      <c r="F59" s="26">
        <f t="shared" si="7"/>
        <v>28772.365805168993</v>
      </c>
      <c r="G59" s="24">
        <v>684</v>
      </c>
      <c r="H59" s="25">
        <f t="shared" si="8"/>
        <v>174.99486552567237</v>
      </c>
      <c r="I59" s="27">
        <f t="shared" si="9"/>
        <v>119696.4880195599</v>
      </c>
      <c r="J59" s="27">
        <f t="shared" si="10"/>
        <v>148468.8538247289</v>
      </c>
      <c r="K59" s="28">
        <f t="shared" si="11"/>
        <v>49489.617941576296</v>
      </c>
    </row>
    <row r="60" spans="1:11" x14ac:dyDescent="0.25">
      <c r="A60" s="22">
        <v>13024</v>
      </c>
      <c r="B60" s="23" t="s">
        <v>88</v>
      </c>
      <c r="C60" t="s">
        <v>40</v>
      </c>
      <c r="D60">
        <v>28</v>
      </c>
      <c r="E60" s="25">
        <f t="shared" si="6"/>
        <v>2877.2365805168993</v>
      </c>
      <c r="F60" s="26">
        <f t="shared" si="7"/>
        <v>80562.624254473179</v>
      </c>
      <c r="G60" s="24">
        <v>1347</v>
      </c>
      <c r="H60" s="25">
        <f t="shared" si="8"/>
        <v>174.99486552567237</v>
      </c>
      <c r="I60" s="27">
        <f t="shared" si="9"/>
        <v>235718.08386308068</v>
      </c>
      <c r="J60" s="27">
        <f t="shared" si="10"/>
        <v>316280.70811755385</v>
      </c>
      <c r="K60" s="28">
        <f t="shared" si="11"/>
        <v>105426.90270585129</v>
      </c>
    </row>
    <row r="61" spans="1:11" x14ac:dyDescent="0.25">
      <c r="A61" s="22">
        <v>20001</v>
      </c>
      <c r="B61" s="23" t="s">
        <v>80</v>
      </c>
      <c r="C61" t="s">
        <v>40</v>
      </c>
      <c r="D61">
        <v>1</v>
      </c>
      <c r="E61" s="25">
        <f t="shared" si="6"/>
        <v>2877.2365805168993</v>
      </c>
      <c r="F61" s="26">
        <f t="shared" si="7"/>
        <v>2877.2365805168993</v>
      </c>
      <c r="G61" s="24">
        <v>861</v>
      </c>
      <c r="H61" s="25">
        <f t="shared" si="8"/>
        <v>174.99486552567237</v>
      </c>
      <c r="I61" s="27">
        <f t="shared" si="9"/>
        <v>150670.5792176039</v>
      </c>
      <c r="J61" s="27">
        <f t="shared" si="10"/>
        <v>153547.81579812081</v>
      </c>
      <c r="K61" s="28">
        <f t="shared" si="11"/>
        <v>51182.605266040271</v>
      </c>
    </row>
    <row r="62" spans="1:11" x14ac:dyDescent="0.25">
      <c r="A62" s="22">
        <v>3009</v>
      </c>
      <c r="B62" s="23" t="s">
        <v>51</v>
      </c>
      <c r="C62" t="s">
        <v>40</v>
      </c>
      <c r="D62">
        <v>2</v>
      </c>
      <c r="E62" s="25">
        <f t="shared" si="6"/>
        <v>2877.2365805168993</v>
      </c>
      <c r="F62" s="26">
        <f t="shared" si="7"/>
        <v>5754.4731610337985</v>
      </c>
      <c r="G62" s="24">
        <v>185</v>
      </c>
      <c r="H62" s="25">
        <f t="shared" si="8"/>
        <v>174.99486552567237</v>
      </c>
      <c r="I62" s="27">
        <f t="shared" si="9"/>
        <v>32374.050122249388</v>
      </c>
      <c r="J62" s="27">
        <f t="shared" si="10"/>
        <v>38128.523283283183</v>
      </c>
      <c r="K62" s="28">
        <f t="shared" si="11"/>
        <v>12709.507761094394</v>
      </c>
    </row>
    <row r="63" spans="1:11" x14ac:dyDescent="0.25">
      <c r="A63" s="22">
        <v>1006</v>
      </c>
      <c r="B63" s="23" t="s">
        <v>86</v>
      </c>
      <c r="C63" t="s">
        <v>40</v>
      </c>
      <c r="D63">
        <v>34</v>
      </c>
      <c r="E63" s="25">
        <f t="shared" si="6"/>
        <v>2877.2365805168993</v>
      </c>
      <c r="F63" s="26">
        <f t="shared" si="7"/>
        <v>97826.043737574568</v>
      </c>
      <c r="G63" s="24">
        <v>761</v>
      </c>
      <c r="H63" s="25">
        <f t="shared" si="8"/>
        <v>174.99486552567237</v>
      </c>
      <c r="I63" s="27">
        <f t="shared" si="9"/>
        <v>133171.09266503667</v>
      </c>
      <c r="J63" s="27">
        <f t="shared" si="10"/>
        <v>230997.13640261124</v>
      </c>
      <c r="K63" s="28">
        <f t="shared" si="11"/>
        <v>76999.045467537086</v>
      </c>
    </row>
    <row r="64" spans="1:11" x14ac:dyDescent="0.25">
      <c r="A64" s="22">
        <v>13013</v>
      </c>
      <c r="B64" s="23" t="s">
        <v>65</v>
      </c>
      <c r="C64" t="s">
        <v>40</v>
      </c>
      <c r="D64">
        <v>17</v>
      </c>
      <c r="E64" s="25">
        <f t="shared" si="6"/>
        <v>2877.2365805168993</v>
      </c>
      <c r="F64" s="26">
        <f t="shared" si="7"/>
        <v>48913.021868787284</v>
      </c>
      <c r="G64" s="24">
        <v>559</v>
      </c>
      <c r="H64" s="25">
        <f t="shared" si="8"/>
        <v>174.99486552567237</v>
      </c>
      <c r="I64" s="27">
        <f t="shared" si="9"/>
        <v>97822.129828850855</v>
      </c>
      <c r="J64" s="27">
        <f t="shared" si="10"/>
        <v>146735.15169763815</v>
      </c>
      <c r="K64" s="28">
        <f t="shared" si="11"/>
        <v>48911.717232546049</v>
      </c>
    </row>
    <row r="65" spans="1:11" x14ac:dyDescent="0.25">
      <c r="A65" s="22">
        <v>3062</v>
      </c>
      <c r="B65" s="23" t="s">
        <v>64</v>
      </c>
      <c r="C65" t="s">
        <v>40</v>
      </c>
      <c r="D65">
        <v>2</v>
      </c>
      <c r="E65" s="25">
        <f t="shared" si="6"/>
        <v>2877.2365805168993</v>
      </c>
      <c r="F65" s="26">
        <f t="shared" si="7"/>
        <v>5754.4731610337985</v>
      </c>
      <c r="G65" s="24">
        <v>362</v>
      </c>
      <c r="H65" s="25">
        <f t="shared" si="8"/>
        <v>174.99486552567237</v>
      </c>
      <c r="I65" s="27">
        <f t="shared" si="9"/>
        <v>63348.141320293398</v>
      </c>
      <c r="J65" s="27">
        <f t="shared" si="10"/>
        <v>69102.614481327197</v>
      </c>
      <c r="K65" s="28">
        <f t="shared" si="11"/>
        <v>23034.204827109064</v>
      </c>
    </row>
    <row r="66" spans="1:11" x14ac:dyDescent="0.25">
      <c r="A66" s="22">
        <v>14003</v>
      </c>
      <c r="B66" s="23" t="s">
        <v>70</v>
      </c>
      <c r="C66" t="s">
        <v>40</v>
      </c>
      <c r="D66">
        <v>0</v>
      </c>
      <c r="E66" s="25">
        <f t="shared" si="6"/>
        <v>2877.2365805168993</v>
      </c>
      <c r="F66" s="26">
        <f t="shared" si="7"/>
        <v>0</v>
      </c>
      <c r="G66" s="24">
        <v>124</v>
      </c>
      <c r="H66" s="25">
        <f t="shared" si="8"/>
        <v>174.99486552567237</v>
      </c>
      <c r="I66" s="27">
        <f t="shared" si="9"/>
        <v>21699.363325183374</v>
      </c>
      <c r="J66" s="27">
        <f t="shared" si="10"/>
        <v>21699.363325183374</v>
      </c>
      <c r="K66" s="28">
        <f t="shared" si="11"/>
        <v>7233.1211083944581</v>
      </c>
    </row>
    <row r="67" spans="1:11" x14ac:dyDescent="0.25">
      <c r="D67" s="5"/>
      <c r="F67" s="32"/>
      <c r="G67" s="5"/>
      <c r="I67" s="32"/>
      <c r="J67" s="32"/>
    </row>
  </sheetData>
  <sheetProtection algorithmName="SHA-512" hashValue="u4JHftnknw1u5/bJrSMPfHHj8j+Z2HAiNun+NaOS2kF3lJl4FDInlwwMV4flqrJJIxWyTN/xnYBYwMUl8JlpkA==" saltValue="FzPwcOQdn9NfUL11EXETQA==" spinCount="100000" sheet="1" objects="1" scenarios="1"/>
  <sortState xmlns:xlrd2="http://schemas.microsoft.com/office/spreadsheetml/2017/richdata2" ref="A16:K66">
    <sortCondition ref="B16:B66"/>
  </sortState>
  <pageMargins left="0.7" right="0.7" top="0.75" bottom="0.75" header="0.3" footer="0.3"/>
  <pageSetup scale="8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77FCE-752C-489E-9E0C-0511BA7FE7DB}">
  <sheetPr>
    <pageSetUpPr fitToPage="1"/>
  </sheetPr>
  <dimension ref="A1:K35"/>
  <sheetViews>
    <sheetView zoomScale="70" zoomScaleNormal="70" workbookViewId="0">
      <selection activeCell="C41" sqref="C41"/>
    </sheetView>
  </sheetViews>
  <sheetFormatPr defaultRowHeight="15" x14ac:dyDescent="0.25"/>
  <cols>
    <col min="2" max="2" width="33.140625" customWidth="1"/>
    <col min="3" max="3" width="11.5703125" customWidth="1"/>
    <col min="4" max="4" width="13.28515625" bestFit="1" customWidth="1"/>
    <col min="6" max="6" width="16.7109375" bestFit="1" customWidth="1"/>
    <col min="7" max="7" width="14.5703125" customWidth="1"/>
    <col min="9" max="10" width="16.7109375" bestFit="1" customWidth="1"/>
    <col min="11" max="11" width="21" customWidth="1"/>
  </cols>
  <sheetData>
    <row r="1" spans="1:11" x14ac:dyDescent="0.25">
      <c r="A1" s="5" t="s">
        <v>233</v>
      </c>
    </row>
    <row r="2" spans="1:11" x14ac:dyDescent="0.25">
      <c r="A2" s="5" t="s">
        <v>239</v>
      </c>
    </row>
    <row r="4" spans="1:11" x14ac:dyDescent="0.25">
      <c r="A4" s="5" t="s">
        <v>235</v>
      </c>
    </row>
    <row r="5" spans="1:11" x14ac:dyDescent="0.25">
      <c r="A5" s="5"/>
    </row>
    <row r="6" spans="1:11" x14ac:dyDescent="0.25">
      <c r="A6" s="5" t="s">
        <v>236</v>
      </c>
    </row>
    <row r="9" spans="1:11" ht="30" x14ac:dyDescent="0.25">
      <c r="A9" s="16" t="s">
        <v>4</v>
      </c>
      <c r="B9" s="16" t="s">
        <v>5</v>
      </c>
      <c r="C9" s="16" t="s">
        <v>6</v>
      </c>
      <c r="D9" s="16" t="s">
        <v>90</v>
      </c>
      <c r="E9" s="16" t="s">
        <v>91</v>
      </c>
      <c r="F9" s="16" t="s">
        <v>92</v>
      </c>
      <c r="G9" s="16" t="s">
        <v>93</v>
      </c>
      <c r="H9" s="16" t="s">
        <v>94</v>
      </c>
      <c r="I9" s="16" t="s">
        <v>95</v>
      </c>
      <c r="J9" s="16" t="s">
        <v>96</v>
      </c>
      <c r="K9" s="16" t="s">
        <v>237</v>
      </c>
    </row>
    <row r="10" spans="1:11" x14ac:dyDescent="0.25">
      <c r="A10">
        <v>3019</v>
      </c>
      <c r="B10" t="s">
        <v>102</v>
      </c>
      <c r="C10" s="36" t="s">
        <v>100</v>
      </c>
      <c r="D10" s="24">
        <v>2073</v>
      </c>
      <c r="E10">
        <v>495</v>
      </c>
      <c r="F10" s="26">
        <f t="shared" ref="F10:F15" si="0">E10*D10</f>
        <v>1026135</v>
      </c>
      <c r="J10" s="27">
        <f t="shared" ref="J10:J15" si="1">F10+I10</f>
        <v>1026135</v>
      </c>
      <c r="K10" s="28">
        <f t="shared" ref="K10:K15" si="2">J10/3</f>
        <v>342045</v>
      </c>
    </row>
    <row r="11" spans="1:11" x14ac:dyDescent="0.25">
      <c r="A11">
        <v>14085</v>
      </c>
      <c r="B11" t="s">
        <v>101</v>
      </c>
      <c r="C11" s="36" t="s">
        <v>100</v>
      </c>
      <c r="D11" s="24">
        <v>3156</v>
      </c>
      <c r="E11">
        <v>495</v>
      </c>
      <c r="F11" s="26">
        <f t="shared" si="0"/>
        <v>1562220</v>
      </c>
      <c r="J11" s="27">
        <f t="shared" si="1"/>
        <v>1562220</v>
      </c>
      <c r="K11" s="28">
        <f t="shared" si="2"/>
        <v>520740</v>
      </c>
    </row>
    <row r="12" spans="1:11" x14ac:dyDescent="0.25">
      <c r="A12">
        <v>16014</v>
      </c>
      <c r="B12" t="s">
        <v>104</v>
      </c>
      <c r="C12" s="36" t="s">
        <v>100</v>
      </c>
      <c r="D12" s="24">
        <v>905</v>
      </c>
      <c r="E12">
        <v>495</v>
      </c>
      <c r="F12" s="26">
        <f t="shared" si="0"/>
        <v>447975</v>
      </c>
      <c r="J12" s="27">
        <f t="shared" si="1"/>
        <v>447975</v>
      </c>
      <c r="K12" s="28">
        <f t="shared" si="2"/>
        <v>149325</v>
      </c>
    </row>
    <row r="13" spans="1:11" x14ac:dyDescent="0.25">
      <c r="A13">
        <v>19012</v>
      </c>
      <c r="B13" t="s">
        <v>103</v>
      </c>
      <c r="C13" s="36" t="s">
        <v>100</v>
      </c>
      <c r="D13" s="24">
        <v>901</v>
      </c>
      <c r="E13">
        <v>495</v>
      </c>
      <c r="F13" s="26">
        <f t="shared" si="0"/>
        <v>445995</v>
      </c>
      <c r="J13" s="27">
        <f t="shared" si="1"/>
        <v>445995</v>
      </c>
      <c r="K13" s="28">
        <f t="shared" si="2"/>
        <v>148665</v>
      </c>
    </row>
    <row r="14" spans="1:11" x14ac:dyDescent="0.25">
      <c r="A14">
        <v>4013</v>
      </c>
      <c r="B14" t="s">
        <v>105</v>
      </c>
      <c r="C14" s="36" t="s">
        <v>100</v>
      </c>
      <c r="D14" s="24">
        <v>802</v>
      </c>
      <c r="E14">
        <v>495</v>
      </c>
      <c r="F14" s="26">
        <f t="shared" si="0"/>
        <v>396990</v>
      </c>
      <c r="J14" s="27">
        <f t="shared" si="1"/>
        <v>396990</v>
      </c>
      <c r="K14" s="28">
        <f t="shared" si="2"/>
        <v>132330</v>
      </c>
    </row>
    <row r="15" spans="1:11" x14ac:dyDescent="0.25">
      <c r="A15">
        <v>8020</v>
      </c>
      <c r="B15" t="s">
        <v>99</v>
      </c>
      <c r="C15" s="36" t="s">
        <v>100</v>
      </c>
      <c r="D15" s="24">
        <v>2869</v>
      </c>
      <c r="E15">
        <v>495</v>
      </c>
      <c r="F15" s="26">
        <f t="shared" si="0"/>
        <v>1420155</v>
      </c>
      <c r="J15" s="27">
        <f t="shared" si="1"/>
        <v>1420155</v>
      </c>
      <c r="K15" s="28">
        <f t="shared" si="2"/>
        <v>473385</v>
      </c>
    </row>
    <row r="16" spans="1:11" ht="15.75" thickBot="1" x14ac:dyDescent="0.3">
      <c r="A16" s="37" t="s">
        <v>106</v>
      </c>
      <c r="B16" s="37"/>
      <c r="C16" s="38"/>
      <c r="D16" s="39">
        <v>10706</v>
      </c>
      <c r="E16" s="37"/>
      <c r="F16" s="40">
        <f>SUM(F10:F15)</f>
        <v>5299470</v>
      </c>
      <c r="G16" s="41">
        <v>0</v>
      </c>
      <c r="H16" s="37"/>
      <c r="I16" s="40">
        <f>SUM(I10:I15)</f>
        <v>0</v>
      </c>
      <c r="J16" s="42">
        <f t="shared" ref="J16" si="3">F16+I16</f>
        <v>5299470</v>
      </c>
      <c r="K16" s="47">
        <f>SUM(K10:K15)</f>
        <v>1766490</v>
      </c>
    </row>
    <row r="17" spans="1:11" x14ac:dyDescent="0.25">
      <c r="C17" s="36"/>
    </row>
    <row r="18" spans="1:11" x14ac:dyDescent="0.25">
      <c r="A18">
        <v>19005</v>
      </c>
      <c r="B18" t="s">
        <v>107</v>
      </c>
      <c r="C18" s="36" t="s">
        <v>108</v>
      </c>
      <c r="D18" s="24">
        <v>762</v>
      </c>
      <c r="E18">
        <v>210</v>
      </c>
      <c r="F18" s="26">
        <f t="shared" ref="F18:F28" si="4">E18*D18</f>
        <v>160020</v>
      </c>
      <c r="G18" s="24">
        <v>126</v>
      </c>
      <c r="H18">
        <v>250</v>
      </c>
      <c r="I18" s="26">
        <f t="shared" ref="I18:I28" si="5">G18*H18</f>
        <v>31500</v>
      </c>
      <c r="J18" s="27">
        <f t="shared" ref="J18:J28" si="6">F18+I18</f>
        <v>191520</v>
      </c>
      <c r="K18" s="28">
        <f t="shared" ref="K18:K28" si="7">J18/3</f>
        <v>63840</v>
      </c>
    </row>
    <row r="19" spans="1:11" x14ac:dyDescent="0.25">
      <c r="A19">
        <v>4200</v>
      </c>
      <c r="B19" t="s">
        <v>117</v>
      </c>
      <c r="C19" s="36" t="s">
        <v>108</v>
      </c>
      <c r="D19" s="24">
        <v>6099</v>
      </c>
      <c r="E19">
        <v>210</v>
      </c>
      <c r="F19" s="26">
        <f t="shared" si="4"/>
        <v>1280790</v>
      </c>
      <c r="G19" s="24">
        <v>264</v>
      </c>
      <c r="H19">
        <v>250</v>
      </c>
      <c r="I19" s="26">
        <f t="shared" si="5"/>
        <v>66000</v>
      </c>
      <c r="J19" s="27">
        <f t="shared" si="6"/>
        <v>1346790</v>
      </c>
      <c r="K19" s="28">
        <f t="shared" si="7"/>
        <v>448930</v>
      </c>
    </row>
    <row r="20" spans="1:11" x14ac:dyDescent="0.25">
      <c r="A20">
        <v>3021</v>
      </c>
      <c r="B20" t="s">
        <v>111</v>
      </c>
      <c r="C20" s="36" t="s">
        <v>108</v>
      </c>
      <c r="D20" s="24">
        <v>2412</v>
      </c>
      <c r="E20">
        <v>210</v>
      </c>
      <c r="F20" s="26">
        <f t="shared" si="4"/>
        <v>506520</v>
      </c>
      <c r="G20" s="24">
        <v>161</v>
      </c>
      <c r="H20">
        <v>250</v>
      </c>
      <c r="I20" s="26">
        <f t="shared" si="5"/>
        <v>40250</v>
      </c>
      <c r="J20" s="27">
        <f t="shared" si="6"/>
        <v>546770</v>
      </c>
      <c r="K20" s="28">
        <f t="shared" si="7"/>
        <v>182256.66666666666</v>
      </c>
    </row>
    <row r="21" spans="1:11" x14ac:dyDescent="0.25">
      <c r="A21">
        <v>3452</v>
      </c>
      <c r="B21" t="s">
        <v>112</v>
      </c>
      <c r="C21" s="36" t="s">
        <v>108</v>
      </c>
      <c r="D21" s="24">
        <v>5235</v>
      </c>
      <c r="E21">
        <v>210</v>
      </c>
      <c r="F21" s="26">
        <f t="shared" si="4"/>
        <v>1099350</v>
      </c>
      <c r="G21" s="24">
        <v>8933</v>
      </c>
      <c r="H21">
        <v>250</v>
      </c>
      <c r="I21" s="26">
        <f t="shared" si="5"/>
        <v>2233250</v>
      </c>
      <c r="J21" s="27">
        <f t="shared" si="6"/>
        <v>3332600</v>
      </c>
      <c r="K21" s="28">
        <f t="shared" si="7"/>
        <v>1110866.6666666667</v>
      </c>
    </row>
    <row r="22" spans="1:11" x14ac:dyDescent="0.25">
      <c r="A22">
        <v>23002</v>
      </c>
      <c r="B22" t="s">
        <v>110</v>
      </c>
      <c r="C22" s="36" t="s">
        <v>108</v>
      </c>
      <c r="D22" s="24">
        <v>1360</v>
      </c>
      <c r="E22">
        <v>210</v>
      </c>
      <c r="F22" s="26">
        <f t="shared" si="4"/>
        <v>285600</v>
      </c>
      <c r="G22" s="24">
        <v>1</v>
      </c>
      <c r="H22">
        <v>250</v>
      </c>
      <c r="I22" s="26">
        <f t="shared" si="5"/>
        <v>250</v>
      </c>
      <c r="J22" s="27">
        <f t="shared" si="6"/>
        <v>285850</v>
      </c>
      <c r="K22" s="28">
        <f t="shared" si="7"/>
        <v>95283.333333333328</v>
      </c>
    </row>
    <row r="23" spans="1:11" x14ac:dyDescent="0.25">
      <c r="A23">
        <v>19048</v>
      </c>
      <c r="B23" t="s">
        <v>115</v>
      </c>
      <c r="C23" s="36" t="s">
        <v>108</v>
      </c>
      <c r="D23" s="24">
        <v>2078</v>
      </c>
      <c r="E23">
        <v>210</v>
      </c>
      <c r="F23" s="26">
        <f t="shared" si="4"/>
        <v>436380</v>
      </c>
      <c r="G23" s="24">
        <v>1053</v>
      </c>
      <c r="H23">
        <v>250</v>
      </c>
      <c r="I23" s="26">
        <f t="shared" si="5"/>
        <v>263250</v>
      </c>
      <c r="J23" s="27">
        <f t="shared" si="6"/>
        <v>699630</v>
      </c>
      <c r="K23" s="28">
        <f t="shared" si="7"/>
        <v>233210</v>
      </c>
    </row>
    <row r="24" spans="1:11" x14ac:dyDescent="0.25">
      <c r="A24">
        <v>14004</v>
      </c>
      <c r="B24" t="s">
        <v>109</v>
      </c>
      <c r="C24" s="36" t="s">
        <v>108</v>
      </c>
      <c r="D24" s="24">
        <v>65</v>
      </c>
      <c r="E24">
        <v>210</v>
      </c>
      <c r="F24" s="26">
        <f t="shared" si="4"/>
        <v>13650</v>
      </c>
      <c r="G24" s="24">
        <v>18</v>
      </c>
      <c r="H24">
        <v>250</v>
      </c>
      <c r="I24" s="26">
        <f t="shared" si="5"/>
        <v>4500</v>
      </c>
      <c r="J24" s="27">
        <f t="shared" si="6"/>
        <v>18150</v>
      </c>
      <c r="K24" s="28">
        <f t="shared" si="7"/>
        <v>6050</v>
      </c>
    </row>
    <row r="25" spans="1:11" x14ac:dyDescent="0.25">
      <c r="A25">
        <v>6036</v>
      </c>
      <c r="B25" t="s">
        <v>114</v>
      </c>
      <c r="C25" s="36" t="s">
        <v>108</v>
      </c>
      <c r="D25" s="24">
        <v>6393</v>
      </c>
      <c r="E25">
        <v>210</v>
      </c>
      <c r="F25" s="26">
        <f t="shared" si="4"/>
        <v>1342530</v>
      </c>
      <c r="G25" s="24">
        <v>5697</v>
      </c>
      <c r="H25">
        <v>250</v>
      </c>
      <c r="I25" s="26">
        <f t="shared" si="5"/>
        <v>1424250</v>
      </c>
      <c r="J25" s="27">
        <f t="shared" si="6"/>
        <v>2766780</v>
      </c>
      <c r="K25" s="28">
        <f t="shared" si="7"/>
        <v>922260</v>
      </c>
    </row>
    <row r="26" spans="1:11" x14ac:dyDescent="0.25">
      <c r="A26">
        <v>14005</v>
      </c>
      <c r="B26" t="s">
        <v>118</v>
      </c>
      <c r="C26" s="36" t="s">
        <v>108</v>
      </c>
      <c r="D26" s="24">
        <v>1413</v>
      </c>
      <c r="E26">
        <v>210</v>
      </c>
      <c r="F26" s="26">
        <f t="shared" si="4"/>
        <v>296730</v>
      </c>
      <c r="G26" s="24">
        <v>277</v>
      </c>
      <c r="H26">
        <v>250</v>
      </c>
      <c r="I26" s="26">
        <f t="shared" si="5"/>
        <v>69250</v>
      </c>
      <c r="J26" s="27">
        <f t="shared" si="6"/>
        <v>365980</v>
      </c>
      <c r="K26" s="28">
        <f t="shared" si="7"/>
        <v>121993.33333333333</v>
      </c>
    </row>
    <row r="27" spans="1:11" x14ac:dyDescent="0.25">
      <c r="A27">
        <v>19404</v>
      </c>
      <c r="B27" t="s">
        <v>113</v>
      </c>
      <c r="C27" s="36" t="s">
        <v>108</v>
      </c>
      <c r="D27" s="24">
        <v>4606</v>
      </c>
      <c r="E27">
        <v>210</v>
      </c>
      <c r="F27" s="26">
        <f t="shared" si="4"/>
        <v>967260</v>
      </c>
      <c r="G27" s="24">
        <v>3967</v>
      </c>
      <c r="H27">
        <v>250</v>
      </c>
      <c r="I27" s="26">
        <f t="shared" si="5"/>
        <v>991750</v>
      </c>
      <c r="J27" s="27">
        <f t="shared" si="6"/>
        <v>1959010</v>
      </c>
      <c r="K27" s="28">
        <f t="shared" si="7"/>
        <v>653003.33333333337</v>
      </c>
    </row>
    <row r="28" spans="1:11" x14ac:dyDescent="0.25">
      <c r="A28">
        <v>3013</v>
      </c>
      <c r="B28" t="s">
        <v>116</v>
      </c>
      <c r="C28" s="36" t="s">
        <v>108</v>
      </c>
      <c r="D28" s="24">
        <v>2670</v>
      </c>
      <c r="E28">
        <v>210</v>
      </c>
      <c r="F28" s="26">
        <f t="shared" si="4"/>
        <v>560700</v>
      </c>
      <c r="G28" s="24">
        <v>454</v>
      </c>
      <c r="H28">
        <v>250</v>
      </c>
      <c r="I28" s="26">
        <f t="shared" si="5"/>
        <v>113500</v>
      </c>
      <c r="J28" s="27">
        <f t="shared" si="6"/>
        <v>674200</v>
      </c>
      <c r="K28" s="28">
        <f t="shared" si="7"/>
        <v>224733.33333333334</v>
      </c>
    </row>
    <row r="29" spans="1:11" ht="15.75" thickBot="1" x14ac:dyDescent="0.3">
      <c r="A29" s="37" t="s">
        <v>119</v>
      </c>
      <c r="B29" s="37"/>
      <c r="C29" s="38"/>
      <c r="D29" s="39">
        <v>33093</v>
      </c>
      <c r="E29" s="37"/>
      <c r="F29" s="40">
        <f>SUM(F18:F28)</f>
        <v>6949530</v>
      </c>
      <c r="G29" s="41">
        <v>20951</v>
      </c>
      <c r="H29" s="37">
        <v>250</v>
      </c>
      <c r="I29" s="40">
        <f>SUM(I18:I28)</f>
        <v>5237750</v>
      </c>
      <c r="J29" s="42">
        <f t="shared" ref="J29" si="8">F29+I29</f>
        <v>12187280</v>
      </c>
      <c r="K29" s="47">
        <f>SUM(K18:K28)</f>
        <v>4062426.6666666674</v>
      </c>
    </row>
    <row r="30" spans="1:11" x14ac:dyDescent="0.25">
      <c r="C30" s="36"/>
    </row>
    <row r="31" spans="1:11" x14ac:dyDescent="0.25">
      <c r="A31">
        <v>23010</v>
      </c>
      <c r="B31" t="s">
        <v>123</v>
      </c>
      <c r="C31" s="36" t="s">
        <v>121</v>
      </c>
      <c r="D31" s="24">
        <v>427</v>
      </c>
      <c r="E31">
        <v>410</v>
      </c>
      <c r="F31" s="26">
        <f>E31*D31</f>
        <v>175070</v>
      </c>
      <c r="G31" s="24">
        <v>0</v>
      </c>
      <c r="H31">
        <v>100</v>
      </c>
      <c r="I31" s="26">
        <f>G31*H31</f>
        <v>0</v>
      </c>
      <c r="J31" s="27">
        <f>F31+I31</f>
        <v>175070</v>
      </c>
      <c r="K31" s="28">
        <f>J31/3</f>
        <v>58356.666666666664</v>
      </c>
    </row>
    <row r="32" spans="1:11" x14ac:dyDescent="0.25">
      <c r="A32">
        <v>3093</v>
      </c>
      <c r="B32" t="s">
        <v>120</v>
      </c>
      <c r="C32" s="36" t="s">
        <v>121</v>
      </c>
      <c r="D32" s="24">
        <v>2089</v>
      </c>
      <c r="E32">
        <v>410</v>
      </c>
      <c r="F32" s="26">
        <f>E32*D32</f>
        <v>856490</v>
      </c>
      <c r="G32" s="24">
        <v>92</v>
      </c>
      <c r="H32">
        <v>100</v>
      </c>
      <c r="I32" s="26">
        <f>G32*H32</f>
        <v>9200</v>
      </c>
      <c r="J32" s="27">
        <f>F32+I32</f>
        <v>865690</v>
      </c>
      <c r="K32" s="28">
        <f>J32/3</f>
        <v>288563.33333333331</v>
      </c>
    </row>
    <row r="33" spans="1:11" x14ac:dyDescent="0.25">
      <c r="A33">
        <v>3080</v>
      </c>
      <c r="B33" t="s">
        <v>124</v>
      </c>
      <c r="C33" s="36" t="s">
        <v>121</v>
      </c>
      <c r="D33" s="24">
        <v>1706</v>
      </c>
      <c r="E33">
        <v>410</v>
      </c>
      <c r="F33" s="26">
        <f>E33*D33</f>
        <v>699460</v>
      </c>
      <c r="G33" s="24">
        <v>15</v>
      </c>
      <c r="H33">
        <v>100</v>
      </c>
      <c r="I33" s="26">
        <f>G33*H33</f>
        <v>1500</v>
      </c>
      <c r="J33" s="27">
        <f>F33+I33</f>
        <v>700960</v>
      </c>
      <c r="K33" s="28">
        <f>J33/3</f>
        <v>233653.33333333334</v>
      </c>
    </row>
    <row r="34" spans="1:11" x14ac:dyDescent="0.25">
      <c r="A34">
        <v>18002</v>
      </c>
      <c r="B34" t="s">
        <v>122</v>
      </c>
      <c r="C34" s="36" t="s">
        <v>121</v>
      </c>
      <c r="D34" s="24">
        <v>450</v>
      </c>
      <c r="E34">
        <v>410</v>
      </c>
      <c r="F34" s="26">
        <f>E34*D34</f>
        <v>184500</v>
      </c>
      <c r="G34" s="24">
        <v>0</v>
      </c>
      <c r="H34">
        <v>100</v>
      </c>
      <c r="I34" s="26">
        <f>G34*H34</f>
        <v>0</v>
      </c>
      <c r="J34" s="27">
        <f>F34+I34</f>
        <v>184500</v>
      </c>
      <c r="K34" s="28">
        <f>J34/3</f>
        <v>61500</v>
      </c>
    </row>
    <row r="35" spans="1:11" ht="15.75" thickBot="1" x14ac:dyDescent="0.3">
      <c r="A35" s="37" t="s">
        <v>125</v>
      </c>
      <c r="B35" s="37"/>
      <c r="C35" s="38"/>
      <c r="D35" s="39">
        <v>4672</v>
      </c>
      <c r="E35" s="37"/>
      <c r="F35" s="40">
        <f>SUM(F31:F34)</f>
        <v>1915520</v>
      </c>
      <c r="G35" s="41">
        <v>107</v>
      </c>
      <c r="H35" s="37">
        <v>100</v>
      </c>
      <c r="I35" s="40">
        <f>SUM(I31:I34)</f>
        <v>10700</v>
      </c>
      <c r="J35" s="42">
        <f>F35+I35</f>
        <v>1926220</v>
      </c>
      <c r="K35" s="47">
        <f>SUM(K31:K34)</f>
        <v>642073.33333333337</v>
      </c>
    </row>
  </sheetData>
  <sheetProtection algorithmName="SHA-512" hashValue="vTbIw4knvOz1gDd+sZdRFC05AB0oXeQO2FZCAMv9/PTCCX6FZaIVoGhy1AfK1J0mSwKQvu+AZObXnT959f3RIg==" saltValue="JUjUmwajwKwGCa1rwvxVmg==" spinCount="100000" sheet="1" objects="1" scenarios="1"/>
  <sortState xmlns:xlrd2="http://schemas.microsoft.com/office/spreadsheetml/2017/richdata2" ref="A31:K34">
    <sortCondition ref="B31:B34"/>
  </sortState>
  <pageMargins left="0.7" right="0.7" top="0.75" bottom="0.75" header="0.3" footer="0.3"/>
  <pageSetup scale="72" fitToHeight="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CD252-D1DF-459D-A93C-701860450142}">
  <dimension ref="A1:AO38"/>
  <sheetViews>
    <sheetView tabSelected="1" workbookViewId="0">
      <selection activeCell="G2" sqref="G2"/>
    </sheetView>
  </sheetViews>
  <sheetFormatPr defaultRowHeight="15" x14ac:dyDescent="0.25"/>
  <cols>
    <col min="2" max="2" width="36.5703125" customWidth="1"/>
    <col min="3" max="3" width="15.85546875" customWidth="1"/>
    <col min="4" max="4" width="9.5703125" style="24" bestFit="1" customWidth="1"/>
    <col min="5" max="5" width="9.5703125" bestFit="1" customWidth="1"/>
    <col min="6" max="6" width="9.28515625" bestFit="1" customWidth="1"/>
    <col min="7" max="7" width="10.5703125" bestFit="1" customWidth="1"/>
    <col min="8" max="8" width="13.5703125" customWidth="1"/>
    <col min="9" max="9" width="3.28515625" customWidth="1"/>
    <col min="15" max="15" width="8" customWidth="1"/>
    <col min="21" max="21" width="8.140625" customWidth="1"/>
    <col min="22" max="22" width="10.5703125" bestFit="1" customWidth="1"/>
    <col min="23" max="23" width="9.5703125" bestFit="1" customWidth="1"/>
    <col min="24" max="24" width="9.28515625" bestFit="1" customWidth="1"/>
    <col min="26" max="26" width="14.28515625" bestFit="1" customWidth="1"/>
    <col min="27" max="27" width="3.42578125" customWidth="1"/>
    <col min="29" max="29" width="9.5703125" bestFit="1" customWidth="1"/>
    <col min="30" max="30" width="9.28515625" bestFit="1" customWidth="1"/>
    <col min="32" max="32" width="11.5703125" bestFit="1" customWidth="1"/>
    <col min="33" max="33" width="4" customWidth="1"/>
    <col min="39" max="39" width="3" customWidth="1"/>
    <col min="40" max="40" width="14.7109375" customWidth="1"/>
    <col min="41" max="41" width="15.28515625" bestFit="1" customWidth="1"/>
  </cols>
  <sheetData>
    <row r="1" spans="1:41" x14ac:dyDescent="0.25">
      <c r="A1" s="5" t="s">
        <v>233</v>
      </c>
    </row>
    <row r="2" spans="1:41" x14ac:dyDescent="0.25">
      <c r="A2" s="5" t="s">
        <v>240</v>
      </c>
    </row>
    <row r="4" spans="1:41" x14ac:dyDescent="0.25">
      <c r="A4" s="5" t="s">
        <v>235</v>
      </c>
      <c r="D4"/>
    </row>
    <row r="5" spans="1:41" x14ac:dyDescent="0.25">
      <c r="A5" s="5"/>
      <c r="D5"/>
    </row>
    <row r="6" spans="1:41" x14ac:dyDescent="0.25">
      <c r="A6" s="5" t="s">
        <v>236</v>
      </c>
      <c r="D6"/>
      <c r="AO6" s="28"/>
    </row>
    <row r="7" spans="1:41" x14ac:dyDescent="0.25">
      <c r="D7" s="50" t="s">
        <v>126</v>
      </c>
      <c r="E7" s="50"/>
      <c r="F7" s="50"/>
      <c r="G7" s="50"/>
      <c r="H7" s="50"/>
      <c r="J7" s="50" t="s">
        <v>127</v>
      </c>
      <c r="K7" s="50"/>
      <c r="L7" s="50"/>
      <c r="M7" s="50"/>
      <c r="N7" s="50"/>
      <c r="P7" s="50" t="s">
        <v>128</v>
      </c>
      <c r="Q7" s="50"/>
      <c r="R7" s="50"/>
      <c r="S7" s="50"/>
      <c r="T7" s="50"/>
      <c r="V7" s="50" t="s">
        <v>129</v>
      </c>
      <c r="W7" s="50"/>
      <c r="X7" s="50"/>
      <c r="Y7" s="50"/>
      <c r="Z7" s="50"/>
      <c r="AB7" s="50" t="s">
        <v>130</v>
      </c>
      <c r="AC7" s="50"/>
      <c r="AD7" s="50"/>
      <c r="AE7" s="50"/>
      <c r="AF7" s="50"/>
      <c r="AH7" s="49" t="s">
        <v>131</v>
      </c>
      <c r="AI7" s="49"/>
      <c r="AJ7" s="49"/>
      <c r="AK7" s="49"/>
      <c r="AL7" s="49"/>
      <c r="AN7" s="43"/>
      <c r="AO7" s="43"/>
    </row>
    <row r="8" spans="1:41" ht="45" x14ac:dyDescent="0.25">
      <c r="A8" s="16" t="s">
        <v>4</v>
      </c>
      <c r="B8" s="16" t="s">
        <v>5</v>
      </c>
      <c r="C8" s="16" t="s">
        <v>132</v>
      </c>
      <c r="D8" s="17" t="s">
        <v>133</v>
      </c>
      <c r="E8" s="16" t="s">
        <v>134</v>
      </c>
      <c r="F8" s="16" t="s">
        <v>135</v>
      </c>
      <c r="G8" s="16" t="s">
        <v>97</v>
      </c>
      <c r="H8" s="16" t="s">
        <v>98</v>
      </c>
      <c r="I8" s="48"/>
      <c r="J8" s="16" t="s">
        <v>133</v>
      </c>
      <c r="K8" s="16" t="s">
        <v>134</v>
      </c>
      <c r="L8" s="16" t="s">
        <v>135</v>
      </c>
      <c r="M8" s="16" t="s">
        <v>97</v>
      </c>
      <c r="N8" s="16" t="s">
        <v>98</v>
      </c>
      <c r="O8" s="48"/>
      <c r="P8" s="16" t="s">
        <v>133</v>
      </c>
      <c r="Q8" s="16" t="s">
        <v>134</v>
      </c>
      <c r="R8" s="16" t="s">
        <v>135</v>
      </c>
      <c r="S8" s="16" t="s">
        <v>97</v>
      </c>
      <c r="T8" s="16" t="s">
        <v>98</v>
      </c>
      <c r="U8" s="48"/>
      <c r="V8" s="16" t="s">
        <v>136</v>
      </c>
      <c r="W8" s="16" t="s">
        <v>134</v>
      </c>
      <c r="X8" s="16" t="s">
        <v>135</v>
      </c>
      <c r="Y8" s="16" t="s">
        <v>97</v>
      </c>
      <c r="Z8" s="16" t="s">
        <v>98</v>
      </c>
      <c r="AA8" s="48"/>
      <c r="AB8" s="16" t="s">
        <v>136</v>
      </c>
      <c r="AC8" s="16" t="s">
        <v>134</v>
      </c>
      <c r="AD8" s="16" t="s">
        <v>135</v>
      </c>
      <c r="AE8" s="16" t="s">
        <v>97</v>
      </c>
      <c r="AF8" s="16" t="s">
        <v>98</v>
      </c>
      <c r="AG8" s="48"/>
      <c r="AH8" s="16" t="s">
        <v>136</v>
      </c>
      <c r="AI8" s="16" t="s">
        <v>134</v>
      </c>
      <c r="AJ8" s="16" t="s">
        <v>135</v>
      </c>
      <c r="AK8" s="16" t="s">
        <v>97</v>
      </c>
      <c r="AL8" s="16" t="s">
        <v>98</v>
      </c>
      <c r="AM8" s="48"/>
      <c r="AN8" s="16" t="s">
        <v>137</v>
      </c>
      <c r="AO8" s="16" t="s">
        <v>237</v>
      </c>
    </row>
    <row r="9" spans="1:41" x14ac:dyDescent="0.25">
      <c r="A9" s="22">
        <v>15008</v>
      </c>
      <c r="B9" s="23" t="s">
        <v>138</v>
      </c>
      <c r="C9" t="s">
        <v>241</v>
      </c>
      <c r="D9" s="24">
        <v>1729</v>
      </c>
      <c r="E9" s="44">
        <v>3636.4626000000003</v>
      </c>
      <c r="F9" s="44">
        <f>E9/D9</f>
        <v>2.1032172353961829</v>
      </c>
      <c r="G9" s="26">
        <v>1800</v>
      </c>
      <c r="H9" s="26">
        <f>D9*F9*G9</f>
        <v>6545632.6800000006</v>
      </c>
      <c r="J9">
        <v>52</v>
      </c>
      <c r="K9" s="44">
        <v>45.14749999999998</v>
      </c>
      <c r="L9" s="44">
        <f>IFERROR(K9/J9,0)</f>
        <v>0.8682211538461535</v>
      </c>
      <c r="M9" s="26">
        <v>160</v>
      </c>
      <c r="N9" s="26">
        <f t="shared" ref="N9:N38" si="0">J9*L9*M9</f>
        <v>7223.5999999999967</v>
      </c>
      <c r="P9">
        <v>5</v>
      </c>
      <c r="Q9" s="44">
        <v>17.4682</v>
      </c>
      <c r="R9" s="44">
        <f>IFERROR(Q9/P9,0)</f>
        <v>3.4936400000000001</v>
      </c>
      <c r="S9" s="26">
        <v>80</v>
      </c>
      <c r="T9" s="26">
        <f>P9*R9*S9</f>
        <v>1397.4559999999999</v>
      </c>
      <c r="V9" s="24">
        <v>22933</v>
      </c>
      <c r="W9" s="44">
        <v>9605.9514000000017</v>
      </c>
      <c r="X9" s="44">
        <f>W9/V9</f>
        <v>0.41887024811407148</v>
      </c>
      <c r="Y9" s="26">
        <v>400</v>
      </c>
      <c r="Z9" s="27">
        <f>V9*X9*Y9</f>
        <v>3842380.5600000005</v>
      </c>
      <c r="AB9">
        <v>1439</v>
      </c>
      <c r="AC9" s="44">
        <v>610.34750000000008</v>
      </c>
      <c r="AD9" s="44">
        <f>IFERROR(AC9/AB9,0)</f>
        <v>0.424146977067408</v>
      </c>
      <c r="AE9" s="26">
        <v>240</v>
      </c>
      <c r="AF9" s="27">
        <f>AB9*AD9*AE9</f>
        <v>146483.40000000002</v>
      </c>
      <c r="AH9">
        <v>0</v>
      </c>
      <c r="AI9">
        <v>0</v>
      </c>
      <c r="AJ9">
        <f>IFERROR(AI9/AH9,0)</f>
        <v>0</v>
      </c>
      <c r="AK9" s="26">
        <v>290</v>
      </c>
      <c r="AL9" s="27">
        <f>AH9*AJ9*AK9</f>
        <v>0</v>
      </c>
      <c r="AN9" s="27">
        <f>AL9+AF9+Z9+T9+N9+H9</f>
        <v>10543117.696</v>
      </c>
      <c r="AO9" s="28">
        <f>AN9/3</f>
        <v>3514372.5653333333</v>
      </c>
    </row>
    <row r="10" spans="1:41" x14ac:dyDescent="0.25">
      <c r="A10" s="22">
        <v>3055</v>
      </c>
      <c r="B10" s="23" t="s">
        <v>139</v>
      </c>
      <c r="C10" t="s">
        <v>241</v>
      </c>
      <c r="D10" s="24">
        <v>462</v>
      </c>
      <c r="E10" s="44">
        <v>612.89390000000003</v>
      </c>
      <c r="F10" s="44">
        <f t="shared" ref="F10:F38" si="1">E10/D10</f>
        <v>1.3266101731601732</v>
      </c>
      <c r="G10" s="26">
        <v>1800</v>
      </c>
      <c r="H10" s="26">
        <f t="shared" ref="H10:H38" si="2">D10*F10*G10</f>
        <v>1103209.02</v>
      </c>
      <c r="J10">
        <v>0</v>
      </c>
      <c r="K10" s="44">
        <v>0</v>
      </c>
      <c r="L10" s="44">
        <f t="shared" ref="L10:L38" si="3">IFERROR(K10/J10,0)</f>
        <v>0</v>
      </c>
      <c r="M10" s="26">
        <v>160</v>
      </c>
      <c r="N10" s="26">
        <f t="shared" si="0"/>
        <v>0</v>
      </c>
      <c r="P10">
        <v>0</v>
      </c>
      <c r="Q10" s="44">
        <v>0</v>
      </c>
      <c r="R10" s="44">
        <f t="shared" ref="R10:R38" si="4">IFERROR(Q10/P10,0)</f>
        <v>0</v>
      </c>
      <c r="S10" s="26">
        <v>80</v>
      </c>
      <c r="T10" s="26">
        <f t="shared" ref="T10:T38" si="5">P10*R10*S10</f>
        <v>0</v>
      </c>
      <c r="V10" s="24">
        <v>12238</v>
      </c>
      <c r="W10" s="44">
        <v>3093.4174000000003</v>
      </c>
      <c r="X10" s="44">
        <f t="shared" ref="X10:X38" si="6">W10/V10</f>
        <v>0.25277148226834451</v>
      </c>
      <c r="Y10" s="26">
        <v>400</v>
      </c>
      <c r="Z10" s="27">
        <f t="shared" ref="Z10:Z38" si="7">V10*X10*Y10</f>
        <v>1237366.9600000002</v>
      </c>
      <c r="AB10">
        <v>0</v>
      </c>
      <c r="AC10" s="44">
        <v>0</v>
      </c>
      <c r="AD10" s="44">
        <f t="shared" ref="AD10:AD38" si="8">IFERROR(AC10/AB10,0)</f>
        <v>0</v>
      </c>
      <c r="AE10" s="26">
        <v>240</v>
      </c>
      <c r="AF10" s="27">
        <f t="shared" ref="AF10:AF38" si="9">AB10*AD10*AE10</f>
        <v>0</v>
      </c>
      <c r="AH10">
        <v>0</v>
      </c>
      <c r="AI10">
        <v>0</v>
      </c>
      <c r="AJ10">
        <f t="shared" ref="AJ10:AJ38" si="10">IFERROR(AI10/AH10,0)</f>
        <v>0</v>
      </c>
      <c r="AK10" s="26">
        <v>290</v>
      </c>
      <c r="AL10" s="27">
        <f t="shared" ref="AL10:AL38" si="11">AH10*AJ10*AK10</f>
        <v>0</v>
      </c>
      <c r="AN10" s="27">
        <f t="shared" ref="AN10:AN38" si="12">AL10+AF10+Z10+T10+N10+H10</f>
        <v>2340575.9800000004</v>
      </c>
      <c r="AO10" s="28">
        <f t="shared" ref="AO10:AO38" si="13">AN10/3</f>
        <v>780191.99333333352</v>
      </c>
    </row>
    <row r="11" spans="1:41" x14ac:dyDescent="0.25">
      <c r="A11" s="22">
        <v>3025</v>
      </c>
      <c r="B11" s="23" t="s">
        <v>140</v>
      </c>
      <c r="C11" t="s">
        <v>241</v>
      </c>
      <c r="D11" s="24">
        <v>926</v>
      </c>
      <c r="E11" s="44">
        <v>2343.2037999999998</v>
      </c>
      <c r="F11" s="44">
        <f t="shared" si="1"/>
        <v>2.5304576673866088</v>
      </c>
      <c r="G11" s="26">
        <v>1800</v>
      </c>
      <c r="H11" s="26">
        <f t="shared" si="2"/>
        <v>4217766.84</v>
      </c>
      <c r="J11">
        <v>34</v>
      </c>
      <c r="K11" s="44">
        <v>23.580199999999998</v>
      </c>
      <c r="L11" s="44">
        <f t="shared" si="3"/>
        <v>0.69353529411764703</v>
      </c>
      <c r="M11" s="26">
        <v>160</v>
      </c>
      <c r="N11" s="26">
        <f t="shared" si="0"/>
        <v>3772.8319999999994</v>
      </c>
      <c r="P11">
        <v>0</v>
      </c>
      <c r="Q11" s="44">
        <v>0</v>
      </c>
      <c r="R11" s="44">
        <f t="shared" si="4"/>
        <v>0</v>
      </c>
      <c r="S11" s="26">
        <v>80</v>
      </c>
      <c r="T11" s="26">
        <f t="shared" si="5"/>
        <v>0</v>
      </c>
      <c r="V11" s="24">
        <v>24826</v>
      </c>
      <c r="W11" s="44">
        <v>14368.793699999998</v>
      </c>
      <c r="X11" s="44">
        <f t="shared" si="6"/>
        <v>0.57878005719809866</v>
      </c>
      <c r="Y11" s="26">
        <v>400</v>
      </c>
      <c r="Z11" s="27">
        <f t="shared" si="7"/>
        <v>5747517.4799999986</v>
      </c>
      <c r="AB11">
        <v>2644</v>
      </c>
      <c r="AC11" s="44">
        <v>809.31129999999985</v>
      </c>
      <c r="AD11" s="44">
        <f t="shared" si="8"/>
        <v>0.30609353252647498</v>
      </c>
      <c r="AE11" s="26">
        <v>240</v>
      </c>
      <c r="AF11" s="27">
        <f t="shared" si="9"/>
        <v>194234.71199999997</v>
      </c>
      <c r="AH11">
        <v>0</v>
      </c>
      <c r="AI11">
        <v>0</v>
      </c>
      <c r="AJ11">
        <f t="shared" si="10"/>
        <v>0</v>
      </c>
      <c r="AK11" s="26">
        <v>290</v>
      </c>
      <c r="AL11" s="27">
        <f t="shared" si="11"/>
        <v>0</v>
      </c>
      <c r="AN11" s="27">
        <f t="shared" si="12"/>
        <v>10163291.864</v>
      </c>
      <c r="AO11" s="28">
        <f t="shared" si="13"/>
        <v>3387763.9546666667</v>
      </c>
    </row>
    <row r="12" spans="1:41" x14ac:dyDescent="0.25">
      <c r="A12" s="22">
        <v>21002</v>
      </c>
      <c r="B12" s="23" t="s">
        <v>141</v>
      </c>
      <c r="C12" t="s">
        <v>241</v>
      </c>
      <c r="D12" s="24">
        <v>1060</v>
      </c>
      <c r="E12" s="44">
        <v>1749.8748999999998</v>
      </c>
      <c r="F12" s="44">
        <f t="shared" si="1"/>
        <v>1.6508253773584904</v>
      </c>
      <c r="G12" s="26">
        <v>1800</v>
      </c>
      <c r="H12" s="26">
        <f t="shared" si="2"/>
        <v>3149774.82</v>
      </c>
      <c r="J12">
        <v>0</v>
      </c>
      <c r="K12" s="44">
        <v>0</v>
      </c>
      <c r="L12" s="44">
        <f t="shared" si="3"/>
        <v>0</v>
      </c>
      <c r="M12" s="26">
        <v>160</v>
      </c>
      <c r="N12" s="26">
        <f t="shared" si="0"/>
        <v>0</v>
      </c>
      <c r="P12">
        <v>8</v>
      </c>
      <c r="Q12" s="44">
        <v>10.8195</v>
      </c>
      <c r="R12" s="44">
        <f t="shared" si="4"/>
        <v>1.3524375</v>
      </c>
      <c r="S12" s="26">
        <v>80</v>
      </c>
      <c r="T12" s="26">
        <f t="shared" si="5"/>
        <v>865.56</v>
      </c>
      <c r="V12" s="24">
        <v>20133</v>
      </c>
      <c r="W12" s="44">
        <v>8842.8816999999999</v>
      </c>
      <c r="X12" s="44">
        <f t="shared" si="6"/>
        <v>0.43922325038494014</v>
      </c>
      <c r="Y12" s="26">
        <v>400</v>
      </c>
      <c r="Z12" s="27">
        <f t="shared" si="7"/>
        <v>3537152.68</v>
      </c>
      <c r="AB12">
        <v>0</v>
      </c>
      <c r="AC12" s="44">
        <v>0</v>
      </c>
      <c r="AD12" s="44">
        <f t="shared" si="8"/>
        <v>0</v>
      </c>
      <c r="AE12" s="26">
        <v>240</v>
      </c>
      <c r="AF12" s="27">
        <f t="shared" si="9"/>
        <v>0</v>
      </c>
      <c r="AH12">
        <v>0</v>
      </c>
      <c r="AI12">
        <v>0</v>
      </c>
      <c r="AJ12">
        <f t="shared" si="10"/>
        <v>0</v>
      </c>
      <c r="AK12" s="26">
        <v>290</v>
      </c>
      <c r="AL12" s="27">
        <f t="shared" si="11"/>
        <v>0</v>
      </c>
      <c r="AN12" s="27">
        <f t="shared" si="12"/>
        <v>6687793.0600000005</v>
      </c>
      <c r="AO12" s="28">
        <f t="shared" si="13"/>
        <v>2229264.3533333335</v>
      </c>
    </row>
    <row r="13" spans="1:41" x14ac:dyDescent="0.25">
      <c r="A13" s="22">
        <v>3085</v>
      </c>
      <c r="B13" s="23" t="s">
        <v>142</v>
      </c>
      <c r="C13" t="s">
        <v>241</v>
      </c>
      <c r="D13" s="24">
        <v>142</v>
      </c>
      <c r="E13" s="44">
        <v>238.91549999999998</v>
      </c>
      <c r="F13" s="44">
        <f t="shared" si="1"/>
        <v>1.6825035211267605</v>
      </c>
      <c r="G13" s="26">
        <v>1800</v>
      </c>
      <c r="H13" s="26">
        <f t="shared" si="2"/>
        <v>430047.89999999997</v>
      </c>
      <c r="J13">
        <v>0</v>
      </c>
      <c r="K13" s="44">
        <v>0</v>
      </c>
      <c r="L13" s="44">
        <f t="shared" si="3"/>
        <v>0</v>
      </c>
      <c r="M13" s="26">
        <v>160</v>
      </c>
      <c r="N13" s="26">
        <f t="shared" si="0"/>
        <v>0</v>
      </c>
      <c r="P13">
        <v>0</v>
      </c>
      <c r="Q13" s="44">
        <v>0</v>
      </c>
      <c r="R13" s="44">
        <f t="shared" si="4"/>
        <v>0</v>
      </c>
      <c r="S13" s="26">
        <v>80</v>
      </c>
      <c r="T13" s="26">
        <f t="shared" si="5"/>
        <v>0</v>
      </c>
      <c r="V13" s="24">
        <v>3835</v>
      </c>
      <c r="W13" s="44">
        <v>1089.1470999999999</v>
      </c>
      <c r="X13" s="44">
        <f t="shared" si="6"/>
        <v>0.28400185136896999</v>
      </c>
      <c r="Y13" s="26">
        <v>400</v>
      </c>
      <c r="Z13" s="27">
        <f t="shared" si="7"/>
        <v>435658.83999999997</v>
      </c>
      <c r="AB13">
        <v>0</v>
      </c>
      <c r="AC13" s="44">
        <v>0</v>
      </c>
      <c r="AD13" s="44">
        <f t="shared" si="8"/>
        <v>0</v>
      </c>
      <c r="AE13" s="26">
        <v>240</v>
      </c>
      <c r="AF13" s="27">
        <f t="shared" si="9"/>
        <v>0</v>
      </c>
      <c r="AH13">
        <v>0</v>
      </c>
      <c r="AI13">
        <v>0</v>
      </c>
      <c r="AJ13">
        <f t="shared" si="10"/>
        <v>0</v>
      </c>
      <c r="AK13" s="26">
        <v>290</v>
      </c>
      <c r="AL13" s="27">
        <f t="shared" si="11"/>
        <v>0</v>
      </c>
      <c r="AN13" s="27">
        <f t="shared" si="12"/>
        <v>865706.74</v>
      </c>
      <c r="AO13" s="28">
        <f t="shared" si="13"/>
        <v>288568.91333333333</v>
      </c>
    </row>
    <row r="14" spans="1:41" x14ac:dyDescent="0.25">
      <c r="A14" s="22">
        <v>13017</v>
      </c>
      <c r="B14" s="23" t="s">
        <v>143</v>
      </c>
      <c r="C14" t="s">
        <v>241</v>
      </c>
      <c r="D14" s="24">
        <v>92</v>
      </c>
      <c r="E14" s="44">
        <v>135.4786</v>
      </c>
      <c r="F14" s="44">
        <f t="shared" si="1"/>
        <v>1.4725934782608696</v>
      </c>
      <c r="G14" s="26">
        <v>1800</v>
      </c>
      <c r="H14" s="26">
        <f t="shared" si="2"/>
        <v>243861.48</v>
      </c>
      <c r="J14">
        <v>0</v>
      </c>
      <c r="K14" s="44">
        <v>0</v>
      </c>
      <c r="L14" s="44">
        <f t="shared" si="3"/>
        <v>0</v>
      </c>
      <c r="M14" s="26">
        <v>160</v>
      </c>
      <c r="N14" s="26">
        <f t="shared" si="0"/>
        <v>0</v>
      </c>
      <c r="P14">
        <v>0</v>
      </c>
      <c r="Q14" s="44">
        <v>0</v>
      </c>
      <c r="R14" s="44">
        <f t="shared" si="4"/>
        <v>0</v>
      </c>
      <c r="S14" s="26">
        <v>80</v>
      </c>
      <c r="T14" s="26">
        <f t="shared" si="5"/>
        <v>0</v>
      </c>
      <c r="V14" s="24">
        <v>2655</v>
      </c>
      <c r="W14" s="44">
        <v>1027.1598999999999</v>
      </c>
      <c r="X14" s="44">
        <f t="shared" si="6"/>
        <v>0.38687755178907718</v>
      </c>
      <c r="Y14" s="26">
        <v>400</v>
      </c>
      <c r="Z14" s="27">
        <f t="shared" si="7"/>
        <v>410863.95999999996</v>
      </c>
      <c r="AB14">
        <v>0</v>
      </c>
      <c r="AC14" s="44">
        <v>0</v>
      </c>
      <c r="AD14" s="44">
        <f t="shared" si="8"/>
        <v>0</v>
      </c>
      <c r="AE14" s="26">
        <v>240</v>
      </c>
      <c r="AF14" s="27">
        <f t="shared" si="9"/>
        <v>0</v>
      </c>
      <c r="AH14">
        <v>0</v>
      </c>
      <c r="AI14">
        <v>0</v>
      </c>
      <c r="AJ14">
        <f t="shared" si="10"/>
        <v>0</v>
      </c>
      <c r="AK14" s="26">
        <v>290</v>
      </c>
      <c r="AL14" s="27">
        <f t="shared" si="11"/>
        <v>0</v>
      </c>
      <c r="AN14" s="27">
        <f t="shared" si="12"/>
        <v>654725.43999999994</v>
      </c>
      <c r="AO14" s="28">
        <f t="shared" si="13"/>
        <v>218241.81333333332</v>
      </c>
    </row>
    <row r="15" spans="1:41" x14ac:dyDescent="0.25">
      <c r="A15" s="22">
        <v>19004</v>
      </c>
      <c r="B15" s="23" t="s">
        <v>144</v>
      </c>
      <c r="C15" t="s">
        <v>241</v>
      </c>
      <c r="D15" s="24">
        <v>5</v>
      </c>
      <c r="E15" s="44">
        <v>1.9643999999999999</v>
      </c>
      <c r="F15" s="44">
        <f t="shared" si="1"/>
        <v>0.39288000000000001</v>
      </c>
      <c r="G15" s="26">
        <v>1800</v>
      </c>
      <c r="H15" s="26">
        <f t="shared" si="2"/>
        <v>3535.92</v>
      </c>
      <c r="J15">
        <v>0</v>
      </c>
      <c r="K15" s="44">
        <v>0</v>
      </c>
      <c r="L15" s="44">
        <f t="shared" si="3"/>
        <v>0</v>
      </c>
      <c r="M15" s="26">
        <v>160</v>
      </c>
      <c r="N15" s="26">
        <f t="shared" si="0"/>
        <v>0</v>
      </c>
      <c r="P15">
        <v>0</v>
      </c>
      <c r="Q15" s="44">
        <v>0</v>
      </c>
      <c r="R15" s="44">
        <f t="shared" si="4"/>
        <v>0</v>
      </c>
      <c r="S15" s="26">
        <v>80</v>
      </c>
      <c r="T15" s="26">
        <f t="shared" si="5"/>
        <v>0</v>
      </c>
      <c r="V15" s="24">
        <v>695</v>
      </c>
      <c r="W15" s="44">
        <v>186.12439999999998</v>
      </c>
      <c r="X15" s="44">
        <f t="shared" si="6"/>
        <v>0.2678048920863309</v>
      </c>
      <c r="Y15" s="26">
        <v>400</v>
      </c>
      <c r="Z15" s="27">
        <f t="shared" si="7"/>
        <v>74449.759999999995</v>
      </c>
      <c r="AB15">
        <v>0</v>
      </c>
      <c r="AC15" s="44">
        <v>0</v>
      </c>
      <c r="AD15" s="44">
        <f t="shared" si="8"/>
        <v>0</v>
      </c>
      <c r="AE15" s="26">
        <v>240</v>
      </c>
      <c r="AF15" s="27">
        <f t="shared" si="9"/>
        <v>0</v>
      </c>
      <c r="AH15">
        <v>0</v>
      </c>
      <c r="AI15">
        <v>0</v>
      </c>
      <c r="AJ15">
        <f t="shared" si="10"/>
        <v>0</v>
      </c>
      <c r="AK15" s="26">
        <v>290</v>
      </c>
      <c r="AL15" s="27">
        <f t="shared" si="11"/>
        <v>0</v>
      </c>
      <c r="AN15" s="27">
        <f t="shared" si="12"/>
        <v>77985.679999999993</v>
      </c>
      <c r="AO15" s="28">
        <f t="shared" si="13"/>
        <v>25995.226666666666</v>
      </c>
    </row>
    <row r="16" spans="1:41" x14ac:dyDescent="0.25">
      <c r="A16" s="22">
        <v>19007</v>
      </c>
      <c r="B16" s="23" t="s">
        <v>145</v>
      </c>
      <c r="C16" t="s">
        <v>241</v>
      </c>
      <c r="D16" s="24">
        <v>978</v>
      </c>
      <c r="E16" s="44">
        <v>1542.8843999999997</v>
      </c>
      <c r="F16" s="44">
        <f t="shared" si="1"/>
        <v>1.5775914110429445</v>
      </c>
      <c r="G16" s="26">
        <v>1800</v>
      </c>
      <c r="H16" s="26">
        <f t="shared" si="2"/>
        <v>2777191.9199999995</v>
      </c>
      <c r="J16">
        <v>0</v>
      </c>
      <c r="K16" s="44">
        <v>0</v>
      </c>
      <c r="L16" s="44">
        <f t="shared" si="3"/>
        <v>0</v>
      </c>
      <c r="M16" s="26">
        <v>160</v>
      </c>
      <c r="N16" s="26">
        <f t="shared" si="0"/>
        <v>0</v>
      </c>
      <c r="P16">
        <v>0</v>
      </c>
      <c r="Q16" s="44">
        <v>0</v>
      </c>
      <c r="R16" s="44">
        <f t="shared" si="4"/>
        <v>0</v>
      </c>
      <c r="S16" s="26">
        <v>80</v>
      </c>
      <c r="T16" s="26">
        <f t="shared" si="5"/>
        <v>0</v>
      </c>
      <c r="V16" s="24">
        <v>11627</v>
      </c>
      <c r="W16" s="44">
        <v>6241.0027</v>
      </c>
      <c r="X16" s="44">
        <f t="shared" si="6"/>
        <v>0.53676810011180875</v>
      </c>
      <c r="Y16" s="26">
        <v>400</v>
      </c>
      <c r="Z16" s="27">
        <f t="shared" si="7"/>
        <v>2496401.08</v>
      </c>
      <c r="AB16">
        <v>0</v>
      </c>
      <c r="AC16" s="44">
        <v>0</v>
      </c>
      <c r="AD16" s="44">
        <f t="shared" si="8"/>
        <v>0</v>
      </c>
      <c r="AE16" s="26">
        <v>240</v>
      </c>
      <c r="AF16" s="27">
        <f t="shared" si="9"/>
        <v>0</v>
      </c>
      <c r="AH16">
        <v>0</v>
      </c>
      <c r="AI16">
        <v>0</v>
      </c>
      <c r="AJ16">
        <f t="shared" si="10"/>
        <v>0</v>
      </c>
      <c r="AK16" s="26">
        <v>290</v>
      </c>
      <c r="AL16" s="27">
        <f t="shared" si="11"/>
        <v>0</v>
      </c>
      <c r="AN16" s="27">
        <f t="shared" si="12"/>
        <v>5273593</v>
      </c>
      <c r="AO16" s="28">
        <f t="shared" si="13"/>
        <v>1757864.3333333333</v>
      </c>
    </row>
    <row r="17" spans="1:41" x14ac:dyDescent="0.25">
      <c r="A17" s="22">
        <v>4005</v>
      </c>
      <c r="B17" s="23" t="s">
        <v>146</v>
      </c>
      <c r="C17" t="s">
        <v>241</v>
      </c>
      <c r="D17" s="24">
        <v>280</v>
      </c>
      <c r="E17" s="44">
        <v>295.22399999999999</v>
      </c>
      <c r="F17" s="44">
        <f t="shared" si="1"/>
        <v>1.0543714285714285</v>
      </c>
      <c r="G17" s="26">
        <v>1800</v>
      </c>
      <c r="H17" s="26">
        <f t="shared" si="2"/>
        <v>531403.19999999995</v>
      </c>
      <c r="J17">
        <v>67</v>
      </c>
      <c r="K17" s="44">
        <v>46.718300000000021</v>
      </c>
      <c r="L17" s="44">
        <f t="shared" si="3"/>
        <v>0.69728805970149288</v>
      </c>
      <c r="M17" s="26">
        <v>160</v>
      </c>
      <c r="N17" s="26">
        <f t="shared" si="0"/>
        <v>7474.9280000000035</v>
      </c>
      <c r="P17">
        <v>8</v>
      </c>
      <c r="Q17" s="44">
        <v>9.4806999999999988</v>
      </c>
      <c r="R17" s="44">
        <f t="shared" si="4"/>
        <v>1.1850874999999998</v>
      </c>
      <c r="S17" s="26">
        <v>80</v>
      </c>
      <c r="T17" s="26">
        <f t="shared" si="5"/>
        <v>758.4559999999999</v>
      </c>
      <c r="V17" s="24">
        <v>6396</v>
      </c>
      <c r="W17" s="44">
        <v>2301.7519000000002</v>
      </c>
      <c r="X17" s="44">
        <f t="shared" si="6"/>
        <v>0.35987365540963107</v>
      </c>
      <c r="Y17" s="26">
        <v>400</v>
      </c>
      <c r="Z17" s="27">
        <f t="shared" si="7"/>
        <v>920700.76000000013</v>
      </c>
      <c r="AB17">
        <v>0</v>
      </c>
      <c r="AC17" s="44">
        <v>0</v>
      </c>
      <c r="AD17" s="44">
        <f t="shared" si="8"/>
        <v>0</v>
      </c>
      <c r="AE17" s="26">
        <v>240</v>
      </c>
      <c r="AF17" s="27">
        <f t="shared" si="9"/>
        <v>0</v>
      </c>
      <c r="AH17">
        <v>0</v>
      </c>
      <c r="AI17">
        <v>0</v>
      </c>
      <c r="AJ17">
        <f t="shared" si="10"/>
        <v>0</v>
      </c>
      <c r="AK17" s="26">
        <v>290</v>
      </c>
      <c r="AL17" s="27">
        <f t="shared" si="11"/>
        <v>0</v>
      </c>
      <c r="AN17" s="27">
        <f t="shared" si="12"/>
        <v>1460337.344</v>
      </c>
      <c r="AO17" s="28">
        <f t="shared" si="13"/>
        <v>486779.11466666666</v>
      </c>
    </row>
    <row r="18" spans="1:41" x14ac:dyDescent="0.25">
      <c r="A18" s="22">
        <v>23001</v>
      </c>
      <c r="B18" s="23" t="s">
        <v>147</v>
      </c>
      <c r="C18" t="s">
        <v>241</v>
      </c>
      <c r="D18" s="24">
        <v>1</v>
      </c>
      <c r="E18" s="44">
        <v>1.0705</v>
      </c>
      <c r="F18" s="44">
        <f t="shared" si="1"/>
        <v>1.0705</v>
      </c>
      <c r="G18" s="26">
        <v>1800</v>
      </c>
      <c r="H18" s="26">
        <f t="shared" si="2"/>
        <v>1926.9</v>
      </c>
      <c r="J18">
        <v>0</v>
      </c>
      <c r="K18" s="44">
        <v>0</v>
      </c>
      <c r="L18" s="44">
        <f t="shared" si="3"/>
        <v>0</v>
      </c>
      <c r="M18" s="26">
        <v>160</v>
      </c>
      <c r="N18" s="26">
        <f t="shared" si="0"/>
        <v>0</v>
      </c>
      <c r="P18">
        <v>0</v>
      </c>
      <c r="Q18" s="44">
        <v>0</v>
      </c>
      <c r="R18" s="44">
        <f t="shared" si="4"/>
        <v>0</v>
      </c>
      <c r="S18" s="26">
        <v>80</v>
      </c>
      <c r="T18" s="26">
        <f t="shared" si="5"/>
        <v>0</v>
      </c>
      <c r="V18" s="24">
        <v>972</v>
      </c>
      <c r="W18" s="44">
        <v>275.79340000000002</v>
      </c>
      <c r="X18" s="44">
        <f t="shared" si="6"/>
        <v>0.28373806584362143</v>
      </c>
      <c r="Y18" s="26">
        <v>400</v>
      </c>
      <c r="Z18" s="27">
        <f t="shared" si="7"/>
        <v>110317.36000000002</v>
      </c>
      <c r="AB18">
        <v>0</v>
      </c>
      <c r="AC18" s="44">
        <v>0</v>
      </c>
      <c r="AD18" s="44">
        <f t="shared" si="8"/>
        <v>0</v>
      </c>
      <c r="AE18" s="26">
        <v>240</v>
      </c>
      <c r="AF18" s="27">
        <f t="shared" si="9"/>
        <v>0</v>
      </c>
      <c r="AH18">
        <v>0</v>
      </c>
      <c r="AI18">
        <v>0</v>
      </c>
      <c r="AJ18">
        <f t="shared" si="10"/>
        <v>0</v>
      </c>
      <c r="AK18" s="26">
        <v>290</v>
      </c>
      <c r="AL18" s="27">
        <f t="shared" si="11"/>
        <v>0</v>
      </c>
      <c r="AN18" s="27">
        <f t="shared" si="12"/>
        <v>112244.26000000001</v>
      </c>
      <c r="AO18" s="28">
        <f t="shared" si="13"/>
        <v>37414.753333333334</v>
      </c>
    </row>
    <row r="19" spans="1:41" x14ac:dyDescent="0.25">
      <c r="A19" s="22">
        <v>2006</v>
      </c>
      <c r="B19" s="23" t="s">
        <v>148</v>
      </c>
      <c r="C19" t="s">
        <v>241</v>
      </c>
      <c r="D19" s="24">
        <v>596</v>
      </c>
      <c r="E19" s="44">
        <v>776.91939999999988</v>
      </c>
      <c r="F19" s="44">
        <f t="shared" si="1"/>
        <v>1.3035560402684563</v>
      </c>
      <c r="G19" s="26">
        <v>1800</v>
      </c>
      <c r="H19" s="26">
        <f t="shared" si="2"/>
        <v>1398454.92</v>
      </c>
      <c r="J19">
        <v>272</v>
      </c>
      <c r="K19" s="44">
        <v>183.44350000000048</v>
      </c>
      <c r="L19" s="44">
        <f t="shared" si="3"/>
        <v>0.67442463235294292</v>
      </c>
      <c r="M19" s="26">
        <v>160</v>
      </c>
      <c r="N19" s="26">
        <f t="shared" si="0"/>
        <v>29350.960000000079</v>
      </c>
      <c r="P19">
        <v>4</v>
      </c>
      <c r="Q19" s="44">
        <v>4.1128999999999998</v>
      </c>
      <c r="R19" s="44">
        <f t="shared" si="4"/>
        <v>1.0282249999999999</v>
      </c>
      <c r="S19" s="26">
        <v>80</v>
      </c>
      <c r="T19" s="26">
        <f t="shared" si="5"/>
        <v>329.03199999999998</v>
      </c>
      <c r="V19" s="24">
        <v>10331</v>
      </c>
      <c r="W19" s="44">
        <v>3123.3570000000004</v>
      </c>
      <c r="X19" s="44">
        <f t="shared" si="6"/>
        <v>0.30232862259219828</v>
      </c>
      <c r="Y19" s="26">
        <v>400</v>
      </c>
      <c r="Z19" s="27">
        <f t="shared" si="7"/>
        <v>1249342.8000000003</v>
      </c>
      <c r="AB19">
        <v>327</v>
      </c>
      <c r="AC19" s="44">
        <v>322.0942</v>
      </c>
      <c r="AD19" s="44">
        <f t="shared" si="8"/>
        <v>0.98499755351681961</v>
      </c>
      <c r="AE19" s="26">
        <v>240</v>
      </c>
      <c r="AF19" s="27">
        <f t="shared" si="9"/>
        <v>77302.608000000007</v>
      </c>
      <c r="AH19">
        <v>0</v>
      </c>
      <c r="AI19">
        <v>0</v>
      </c>
      <c r="AJ19">
        <f t="shared" si="10"/>
        <v>0</v>
      </c>
      <c r="AK19" s="26">
        <v>290</v>
      </c>
      <c r="AL19" s="27">
        <f t="shared" si="11"/>
        <v>0</v>
      </c>
      <c r="AN19" s="27">
        <f t="shared" si="12"/>
        <v>2754780.3200000003</v>
      </c>
      <c r="AO19" s="28">
        <f t="shared" si="13"/>
        <v>918260.1066666668</v>
      </c>
    </row>
    <row r="20" spans="1:41" x14ac:dyDescent="0.25">
      <c r="A20" s="22">
        <v>3005</v>
      </c>
      <c r="B20" s="23" t="s">
        <v>149</v>
      </c>
      <c r="C20" t="s">
        <v>241</v>
      </c>
      <c r="D20" s="24">
        <v>734</v>
      </c>
      <c r="E20" s="44">
        <v>643.06899999999996</v>
      </c>
      <c r="F20" s="44">
        <f t="shared" si="1"/>
        <v>0.87611580381471388</v>
      </c>
      <c r="G20" s="26">
        <v>1800</v>
      </c>
      <c r="H20" s="26">
        <f t="shared" si="2"/>
        <v>1157524.2</v>
      </c>
      <c r="J20">
        <v>1</v>
      </c>
      <c r="K20" s="44">
        <v>0.72660000000000002</v>
      </c>
      <c r="L20" s="44">
        <f t="shared" si="3"/>
        <v>0.72660000000000002</v>
      </c>
      <c r="M20" s="26">
        <v>160</v>
      </c>
      <c r="N20" s="26">
        <f t="shared" si="0"/>
        <v>116.256</v>
      </c>
      <c r="P20">
        <v>0</v>
      </c>
      <c r="Q20" s="44">
        <v>0</v>
      </c>
      <c r="R20" s="44">
        <f t="shared" si="4"/>
        <v>0</v>
      </c>
      <c r="S20" s="26">
        <v>80</v>
      </c>
      <c r="T20" s="26">
        <f t="shared" si="5"/>
        <v>0</v>
      </c>
      <c r="V20" s="24">
        <v>10114</v>
      </c>
      <c r="W20" s="44">
        <v>6936.3878999999997</v>
      </c>
      <c r="X20" s="44">
        <f t="shared" si="6"/>
        <v>0.68582043701799478</v>
      </c>
      <c r="Y20" s="26">
        <v>400</v>
      </c>
      <c r="Z20" s="27">
        <f t="shared" si="7"/>
        <v>2774555.1599999997</v>
      </c>
      <c r="AB20">
        <v>0</v>
      </c>
      <c r="AC20" s="44">
        <v>0</v>
      </c>
      <c r="AD20" s="44">
        <f t="shared" si="8"/>
        <v>0</v>
      </c>
      <c r="AE20" s="26">
        <v>240</v>
      </c>
      <c r="AF20" s="27">
        <f t="shared" si="9"/>
        <v>0</v>
      </c>
      <c r="AH20">
        <v>0</v>
      </c>
      <c r="AI20">
        <v>0</v>
      </c>
      <c r="AJ20">
        <f t="shared" si="10"/>
        <v>0</v>
      </c>
      <c r="AK20" s="26">
        <v>290</v>
      </c>
      <c r="AL20" s="27">
        <f t="shared" si="11"/>
        <v>0</v>
      </c>
      <c r="AN20" s="27">
        <f t="shared" si="12"/>
        <v>3932195.6159999995</v>
      </c>
      <c r="AO20" s="28">
        <f t="shared" si="13"/>
        <v>1310731.8719999997</v>
      </c>
    </row>
    <row r="21" spans="1:41" x14ac:dyDescent="0.25">
      <c r="A21" s="22">
        <v>3122</v>
      </c>
      <c r="B21" s="23" t="s">
        <v>150</v>
      </c>
      <c r="C21" t="s">
        <v>241</v>
      </c>
      <c r="D21" s="24">
        <v>1503</v>
      </c>
      <c r="E21" s="44">
        <v>2489.38</v>
      </c>
      <c r="F21" s="44">
        <f t="shared" si="1"/>
        <v>1.6562741184298071</v>
      </c>
      <c r="G21" s="26">
        <v>1800</v>
      </c>
      <c r="H21" s="26">
        <f t="shared" si="2"/>
        <v>4480884</v>
      </c>
      <c r="J21">
        <v>41</v>
      </c>
      <c r="K21" s="44">
        <v>31.172825641025639</v>
      </c>
      <c r="L21" s="44">
        <f t="shared" si="3"/>
        <v>0.76031282051282045</v>
      </c>
      <c r="M21" s="26">
        <v>160</v>
      </c>
      <c r="N21" s="26">
        <f t="shared" si="0"/>
        <v>4987.6521025641023</v>
      </c>
      <c r="P21">
        <v>0</v>
      </c>
      <c r="Q21" s="44">
        <v>0</v>
      </c>
      <c r="R21" s="44">
        <f t="shared" si="4"/>
        <v>0</v>
      </c>
      <c r="S21" s="26">
        <v>80</v>
      </c>
      <c r="T21" s="26">
        <f t="shared" si="5"/>
        <v>0</v>
      </c>
      <c r="V21" s="24">
        <v>22084</v>
      </c>
      <c r="W21" s="44">
        <v>9282.8535999999986</v>
      </c>
      <c r="X21" s="44">
        <f t="shared" si="6"/>
        <v>0.42034294511863785</v>
      </c>
      <c r="Y21" s="26">
        <v>400</v>
      </c>
      <c r="Z21" s="27">
        <f t="shared" si="7"/>
        <v>3713141.4399999995</v>
      </c>
      <c r="AB21">
        <v>21</v>
      </c>
      <c r="AC21" s="44">
        <v>27.270099999999999</v>
      </c>
      <c r="AD21" s="44">
        <f t="shared" si="8"/>
        <v>1.2985761904761906</v>
      </c>
      <c r="AE21" s="26">
        <v>240</v>
      </c>
      <c r="AF21" s="27">
        <f t="shared" si="9"/>
        <v>6544.8240000000005</v>
      </c>
      <c r="AH21">
        <v>0</v>
      </c>
      <c r="AI21">
        <v>0</v>
      </c>
      <c r="AJ21">
        <f t="shared" si="10"/>
        <v>0</v>
      </c>
      <c r="AK21" s="26">
        <v>290</v>
      </c>
      <c r="AL21" s="27">
        <f t="shared" si="11"/>
        <v>0</v>
      </c>
      <c r="AN21" s="27">
        <f t="shared" si="12"/>
        <v>8205557.916102564</v>
      </c>
      <c r="AO21" s="28">
        <f t="shared" si="13"/>
        <v>2735185.972034188</v>
      </c>
    </row>
    <row r="22" spans="1:41" x14ac:dyDescent="0.25">
      <c r="A22" s="22">
        <v>16007</v>
      </c>
      <c r="B22" s="23" t="s">
        <v>151</v>
      </c>
      <c r="C22" t="s">
        <v>241</v>
      </c>
      <c r="D22" s="24">
        <v>1064</v>
      </c>
      <c r="E22" s="44">
        <v>2095.6534999999999</v>
      </c>
      <c r="F22" s="44">
        <f t="shared" si="1"/>
        <v>1.9695991541353381</v>
      </c>
      <c r="G22" s="26">
        <v>1800</v>
      </c>
      <c r="H22" s="26">
        <f t="shared" si="2"/>
        <v>3772176.3</v>
      </c>
      <c r="J22">
        <v>0</v>
      </c>
      <c r="K22" s="44">
        <v>0</v>
      </c>
      <c r="L22" s="44">
        <f t="shared" si="3"/>
        <v>0</v>
      </c>
      <c r="M22" s="26">
        <v>160</v>
      </c>
      <c r="N22" s="26">
        <f t="shared" si="0"/>
        <v>0</v>
      </c>
      <c r="P22">
        <v>0</v>
      </c>
      <c r="Q22" s="44">
        <v>0</v>
      </c>
      <c r="R22" s="44">
        <f t="shared" si="4"/>
        <v>0</v>
      </c>
      <c r="S22" s="26">
        <v>80</v>
      </c>
      <c r="T22" s="26">
        <f t="shared" si="5"/>
        <v>0</v>
      </c>
      <c r="V22" s="24">
        <v>20615</v>
      </c>
      <c r="W22" s="44">
        <v>9971.1225000000013</v>
      </c>
      <c r="X22" s="44">
        <f t="shared" si="6"/>
        <v>0.48368287654620429</v>
      </c>
      <c r="Y22" s="26">
        <v>400</v>
      </c>
      <c r="Z22" s="27">
        <f t="shared" si="7"/>
        <v>3988449.0000000005</v>
      </c>
      <c r="AB22">
        <v>1822</v>
      </c>
      <c r="AC22" s="44">
        <v>554.42880000000002</v>
      </c>
      <c r="AD22" s="44">
        <f t="shared" si="8"/>
        <v>0.30429681668496161</v>
      </c>
      <c r="AE22" s="26">
        <v>240</v>
      </c>
      <c r="AF22" s="27">
        <f t="shared" si="9"/>
        <v>133062.91200000001</v>
      </c>
      <c r="AH22">
        <v>0</v>
      </c>
      <c r="AI22">
        <v>0</v>
      </c>
      <c r="AJ22">
        <f t="shared" si="10"/>
        <v>0</v>
      </c>
      <c r="AK22" s="26">
        <v>290</v>
      </c>
      <c r="AL22" s="27">
        <f t="shared" si="11"/>
        <v>0</v>
      </c>
      <c r="AN22" s="27">
        <f t="shared" si="12"/>
        <v>7893688.2120000003</v>
      </c>
      <c r="AO22" s="28">
        <f t="shared" si="13"/>
        <v>2631229.4040000001</v>
      </c>
    </row>
    <row r="23" spans="1:41" x14ac:dyDescent="0.25">
      <c r="A23" s="22">
        <v>16010</v>
      </c>
      <c r="B23" s="23" t="s">
        <v>152</v>
      </c>
      <c r="C23" t="s">
        <v>241</v>
      </c>
      <c r="D23" s="24">
        <v>53</v>
      </c>
      <c r="E23" s="44">
        <v>36.084800000000001</v>
      </c>
      <c r="F23" s="44">
        <f t="shared" si="1"/>
        <v>0.68084528301886793</v>
      </c>
      <c r="G23" s="26">
        <v>1800</v>
      </c>
      <c r="H23" s="26">
        <f t="shared" si="2"/>
        <v>64952.639999999999</v>
      </c>
      <c r="J23">
        <v>0</v>
      </c>
      <c r="K23" s="44">
        <v>0</v>
      </c>
      <c r="L23" s="44">
        <f t="shared" si="3"/>
        <v>0</v>
      </c>
      <c r="M23" s="26">
        <v>160</v>
      </c>
      <c r="N23" s="26">
        <f t="shared" si="0"/>
        <v>0</v>
      </c>
      <c r="P23">
        <v>0</v>
      </c>
      <c r="Q23" s="44">
        <v>0</v>
      </c>
      <c r="R23" s="44">
        <f t="shared" si="4"/>
        <v>0</v>
      </c>
      <c r="S23" s="26">
        <v>80</v>
      </c>
      <c r="T23" s="26">
        <f t="shared" si="5"/>
        <v>0</v>
      </c>
      <c r="V23" s="24">
        <v>2095</v>
      </c>
      <c r="W23" s="44">
        <v>634.07229999999993</v>
      </c>
      <c r="X23" s="44">
        <f t="shared" si="6"/>
        <v>0.30265980906921236</v>
      </c>
      <c r="Y23" s="26">
        <v>400</v>
      </c>
      <c r="Z23" s="27">
        <f t="shared" si="7"/>
        <v>253628.91999999998</v>
      </c>
      <c r="AB23">
        <v>0</v>
      </c>
      <c r="AC23" s="44">
        <v>0</v>
      </c>
      <c r="AD23" s="44">
        <f t="shared" si="8"/>
        <v>0</v>
      </c>
      <c r="AE23" s="26">
        <v>240</v>
      </c>
      <c r="AF23" s="27">
        <f t="shared" si="9"/>
        <v>0</v>
      </c>
      <c r="AH23">
        <v>0</v>
      </c>
      <c r="AI23">
        <v>0</v>
      </c>
      <c r="AJ23">
        <f t="shared" si="10"/>
        <v>0</v>
      </c>
      <c r="AK23" s="26">
        <v>290</v>
      </c>
      <c r="AL23" s="27">
        <f t="shared" si="11"/>
        <v>0</v>
      </c>
      <c r="AN23" s="27">
        <f t="shared" si="12"/>
        <v>318581.56</v>
      </c>
      <c r="AO23" s="28">
        <f t="shared" si="13"/>
        <v>106193.85333333333</v>
      </c>
    </row>
    <row r="24" spans="1:41" x14ac:dyDescent="0.25">
      <c r="A24" s="22">
        <v>1003</v>
      </c>
      <c r="B24" s="23" t="s">
        <v>153</v>
      </c>
      <c r="C24" t="s">
        <v>241</v>
      </c>
      <c r="D24" s="24">
        <v>53</v>
      </c>
      <c r="E24" s="44">
        <v>95.991099999999989</v>
      </c>
      <c r="F24" s="44">
        <f t="shared" si="1"/>
        <v>1.811152830188679</v>
      </c>
      <c r="G24" s="26">
        <v>1800</v>
      </c>
      <c r="H24" s="26">
        <f t="shared" si="2"/>
        <v>172783.97999999998</v>
      </c>
      <c r="J24">
        <v>0</v>
      </c>
      <c r="K24" s="44">
        <v>0</v>
      </c>
      <c r="L24" s="44">
        <f t="shared" si="3"/>
        <v>0</v>
      </c>
      <c r="M24" s="26">
        <v>160</v>
      </c>
      <c r="N24" s="26">
        <f t="shared" si="0"/>
        <v>0</v>
      </c>
      <c r="P24">
        <v>0</v>
      </c>
      <c r="Q24" s="44">
        <v>0</v>
      </c>
      <c r="R24" s="44">
        <f t="shared" si="4"/>
        <v>0</v>
      </c>
      <c r="S24" s="26">
        <v>80</v>
      </c>
      <c r="T24" s="26">
        <f t="shared" si="5"/>
        <v>0</v>
      </c>
      <c r="V24" s="24">
        <v>4627</v>
      </c>
      <c r="W24" s="44">
        <v>1920.5493000000001</v>
      </c>
      <c r="X24" s="44">
        <f t="shared" si="6"/>
        <v>0.4150744110654852</v>
      </c>
      <c r="Y24" s="26">
        <v>400</v>
      </c>
      <c r="Z24" s="27">
        <f t="shared" si="7"/>
        <v>768219.72000000009</v>
      </c>
      <c r="AB24">
        <v>162</v>
      </c>
      <c r="AC24" s="44">
        <v>42.033499999999997</v>
      </c>
      <c r="AD24" s="44">
        <f t="shared" si="8"/>
        <v>0.259466049382716</v>
      </c>
      <c r="AE24" s="26">
        <v>240</v>
      </c>
      <c r="AF24" s="27">
        <f t="shared" si="9"/>
        <v>10088.039999999997</v>
      </c>
      <c r="AH24">
        <v>0</v>
      </c>
      <c r="AI24">
        <v>0</v>
      </c>
      <c r="AJ24">
        <f t="shared" si="10"/>
        <v>0</v>
      </c>
      <c r="AK24" s="26">
        <v>290</v>
      </c>
      <c r="AL24" s="27">
        <f t="shared" si="11"/>
        <v>0</v>
      </c>
      <c r="AN24" s="27">
        <f t="shared" si="12"/>
        <v>951091.74000000011</v>
      </c>
      <c r="AO24" s="28">
        <f t="shared" si="13"/>
        <v>317030.58</v>
      </c>
    </row>
    <row r="25" spans="1:41" x14ac:dyDescent="0.25">
      <c r="A25" s="22">
        <v>10002</v>
      </c>
      <c r="B25" s="23" t="s">
        <v>154</v>
      </c>
      <c r="C25" t="s">
        <v>241</v>
      </c>
      <c r="D25" s="24">
        <v>131</v>
      </c>
      <c r="E25" s="44">
        <v>110.33259999999999</v>
      </c>
      <c r="F25" s="44">
        <f t="shared" si="1"/>
        <v>0.84223358778625945</v>
      </c>
      <c r="G25" s="26">
        <v>1800</v>
      </c>
      <c r="H25" s="26">
        <f t="shared" si="2"/>
        <v>198598.67999999996</v>
      </c>
      <c r="J25">
        <v>1</v>
      </c>
      <c r="K25" s="44">
        <v>0.51229999999999998</v>
      </c>
      <c r="L25" s="44">
        <f t="shared" si="3"/>
        <v>0.51229999999999998</v>
      </c>
      <c r="M25" s="26">
        <v>160</v>
      </c>
      <c r="N25" s="26">
        <f t="shared" si="0"/>
        <v>81.967999999999989</v>
      </c>
      <c r="P25">
        <v>0</v>
      </c>
      <c r="Q25" s="44">
        <v>0</v>
      </c>
      <c r="R25" s="44">
        <f t="shared" si="4"/>
        <v>0</v>
      </c>
      <c r="S25" s="26">
        <v>80</v>
      </c>
      <c r="T25" s="26">
        <f t="shared" si="5"/>
        <v>0</v>
      </c>
      <c r="V25" s="24">
        <v>4347</v>
      </c>
      <c r="W25" s="44">
        <v>1632.0636999999999</v>
      </c>
      <c r="X25" s="44">
        <f t="shared" si="6"/>
        <v>0.37544598573729004</v>
      </c>
      <c r="Y25" s="26">
        <v>400</v>
      </c>
      <c r="Z25" s="27">
        <f t="shared" si="7"/>
        <v>652825.48</v>
      </c>
      <c r="AB25">
        <v>1</v>
      </c>
      <c r="AC25" s="44">
        <v>1.1304000000000001</v>
      </c>
      <c r="AD25" s="44">
        <f t="shared" si="8"/>
        <v>1.1304000000000001</v>
      </c>
      <c r="AE25" s="26">
        <v>240</v>
      </c>
      <c r="AF25" s="27">
        <f t="shared" si="9"/>
        <v>271.29599999999999</v>
      </c>
      <c r="AH25">
        <v>0</v>
      </c>
      <c r="AI25">
        <v>0</v>
      </c>
      <c r="AJ25">
        <f t="shared" si="10"/>
        <v>0</v>
      </c>
      <c r="AK25" s="26">
        <v>290</v>
      </c>
      <c r="AL25" s="27">
        <f t="shared" si="11"/>
        <v>0</v>
      </c>
      <c r="AN25" s="27">
        <f t="shared" si="12"/>
        <v>851777.42399999988</v>
      </c>
      <c r="AO25" s="28">
        <f t="shared" si="13"/>
        <v>283925.80799999996</v>
      </c>
    </row>
    <row r="26" spans="1:41" x14ac:dyDescent="0.25">
      <c r="A26" s="22">
        <v>5012</v>
      </c>
      <c r="B26" s="23" t="s">
        <v>155</v>
      </c>
      <c r="C26" t="s">
        <v>241</v>
      </c>
      <c r="D26" s="24">
        <v>309</v>
      </c>
      <c r="E26" s="44">
        <v>573.93920000000003</v>
      </c>
      <c r="F26" s="44">
        <f t="shared" si="1"/>
        <v>1.8574084142394822</v>
      </c>
      <c r="G26" s="26">
        <v>1800</v>
      </c>
      <c r="H26" s="26">
        <f t="shared" si="2"/>
        <v>1033090.5600000001</v>
      </c>
      <c r="J26">
        <v>0</v>
      </c>
      <c r="K26" s="44">
        <v>0</v>
      </c>
      <c r="L26" s="44">
        <f t="shared" si="3"/>
        <v>0</v>
      </c>
      <c r="M26" s="26">
        <v>160</v>
      </c>
      <c r="N26" s="26">
        <f t="shared" si="0"/>
        <v>0</v>
      </c>
      <c r="P26">
        <v>0</v>
      </c>
      <c r="Q26" s="44">
        <v>0</v>
      </c>
      <c r="R26" s="44">
        <f t="shared" si="4"/>
        <v>0</v>
      </c>
      <c r="S26" s="26">
        <v>80</v>
      </c>
      <c r="T26" s="26">
        <f t="shared" si="5"/>
        <v>0</v>
      </c>
      <c r="V26" s="24">
        <v>6994</v>
      </c>
      <c r="W26" s="44">
        <v>2325.9167000000002</v>
      </c>
      <c r="X26" s="44">
        <f t="shared" si="6"/>
        <v>0.33255886474120677</v>
      </c>
      <c r="Y26" s="26">
        <v>400</v>
      </c>
      <c r="Z26" s="27">
        <f t="shared" si="7"/>
        <v>930366.68</v>
      </c>
      <c r="AB26">
        <v>0</v>
      </c>
      <c r="AC26" s="44">
        <v>0</v>
      </c>
      <c r="AD26" s="44">
        <f t="shared" si="8"/>
        <v>0</v>
      </c>
      <c r="AE26" s="26">
        <v>240</v>
      </c>
      <c r="AF26" s="27">
        <f t="shared" si="9"/>
        <v>0</v>
      </c>
      <c r="AH26">
        <v>0</v>
      </c>
      <c r="AI26">
        <v>0</v>
      </c>
      <c r="AJ26">
        <f t="shared" si="10"/>
        <v>0</v>
      </c>
      <c r="AK26" s="26">
        <v>290</v>
      </c>
      <c r="AL26" s="27">
        <f t="shared" si="11"/>
        <v>0</v>
      </c>
      <c r="AN26" s="27">
        <f t="shared" si="12"/>
        <v>1963457.2400000002</v>
      </c>
      <c r="AO26" s="28">
        <f t="shared" si="13"/>
        <v>654485.7466666667</v>
      </c>
    </row>
    <row r="27" spans="1:41" x14ac:dyDescent="0.25">
      <c r="A27" s="22">
        <v>11001</v>
      </c>
      <c r="B27" s="23" t="s">
        <v>156</v>
      </c>
      <c r="C27" t="s">
        <v>241</v>
      </c>
      <c r="D27" s="24">
        <v>190</v>
      </c>
      <c r="E27" s="44">
        <v>254.1011</v>
      </c>
      <c r="F27" s="44">
        <f t="shared" si="1"/>
        <v>1.3373742105263158</v>
      </c>
      <c r="G27" s="26">
        <v>1800</v>
      </c>
      <c r="H27" s="26">
        <f t="shared" si="2"/>
        <v>457381.98</v>
      </c>
      <c r="J27">
        <v>71</v>
      </c>
      <c r="K27" s="44">
        <v>53.372799999999991</v>
      </c>
      <c r="L27" s="44">
        <f t="shared" si="3"/>
        <v>0.75172957746478863</v>
      </c>
      <c r="M27" s="26">
        <v>160</v>
      </c>
      <c r="N27" s="26">
        <f t="shared" si="0"/>
        <v>8539.6479999999992</v>
      </c>
      <c r="P27">
        <v>0</v>
      </c>
      <c r="Q27" s="44">
        <v>0</v>
      </c>
      <c r="R27" s="44">
        <f t="shared" si="4"/>
        <v>0</v>
      </c>
      <c r="S27" s="26">
        <v>80</v>
      </c>
      <c r="T27" s="26">
        <f t="shared" si="5"/>
        <v>0</v>
      </c>
      <c r="V27" s="24">
        <v>4172</v>
      </c>
      <c r="W27" s="44">
        <v>1728.7457000000004</v>
      </c>
      <c r="X27" s="44">
        <f t="shared" si="6"/>
        <v>0.41436857622243539</v>
      </c>
      <c r="Y27" s="26">
        <v>400</v>
      </c>
      <c r="Z27" s="27">
        <f t="shared" si="7"/>
        <v>691498.28000000014</v>
      </c>
      <c r="AB27">
        <v>618</v>
      </c>
      <c r="AC27" s="44">
        <v>187.25119999999998</v>
      </c>
      <c r="AD27" s="44">
        <f t="shared" si="8"/>
        <v>0.3029954692556634</v>
      </c>
      <c r="AE27" s="26">
        <v>240</v>
      </c>
      <c r="AF27" s="27">
        <f t="shared" si="9"/>
        <v>44940.287999999993</v>
      </c>
      <c r="AH27">
        <v>0</v>
      </c>
      <c r="AI27">
        <v>0</v>
      </c>
      <c r="AJ27">
        <f t="shared" si="10"/>
        <v>0</v>
      </c>
      <c r="AK27" s="26">
        <v>290</v>
      </c>
      <c r="AL27" s="27">
        <f t="shared" si="11"/>
        <v>0</v>
      </c>
      <c r="AN27" s="27">
        <f t="shared" si="12"/>
        <v>1202360.196</v>
      </c>
      <c r="AO27" s="28">
        <f t="shared" si="13"/>
        <v>400786.73200000002</v>
      </c>
    </row>
    <row r="28" spans="1:41" x14ac:dyDescent="0.25">
      <c r="A28" s="22">
        <v>4001</v>
      </c>
      <c r="B28" s="23" t="s">
        <v>245</v>
      </c>
      <c r="C28" t="s">
        <v>241</v>
      </c>
      <c r="D28" s="24">
        <v>260</v>
      </c>
      <c r="E28" s="44">
        <v>205.87640000000005</v>
      </c>
      <c r="F28" s="44">
        <f t="shared" si="1"/>
        <v>0.79183230769230784</v>
      </c>
      <c r="G28" s="26">
        <v>1800</v>
      </c>
      <c r="H28" s="26">
        <f t="shared" si="2"/>
        <v>370577.52000000008</v>
      </c>
      <c r="J28">
        <v>0</v>
      </c>
      <c r="K28" s="44">
        <v>0</v>
      </c>
      <c r="L28" s="44">
        <f t="shared" si="3"/>
        <v>0</v>
      </c>
      <c r="M28" s="26">
        <v>160</v>
      </c>
      <c r="N28" s="26">
        <f t="shared" si="0"/>
        <v>0</v>
      </c>
      <c r="P28">
        <v>0</v>
      </c>
      <c r="Q28" s="44">
        <v>0</v>
      </c>
      <c r="R28" s="44">
        <f t="shared" si="4"/>
        <v>0</v>
      </c>
      <c r="S28" s="26">
        <v>80</v>
      </c>
      <c r="T28" s="26">
        <f t="shared" si="5"/>
        <v>0</v>
      </c>
      <c r="V28" s="24">
        <v>5348</v>
      </c>
      <c r="W28" s="44">
        <v>1739.5342000000003</v>
      </c>
      <c r="X28" s="44">
        <f t="shared" si="6"/>
        <v>0.32526817501869865</v>
      </c>
      <c r="Y28" s="26">
        <v>400</v>
      </c>
      <c r="Z28" s="27">
        <f t="shared" si="7"/>
        <v>695813.68000000017</v>
      </c>
      <c r="AB28">
        <v>0</v>
      </c>
      <c r="AC28" s="44">
        <v>0</v>
      </c>
      <c r="AD28" s="44">
        <f t="shared" si="8"/>
        <v>0</v>
      </c>
      <c r="AE28" s="26">
        <v>240</v>
      </c>
      <c r="AF28" s="27">
        <f t="shared" si="9"/>
        <v>0</v>
      </c>
      <c r="AH28">
        <v>0</v>
      </c>
      <c r="AI28">
        <v>0</v>
      </c>
      <c r="AJ28">
        <f t="shared" si="10"/>
        <v>0</v>
      </c>
      <c r="AK28" s="26">
        <v>290</v>
      </c>
      <c r="AL28" s="27">
        <f t="shared" si="11"/>
        <v>0</v>
      </c>
      <c r="AN28" s="27">
        <f t="shared" si="12"/>
        <v>1066391.2000000002</v>
      </c>
      <c r="AO28" s="28">
        <f t="shared" si="13"/>
        <v>355463.7333333334</v>
      </c>
    </row>
    <row r="29" spans="1:41" x14ac:dyDescent="0.25">
      <c r="A29" s="22">
        <v>15006</v>
      </c>
      <c r="B29" s="23" t="s">
        <v>157</v>
      </c>
      <c r="C29" t="s">
        <v>241</v>
      </c>
      <c r="D29" s="24">
        <v>62</v>
      </c>
      <c r="E29" s="44">
        <v>40.809799999999996</v>
      </c>
      <c r="F29" s="44">
        <f t="shared" si="1"/>
        <v>0.65822258064516126</v>
      </c>
      <c r="G29" s="26">
        <v>1800</v>
      </c>
      <c r="H29" s="26">
        <f t="shared" si="2"/>
        <v>73457.639999999985</v>
      </c>
      <c r="J29">
        <v>0</v>
      </c>
      <c r="K29" s="44">
        <v>0</v>
      </c>
      <c r="L29" s="44">
        <f t="shared" si="3"/>
        <v>0</v>
      </c>
      <c r="M29" s="26">
        <v>160</v>
      </c>
      <c r="N29" s="26">
        <f t="shared" si="0"/>
        <v>0</v>
      </c>
      <c r="P29">
        <v>0</v>
      </c>
      <c r="Q29" s="44">
        <v>0</v>
      </c>
      <c r="R29" s="44">
        <f t="shared" si="4"/>
        <v>0</v>
      </c>
      <c r="S29" s="26">
        <v>80</v>
      </c>
      <c r="T29" s="26">
        <f t="shared" si="5"/>
        <v>0</v>
      </c>
      <c r="V29" s="24">
        <v>1876</v>
      </c>
      <c r="W29" s="44">
        <v>633.54689999999994</v>
      </c>
      <c r="X29" s="44">
        <f t="shared" si="6"/>
        <v>0.33771156716417905</v>
      </c>
      <c r="Y29" s="26">
        <v>400</v>
      </c>
      <c r="Z29" s="27">
        <f t="shared" si="7"/>
        <v>253418.75999999998</v>
      </c>
      <c r="AB29">
        <v>0</v>
      </c>
      <c r="AC29" s="44">
        <v>0</v>
      </c>
      <c r="AD29" s="44">
        <f t="shared" si="8"/>
        <v>0</v>
      </c>
      <c r="AE29" s="26">
        <v>240</v>
      </c>
      <c r="AF29" s="27">
        <f t="shared" si="9"/>
        <v>0</v>
      </c>
      <c r="AH29">
        <v>0</v>
      </c>
      <c r="AI29">
        <v>0</v>
      </c>
      <c r="AJ29">
        <f t="shared" si="10"/>
        <v>0</v>
      </c>
      <c r="AK29" s="26">
        <v>290</v>
      </c>
      <c r="AL29" s="27">
        <f t="shared" si="11"/>
        <v>0</v>
      </c>
      <c r="AN29" s="27">
        <f t="shared" si="12"/>
        <v>326876.39999999997</v>
      </c>
      <c r="AO29" s="28">
        <f t="shared" si="13"/>
        <v>108958.79999999999</v>
      </c>
    </row>
    <row r="30" spans="1:41" x14ac:dyDescent="0.25">
      <c r="A30" s="22">
        <v>11006</v>
      </c>
      <c r="B30" s="23" t="s">
        <v>158</v>
      </c>
      <c r="C30" t="s">
        <v>241</v>
      </c>
      <c r="D30" s="24">
        <v>353</v>
      </c>
      <c r="E30" s="44">
        <v>396.91850000000005</v>
      </c>
      <c r="F30" s="44">
        <f t="shared" si="1"/>
        <v>1.1244150141643061</v>
      </c>
      <c r="G30" s="26">
        <v>1800</v>
      </c>
      <c r="H30" s="26">
        <f t="shared" si="2"/>
        <v>714453.3</v>
      </c>
      <c r="J30">
        <v>150</v>
      </c>
      <c r="K30" s="44">
        <v>108.75020000000013</v>
      </c>
      <c r="L30" s="44">
        <f t="shared" si="3"/>
        <v>0.72500133333333427</v>
      </c>
      <c r="M30" s="26">
        <v>160</v>
      </c>
      <c r="N30" s="26">
        <f t="shared" si="0"/>
        <v>17400.032000000021</v>
      </c>
      <c r="P30">
        <v>9</v>
      </c>
      <c r="Q30" s="44">
        <v>9.9825999999999997</v>
      </c>
      <c r="R30" s="44">
        <f t="shared" si="4"/>
        <v>1.1091777777777778</v>
      </c>
      <c r="S30" s="26">
        <v>80</v>
      </c>
      <c r="T30" s="26">
        <f t="shared" si="5"/>
        <v>798.60799999999995</v>
      </c>
      <c r="V30" s="24">
        <v>7547</v>
      </c>
      <c r="W30" s="44">
        <v>4620.9258000000009</v>
      </c>
      <c r="X30" s="44">
        <f t="shared" si="6"/>
        <v>0.61228644494501139</v>
      </c>
      <c r="Y30" s="26">
        <v>400</v>
      </c>
      <c r="Z30" s="27">
        <f t="shared" si="7"/>
        <v>1848370.3200000003</v>
      </c>
      <c r="AB30">
        <v>847</v>
      </c>
      <c r="AC30" s="44">
        <v>873.06439999999998</v>
      </c>
      <c r="AD30" s="44">
        <f t="shared" si="8"/>
        <v>1.0307726092089728</v>
      </c>
      <c r="AE30" s="26">
        <v>240</v>
      </c>
      <c r="AF30" s="27">
        <f t="shared" si="9"/>
        <v>209535.45600000001</v>
      </c>
      <c r="AH30">
        <v>0</v>
      </c>
      <c r="AI30">
        <v>0</v>
      </c>
      <c r="AJ30">
        <f t="shared" si="10"/>
        <v>0</v>
      </c>
      <c r="AK30" s="26">
        <v>290</v>
      </c>
      <c r="AL30" s="27">
        <f t="shared" si="11"/>
        <v>0</v>
      </c>
      <c r="AN30" s="27">
        <f t="shared" si="12"/>
        <v>2790557.7160000005</v>
      </c>
      <c r="AO30" s="28">
        <f t="shared" si="13"/>
        <v>930185.90533333353</v>
      </c>
    </row>
    <row r="31" spans="1:41" x14ac:dyDescent="0.25">
      <c r="A31" s="22">
        <v>3048</v>
      </c>
      <c r="B31" s="23" t="s">
        <v>159</v>
      </c>
      <c r="C31" t="s">
        <v>241</v>
      </c>
      <c r="D31" s="24">
        <v>1676</v>
      </c>
      <c r="E31" s="44">
        <v>3483.5358999999994</v>
      </c>
      <c r="F31" s="44">
        <f t="shared" si="1"/>
        <v>2.078482040572792</v>
      </c>
      <c r="G31" s="26">
        <v>1800</v>
      </c>
      <c r="H31" s="26">
        <f t="shared" si="2"/>
        <v>6270364.6199999992</v>
      </c>
      <c r="J31">
        <v>72</v>
      </c>
      <c r="K31" s="44">
        <v>53.895900000000026</v>
      </c>
      <c r="L31" s="44">
        <f t="shared" si="3"/>
        <v>0.74855416666666708</v>
      </c>
      <c r="M31" s="26">
        <v>160</v>
      </c>
      <c r="N31" s="26">
        <f t="shared" si="0"/>
        <v>8623.3440000000046</v>
      </c>
      <c r="P31">
        <v>32</v>
      </c>
      <c r="Q31" s="44">
        <v>54.268299999999989</v>
      </c>
      <c r="R31" s="44">
        <f t="shared" si="4"/>
        <v>1.6958843749999997</v>
      </c>
      <c r="S31" s="26">
        <v>80</v>
      </c>
      <c r="T31" s="26">
        <f t="shared" si="5"/>
        <v>4341.463999999999</v>
      </c>
      <c r="V31" s="24">
        <v>27827</v>
      </c>
      <c r="W31" s="44">
        <v>14991.232000000002</v>
      </c>
      <c r="X31" s="44">
        <f t="shared" si="6"/>
        <v>0.53872972293096644</v>
      </c>
      <c r="Y31" s="26">
        <v>400</v>
      </c>
      <c r="Z31" s="27">
        <f t="shared" si="7"/>
        <v>5996492.8000000017</v>
      </c>
      <c r="AB31">
        <v>2830</v>
      </c>
      <c r="AC31" s="44">
        <v>848.96960000000001</v>
      </c>
      <c r="AD31" s="44">
        <f t="shared" si="8"/>
        <v>0.29998925795053005</v>
      </c>
      <c r="AE31" s="26">
        <v>240</v>
      </c>
      <c r="AF31" s="27">
        <f t="shared" si="9"/>
        <v>203752.704</v>
      </c>
      <c r="AH31">
        <v>0</v>
      </c>
      <c r="AI31">
        <v>0</v>
      </c>
      <c r="AJ31">
        <f t="shared" si="10"/>
        <v>0</v>
      </c>
      <c r="AK31" s="26">
        <v>290</v>
      </c>
      <c r="AL31" s="27">
        <f t="shared" si="11"/>
        <v>0</v>
      </c>
      <c r="AN31" s="27">
        <f t="shared" si="12"/>
        <v>12483574.932</v>
      </c>
      <c r="AO31" s="28">
        <f t="shared" si="13"/>
        <v>4161191.6439999999</v>
      </c>
    </row>
    <row r="32" spans="1:41" x14ac:dyDescent="0.25">
      <c r="A32" s="22">
        <v>13046</v>
      </c>
      <c r="B32" s="23" t="s">
        <v>160</v>
      </c>
      <c r="C32" t="s">
        <v>241</v>
      </c>
      <c r="D32" s="24">
        <v>339</v>
      </c>
      <c r="E32" s="44">
        <v>315.64830000000001</v>
      </c>
      <c r="F32" s="44">
        <f t="shared" si="1"/>
        <v>0.9311159292035398</v>
      </c>
      <c r="G32" s="26">
        <v>1800</v>
      </c>
      <c r="H32" s="26">
        <f t="shared" si="2"/>
        <v>568166.94000000006</v>
      </c>
      <c r="J32">
        <v>87</v>
      </c>
      <c r="K32" s="44">
        <v>64.219399999999993</v>
      </c>
      <c r="L32" s="44">
        <f t="shared" si="3"/>
        <v>0.73815402298850563</v>
      </c>
      <c r="M32" s="26">
        <v>160</v>
      </c>
      <c r="N32" s="26">
        <f t="shared" si="0"/>
        <v>10275.103999999999</v>
      </c>
      <c r="P32">
        <v>0</v>
      </c>
      <c r="Q32" s="44">
        <v>0</v>
      </c>
      <c r="R32" s="44">
        <f t="shared" si="4"/>
        <v>0</v>
      </c>
      <c r="S32" s="26">
        <v>80</v>
      </c>
      <c r="T32" s="26">
        <f t="shared" si="5"/>
        <v>0</v>
      </c>
      <c r="V32" s="24">
        <v>8198</v>
      </c>
      <c r="W32" s="44">
        <v>4053.1295999999993</v>
      </c>
      <c r="X32" s="44">
        <f t="shared" si="6"/>
        <v>0.49440468406928512</v>
      </c>
      <c r="Y32" s="26">
        <v>400</v>
      </c>
      <c r="Z32" s="27">
        <f t="shared" si="7"/>
        <v>1621251.8399999996</v>
      </c>
      <c r="AB32">
        <v>0</v>
      </c>
      <c r="AC32" s="44">
        <v>0</v>
      </c>
      <c r="AD32" s="44">
        <f t="shared" si="8"/>
        <v>0</v>
      </c>
      <c r="AE32" s="26">
        <v>240</v>
      </c>
      <c r="AF32" s="27">
        <f t="shared" si="9"/>
        <v>0</v>
      </c>
      <c r="AH32">
        <v>0</v>
      </c>
      <c r="AI32">
        <v>0</v>
      </c>
      <c r="AJ32">
        <f t="shared" si="10"/>
        <v>0</v>
      </c>
      <c r="AK32" s="26">
        <v>290</v>
      </c>
      <c r="AL32" s="27">
        <f t="shared" si="11"/>
        <v>0</v>
      </c>
      <c r="AN32" s="27">
        <f t="shared" si="12"/>
        <v>2199693.8839999996</v>
      </c>
      <c r="AO32" s="28">
        <f t="shared" si="13"/>
        <v>733231.29466666654</v>
      </c>
    </row>
    <row r="33" spans="1:41" x14ac:dyDescent="0.25">
      <c r="A33" s="22">
        <v>18006</v>
      </c>
      <c r="B33" s="23" t="s">
        <v>161</v>
      </c>
      <c r="C33" t="s">
        <v>241</v>
      </c>
      <c r="D33" s="24">
        <v>610</v>
      </c>
      <c r="E33" s="44">
        <v>823.2331999999999</v>
      </c>
      <c r="F33" s="44">
        <f t="shared" si="1"/>
        <v>1.3495626229508195</v>
      </c>
      <c r="G33" s="26">
        <v>1800</v>
      </c>
      <c r="H33" s="26">
        <f t="shared" si="2"/>
        <v>1481819.7599999998</v>
      </c>
      <c r="J33">
        <v>90</v>
      </c>
      <c r="K33" s="44">
        <v>58.654599999999995</v>
      </c>
      <c r="L33" s="44">
        <f t="shared" si="3"/>
        <v>0.65171777777777773</v>
      </c>
      <c r="M33" s="26">
        <v>160</v>
      </c>
      <c r="N33" s="26">
        <f t="shared" si="0"/>
        <v>9384.735999999999</v>
      </c>
      <c r="P33">
        <v>0</v>
      </c>
      <c r="Q33" s="44">
        <v>0</v>
      </c>
      <c r="R33" s="44">
        <f t="shared" si="4"/>
        <v>0</v>
      </c>
      <c r="S33" s="26">
        <v>80</v>
      </c>
      <c r="T33" s="26">
        <f t="shared" si="5"/>
        <v>0</v>
      </c>
      <c r="V33" s="24">
        <v>15466</v>
      </c>
      <c r="W33" s="44">
        <v>7132.6096999999991</v>
      </c>
      <c r="X33" s="44">
        <f t="shared" si="6"/>
        <v>0.46117998836156726</v>
      </c>
      <c r="Y33" s="26">
        <v>400</v>
      </c>
      <c r="Z33" s="27">
        <f t="shared" si="7"/>
        <v>2853043.8799999994</v>
      </c>
      <c r="AB33">
        <v>161</v>
      </c>
      <c r="AC33" s="44">
        <v>155.84879999999998</v>
      </c>
      <c r="AD33" s="44">
        <f t="shared" si="8"/>
        <v>0.96800496894409926</v>
      </c>
      <c r="AE33" s="26">
        <v>240</v>
      </c>
      <c r="AF33" s="27">
        <f t="shared" si="9"/>
        <v>37403.712</v>
      </c>
      <c r="AH33">
        <v>0</v>
      </c>
      <c r="AI33">
        <v>0</v>
      </c>
      <c r="AJ33">
        <f t="shared" si="10"/>
        <v>0</v>
      </c>
      <c r="AK33" s="26">
        <v>290</v>
      </c>
      <c r="AL33" s="27">
        <f t="shared" si="11"/>
        <v>0</v>
      </c>
      <c r="AN33" s="27">
        <f t="shared" si="12"/>
        <v>4381652.0879999995</v>
      </c>
      <c r="AO33" s="28">
        <f t="shared" si="13"/>
        <v>1460550.6959999998</v>
      </c>
    </row>
    <row r="34" spans="1:41" x14ac:dyDescent="0.25">
      <c r="A34" s="22">
        <v>16006</v>
      </c>
      <c r="B34" s="23" t="s">
        <v>162</v>
      </c>
      <c r="C34" t="s">
        <v>241</v>
      </c>
      <c r="D34" s="24">
        <v>761</v>
      </c>
      <c r="E34" s="44">
        <v>755.42820000000006</v>
      </c>
      <c r="F34" s="44">
        <f t="shared" si="1"/>
        <v>0.99267831800262818</v>
      </c>
      <c r="G34" s="26">
        <v>1800</v>
      </c>
      <c r="H34" s="26">
        <f t="shared" si="2"/>
        <v>1359770.76</v>
      </c>
      <c r="J34">
        <v>310</v>
      </c>
      <c r="K34" s="44">
        <v>204.82430000000022</v>
      </c>
      <c r="L34" s="44">
        <f t="shared" si="3"/>
        <v>0.66072354838709746</v>
      </c>
      <c r="M34" s="26">
        <v>160</v>
      </c>
      <c r="N34" s="26">
        <f t="shared" si="0"/>
        <v>32771.888000000035</v>
      </c>
      <c r="P34">
        <v>6</v>
      </c>
      <c r="Q34" s="44">
        <v>8.2698</v>
      </c>
      <c r="R34" s="44">
        <f t="shared" si="4"/>
        <v>1.3783000000000001</v>
      </c>
      <c r="S34" s="26">
        <v>80</v>
      </c>
      <c r="T34" s="26">
        <f t="shared" si="5"/>
        <v>661.58400000000006</v>
      </c>
      <c r="V34" s="24">
        <v>10261</v>
      </c>
      <c r="W34" s="44">
        <v>4059.4650000000001</v>
      </c>
      <c r="X34" s="44">
        <f t="shared" si="6"/>
        <v>0.39562079719325605</v>
      </c>
      <c r="Y34" s="26">
        <v>400</v>
      </c>
      <c r="Z34" s="27">
        <f t="shared" si="7"/>
        <v>1623786</v>
      </c>
      <c r="AB34">
        <v>2812</v>
      </c>
      <c r="AC34" s="44">
        <v>750.86160000000007</v>
      </c>
      <c r="AD34" s="44">
        <f t="shared" si="8"/>
        <v>0.2670204836415363</v>
      </c>
      <c r="AE34" s="26">
        <v>240</v>
      </c>
      <c r="AF34" s="27">
        <f t="shared" si="9"/>
        <v>180206.78400000001</v>
      </c>
      <c r="AH34">
        <v>0</v>
      </c>
      <c r="AI34">
        <v>0</v>
      </c>
      <c r="AJ34">
        <f t="shared" si="10"/>
        <v>0</v>
      </c>
      <c r="AK34" s="26">
        <v>290</v>
      </c>
      <c r="AL34" s="27">
        <f t="shared" si="11"/>
        <v>0</v>
      </c>
      <c r="AN34" s="27">
        <f t="shared" si="12"/>
        <v>3197197.0159999998</v>
      </c>
      <c r="AO34" s="28">
        <f t="shared" si="13"/>
        <v>1065732.3386666665</v>
      </c>
    </row>
    <row r="35" spans="1:41" x14ac:dyDescent="0.25">
      <c r="A35" s="22">
        <v>16004</v>
      </c>
      <c r="B35" s="23" t="s">
        <v>163</v>
      </c>
      <c r="C35" t="s">
        <v>241</v>
      </c>
      <c r="D35" s="24">
        <v>39</v>
      </c>
      <c r="E35" s="44">
        <v>60.530499999999996</v>
      </c>
      <c r="F35" s="44">
        <f t="shared" si="1"/>
        <v>1.5520641025641024</v>
      </c>
      <c r="G35" s="26">
        <v>1800</v>
      </c>
      <c r="H35" s="26">
        <f t="shared" si="2"/>
        <v>108954.9</v>
      </c>
      <c r="J35">
        <v>0</v>
      </c>
      <c r="K35" s="44">
        <v>0</v>
      </c>
      <c r="L35" s="44">
        <f t="shared" si="3"/>
        <v>0</v>
      </c>
      <c r="M35" s="26">
        <v>160</v>
      </c>
      <c r="N35" s="26">
        <f t="shared" si="0"/>
        <v>0</v>
      </c>
      <c r="P35">
        <v>0</v>
      </c>
      <c r="Q35" s="44">
        <v>0</v>
      </c>
      <c r="R35" s="44">
        <f t="shared" si="4"/>
        <v>0</v>
      </c>
      <c r="S35" s="26">
        <v>80</v>
      </c>
      <c r="T35" s="26">
        <f t="shared" si="5"/>
        <v>0</v>
      </c>
      <c r="V35" s="24">
        <v>4206</v>
      </c>
      <c r="W35" s="44">
        <v>1396.1599000000001</v>
      </c>
      <c r="X35" s="44">
        <f t="shared" si="6"/>
        <v>0.33194481692819783</v>
      </c>
      <c r="Y35" s="26">
        <v>400</v>
      </c>
      <c r="Z35" s="27">
        <f t="shared" si="7"/>
        <v>558463.96000000008</v>
      </c>
      <c r="AB35">
        <v>0</v>
      </c>
      <c r="AC35" s="44">
        <v>0</v>
      </c>
      <c r="AD35" s="44">
        <f t="shared" si="8"/>
        <v>0</v>
      </c>
      <c r="AE35" s="26">
        <v>240</v>
      </c>
      <c r="AF35" s="27">
        <f t="shared" si="9"/>
        <v>0</v>
      </c>
      <c r="AH35">
        <v>0</v>
      </c>
      <c r="AI35">
        <v>0</v>
      </c>
      <c r="AJ35">
        <f t="shared" si="10"/>
        <v>0</v>
      </c>
      <c r="AK35" s="26">
        <v>290</v>
      </c>
      <c r="AL35" s="27">
        <f t="shared" si="11"/>
        <v>0</v>
      </c>
      <c r="AN35" s="27">
        <f t="shared" si="12"/>
        <v>667418.8600000001</v>
      </c>
      <c r="AO35" s="28">
        <f t="shared" si="13"/>
        <v>222472.95333333337</v>
      </c>
    </row>
    <row r="36" spans="1:41" x14ac:dyDescent="0.25">
      <c r="A36" s="22">
        <v>3023</v>
      </c>
      <c r="B36" s="23" t="s">
        <v>164</v>
      </c>
      <c r="C36" t="s">
        <v>241</v>
      </c>
      <c r="D36" s="24">
        <v>2780</v>
      </c>
      <c r="E36" s="44">
        <v>4987.5872999999992</v>
      </c>
      <c r="F36" s="44">
        <f t="shared" si="1"/>
        <v>1.7940961510791364</v>
      </c>
      <c r="G36" s="26">
        <v>1800</v>
      </c>
      <c r="H36" s="26">
        <f t="shared" si="2"/>
        <v>8977657.1399999987</v>
      </c>
      <c r="J36">
        <v>9</v>
      </c>
      <c r="K36" s="44">
        <v>7.5739000000000001</v>
      </c>
      <c r="L36" s="44">
        <f t="shared" si="3"/>
        <v>0.84154444444444443</v>
      </c>
      <c r="M36" s="26">
        <v>160</v>
      </c>
      <c r="N36" s="26">
        <f t="shared" si="0"/>
        <v>1211.8240000000001</v>
      </c>
      <c r="P36">
        <v>0</v>
      </c>
      <c r="Q36" s="44">
        <v>0</v>
      </c>
      <c r="R36" s="44">
        <f t="shared" si="4"/>
        <v>0</v>
      </c>
      <c r="S36" s="26">
        <v>80</v>
      </c>
      <c r="T36" s="26">
        <f t="shared" si="5"/>
        <v>0</v>
      </c>
      <c r="V36" s="24">
        <v>38932</v>
      </c>
      <c r="W36" s="44">
        <v>14238.9115</v>
      </c>
      <c r="X36" s="44">
        <f t="shared" si="6"/>
        <v>0.36573799188328365</v>
      </c>
      <c r="Y36" s="26">
        <v>400</v>
      </c>
      <c r="Z36" s="27">
        <f t="shared" si="7"/>
        <v>5695564.5999999996</v>
      </c>
      <c r="AB36">
        <v>544</v>
      </c>
      <c r="AC36" s="44">
        <v>181.69489999999999</v>
      </c>
      <c r="AD36" s="44">
        <f t="shared" si="8"/>
        <v>0.33399797794117647</v>
      </c>
      <c r="AE36" s="26">
        <v>240</v>
      </c>
      <c r="AF36" s="27">
        <f t="shared" si="9"/>
        <v>43606.775999999998</v>
      </c>
      <c r="AH36">
        <v>0</v>
      </c>
      <c r="AI36">
        <v>0</v>
      </c>
      <c r="AJ36">
        <f t="shared" si="10"/>
        <v>0</v>
      </c>
      <c r="AK36" s="26">
        <v>290</v>
      </c>
      <c r="AL36" s="27">
        <f t="shared" si="11"/>
        <v>0</v>
      </c>
      <c r="AN36" s="27">
        <f t="shared" si="12"/>
        <v>14718040.339999998</v>
      </c>
      <c r="AO36" s="28">
        <f t="shared" si="13"/>
        <v>4906013.4466666663</v>
      </c>
    </row>
    <row r="37" spans="1:41" x14ac:dyDescent="0.25">
      <c r="A37" s="22">
        <v>23003</v>
      </c>
      <c r="B37" s="23" t="s">
        <v>165</v>
      </c>
      <c r="C37" t="s">
        <v>241</v>
      </c>
      <c r="D37" s="24">
        <v>790</v>
      </c>
      <c r="E37" s="44">
        <v>918.52019999999982</v>
      </c>
      <c r="F37" s="44">
        <f t="shared" si="1"/>
        <v>1.1626837974683542</v>
      </c>
      <c r="G37" s="26">
        <v>1800</v>
      </c>
      <c r="H37" s="26">
        <f t="shared" si="2"/>
        <v>1653336.3599999996</v>
      </c>
      <c r="J37">
        <v>0</v>
      </c>
      <c r="K37" s="44">
        <v>0</v>
      </c>
      <c r="L37" s="44">
        <f t="shared" si="3"/>
        <v>0</v>
      </c>
      <c r="M37" s="26">
        <v>160</v>
      </c>
      <c r="N37" s="26">
        <f t="shared" si="0"/>
        <v>0</v>
      </c>
      <c r="P37">
        <v>0</v>
      </c>
      <c r="Q37" s="44">
        <v>0</v>
      </c>
      <c r="R37" s="44">
        <f t="shared" si="4"/>
        <v>0</v>
      </c>
      <c r="S37" s="26">
        <v>80</v>
      </c>
      <c r="T37" s="26">
        <f t="shared" si="5"/>
        <v>0</v>
      </c>
      <c r="V37" s="24">
        <v>9135</v>
      </c>
      <c r="W37" s="44">
        <v>2799.6860000000001</v>
      </c>
      <c r="X37" s="44">
        <f t="shared" si="6"/>
        <v>0.30647903667214016</v>
      </c>
      <c r="Y37" s="26">
        <v>400</v>
      </c>
      <c r="Z37" s="27">
        <f t="shared" si="7"/>
        <v>1119874.4000000001</v>
      </c>
      <c r="AB37">
        <v>0</v>
      </c>
      <c r="AC37" s="44">
        <v>0</v>
      </c>
      <c r="AD37" s="44">
        <f t="shared" si="8"/>
        <v>0</v>
      </c>
      <c r="AE37" s="26">
        <v>240</v>
      </c>
      <c r="AF37" s="27">
        <f t="shared" si="9"/>
        <v>0</v>
      </c>
      <c r="AH37">
        <v>0</v>
      </c>
      <c r="AI37">
        <v>0</v>
      </c>
      <c r="AJ37">
        <f t="shared" si="10"/>
        <v>0</v>
      </c>
      <c r="AK37" s="26">
        <v>290</v>
      </c>
      <c r="AL37" s="27">
        <f t="shared" si="11"/>
        <v>0</v>
      </c>
      <c r="AN37" s="27">
        <f t="shared" si="12"/>
        <v>2773210.76</v>
      </c>
      <c r="AO37" s="28">
        <f t="shared" si="13"/>
        <v>924403.58666666655</v>
      </c>
    </row>
    <row r="38" spans="1:41" x14ac:dyDescent="0.25">
      <c r="A38" s="22">
        <v>3067</v>
      </c>
      <c r="B38" s="23" t="s">
        <v>166</v>
      </c>
      <c r="C38" t="s">
        <v>241</v>
      </c>
      <c r="D38" s="24">
        <v>209</v>
      </c>
      <c r="E38" s="44">
        <v>437.45870000000008</v>
      </c>
      <c r="F38" s="44">
        <f t="shared" si="1"/>
        <v>2.0931038277511966</v>
      </c>
      <c r="G38" s="26">
        <v>1800</v>
      </c>
      <c r="H38" s="26">
        <f t="shared" si="2"/>
        <v>787425.66000000015</v>
      </c>
      <c r="J38">
        <v>1</v>
      </c>
      <c r="K38" s="44">
        <v>0.65100000000000002</v>
      </c>
      <c r="L38" s="44">
        <f t="shared" si="3"/>
        <v>0.65100000000000002</v>
      </c>
      <c r="M38" s="26">
        <v>160</v>
      </c>
      <c r="N38" s="26">
        <f t="shared" si="0"/>
        <v>104.16</v>
      </c>
      <c r="P38">
        <v>2</v>
      </c>
      <c r="Q38" s="44">
        <v>2.3643999999999998</v>
      </c>
      <c r="R38" s="44">
        <f t="shared" si="4"/>
        <v>1.1821999999999999</v>
      </c>
      <c r="S38" s="26">
        <v>80</v>
      </c>
      <c r="T38" s="26">
        <f t="shared" si="5"/>
        <v>189.15199999999999</v>
      </c>
      <c r="V38" s="24">
        <v>6399</v>
      </c>
      <c r="W38" s="44">
        <v>1857.896</v>
      </c>
      <c r="X38" s="44">
        <f t="shared" si="6"/>
        <v>0.29034161587748086</v>
      </c>
      <c r="Y38" s="26">
        <v>400</v>
      </c>
      <c r="Z38" s="27">
        <f t="shared" si="7"/>
        <v>743158.4</v>
      </c>
      <c r="AB38">
        <v>0</v>
      </c>
      <c r="AC38" s="44">
        <v>0</v>
      </c>
      <c r="AD38" s="44">
        <f t="shared" si="8"/>
        <v>0</v>
      </c>
      <c r="AE38" s="26">
        <v>240</v>
      </c>
      <c r="AF38" s="27">
        <f t="shared" si="9"/>
        <v>0</v>
      </c>
      <c r="AH38">
        <v>0</v>
      </c>
      <c r="AI38">
        <v>0</v>
      </c>
      <c r="AJ38">
        <f t="shared" si="10"/>
        <v>0</v>
      </c>
      <c r="AK38" s="26">
        <v>290</v>
      </c>
      <c r="AL38" s="27">
        <f t="shared" si="11"/>
        <v>0</v>
      </c>
      <c r="AN38" s="27">
        <f t="shared" si="12"/>
        <v>1530877.3720000002</v>
      </c>
      <c r="AO38" s="28">
        <f t="shared" si="13"/>
        <v>510292.45733333338</v>
      </c>
    </row>
  </sheetData>
  <sheetProtection algorithmName="SHA-512" hashValue="mlRPAaoNvg5XHWD1rCTFpt5fjV6asBlcKVefKrSoVTgLJn1I+OtOfxJ9CtZqBdMkP+ugTYQfT78hozUaSpckdg==" saltValue="e3vOJlGcZsH83uf+YBHNiQ==" spinCount="100000" sheet="1" objects="1" scenarios="1"/>
  <mergeCells count="6">
    <mergeCell ref="AH7:AL7"/>
    <mergeCell ref="D7:H7"/>
    <mergeCell ref="J7:N7"/>
    <mergeCell ref="P7:T7"/>
    <mergeCell ref="V7:Z7"/>
    <mergeCell ref="AB7:AF7"/>
  </mergeCells>
  <pageMargins left="0.7" right="0.7" top="0.75" bottom="0.75" header="0.3" footer="0.3"/>
  <pageSetup pageOrder="overThenDown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5BD24-D0F6-47B2-9496-DD075F08CBB3}">
  <dimension ref="A1:AO77"/>
  <sheetViews>
    <sheetView topLeftCell="A49" workbookViewId="0">
      <selection activeCell="B81" sqref="B81"/>
    </sheetView>
  </sheetViews>
  <sheetFormatPr defaultRowHeight="15" x14ac:dyDescent="0.25"/>
  <cols>
    <col min="2" max="2" width="36.5703125" customWidth="1"/>
    <col min="3" max="3" width="15.85546875" customWidth="1"/>
    <col min="7" max="7" width="10.5703125" bestFit="1" customWidth="1"/>
    <col min="8" max="8" width="13.5703125" customWidth="1"/>
    <col min="22" max="22" width="10.5703125" bestFit="1" customWidth="1"/>
    <col min="26" max="26" width="14.28515625" bestFit="1" customWidth="1"/>
    <col min="32" max="32" width="11.5703125" bestFit="1" customWidth="1"/>
    <col min="40" max="40" width="14.7109375" customWidth="1"/>
    <col min="41" max="41" width="15.28515625" bestFit="1" customWidth="1"/>
  </cols>
  <sheetData>
    <row r="1" spans="1:41" x14ac:dyDescent="0.25">
      <c r="A1" s="5" t="s">
        <v>233</v>
      </c>
    </row>
    <row r="2" spans="1:41" x14ac:dyDescent="0.25">
      <c r="A2" s="5" t="s">
        <v>242</v>
      </c>
    </row>
    <row r="4" spans="1:41" x14ac:dyDescent="0.25">
      <c r="A4" s="5" t="s">
        <v>235</v>
      </c>
    </row>
    <row r="5" spans="1:41" x14ac:dyDescent="0.25">
      <c r="A5" s="5"/>
    </row>
    <row r="6" spans="1:41" x14ac:dyDescent="0.25">
      <c r="A6" s="5" t="s">
        <v>236</v>
      </c>
      <c r="AO6" s="28"/>
    </row>
    <row r="7" spans="1:41" x14ac:dyDescent="0.25">
      <c r="D7" s="50" t="s">
        <v>126</v>
      </c>
      <c r="E7" s="50"/>
      <c r="F7" s="50"/>
      <c r="G7" s="50"/>
      <c r="H7" s="50"/>
      <c r="J7" s="50" t="s">
        <v>127</v>
      </c>
      <c r="K7" s="50"/>
      <c r="L7" s="50"/>
      <c r="M7" s="50"/>
      <c r="N7" s="50"/>
      <c r="P7" s="50" t="s">
        <v>128</v>
      </c>
      <c r="Q7" s="50"/>
      <c r="R7" s="50"/>
      <c r="S7" s="50"/>
      <c r="T7" s="50"/>
      <c r="V7" s="50" t="s">
        <v>129</v>
      </c>
      <c r="W7" s="50"/>
      <c r="X7" s="50"/>
      <c r="Y7" s="50"/>
      <c r="Z7" s="50"/>
      <c r="AB7" s="50" t="s">
        <v>130</v>
      </c>
      <c r="AC7" s="50"/>
      <c r="AD7" s="50"/>
      <c r="AE7" s="50"/>
      <c r="AF7" s="50"/>
      <c r="AH7" s="50" t="s">
        <v>131</v>
      </c>
      <c r="AI7" s="50"/>
      <c r="AJ7" s="50"/>
      <c r="AK7" s="50"/>
      <c r="AL7" s="50"/>
      <c r="AN7" s="27"/>
      <c r="AO7" s="27"/>
    </row>
    <row r="8" spans="1:41" ht="45" x14ac:dyDescent="0.25">
      <c r="A8" s="16" t="s">
        <v>4</v>
      </c>
      <c r="B8" s="16" t="s">
        <v>5</v>
      </c>
      <c r="C8" s="45" t="s">
        <v>132</v>
      </c>
      <c r="D8" s="16" t="s">
        <v>133</v>
      </c>
      <c r="E8" s="16" t="s">
        <v>134</v>
      </c>
      <c r="F8" s="16" t="s">
        <v>135</v>
      </c>
      <c r="G8" s="16" t="s">
        <v>97</v>
      </c>
      <c r="H8" s="16" t="s">
        <v>98</v>
      </c>
      <c r="J8" s="16" t="s">
        <v>133</v>
      </c>
      <c r="K8" s="16" t="s">
        <v>134</v>
      </c>
      <c r="L8" s="16" t="s">
        <v>135</v>
      </c>
      <c r="M8" s="16" t="s">
        <v>97</v>
      </c>
      <c r="N8" s="16" t="s">
        <v>98</v>
      </c>
      <c r="P8" s="16" t="s">
        <v>133</v>
      </c>
      <c r="Q8" s="16" t="s">
        <v>134</v>
      </c>
      <c r="R8" s="16" t="s">
        <v>135</v>
      </c>
      <c r="S8" s="16" t="s">
        <v>97</v>
      </c>
      <c r="T8" s="16" t="s">
        <v>98</v>
      </c>
      <c r="V8" s="16" t="s">
        <v>136</v>
      </c>
      <c r="W8" s="16" t="s">
        <v>134</v>
      </c>
      <c r="X8" s="16" t="s">
        <v>135</v>
      </c>
      <c r="Y8" s="16" t="s">
        <v>97</v>
      </c>
      <c r="Z8" s="16" t="s">
        <v>98</v>
      </c>
      <c r="AB8" s="16" t="s">
        <v>136</v>
      </c>
      <c r="AC8" s="16" t="s">
        <v>134</v>
      </c>
      <c r="AD8" s="16" t="s">
        <v>135</v>
      </c>
      <c r="AE8" s="16" t="s">
        <v>97</v>
      </c>
      <c r="AF8" s="16" t="s">
        <v>98</v>
      </c>
      <c r="AH8" s="16" t="s">
        <v>136</v>
      </c>
      <c r="AI8" s="16" t="s">
        <v>134</v>
      </c>
      <c r="AJ8" s="16" t="s">
        <v>135</v>
      </c>
      <c r="AK8" s="16" t="s">
        <v>97</v>
      </c>
      <c r="AL8" s="16" t="s">
        <v>98</v>
      </c>
      <c r="AM8" s="46"/>
      <c r="AN8" s="16" t="s">
        <v>137</v>
      </c>
      <c r="AO8" s="16" t="s">
        <v>237</v>
      </c>
    </row>
    <row r="9" spans="1:41" x14ac:dyDescent="0.25">
      <c r="A9" s="22">
        <v>14001</v>
      </c>
      <c r="B9" s="23" t="s">
        <v>167</v>
      </c>
      <c r="C9" t="s">
        <v>243</v>
      </c>
      <c r="D9" s="24">
        <v>292</v>
      </c>
      <c r="E9" s="44">
        <v>293.77429999999993</v>
      </c>
      <c r="F9" s="44">
        <f>E9/D9</f>
        <v>1.0060763698630135</v>
      </c>
      <c r="G9" s="26">
        <v>1750</v>
      </c>
      <c r="H9" s="26">
        <f>D9*F9*G9</f>
        <v>514105.02499999985</v>
      </c>
      <c r="J9" s="24">
        <v>56</v>
      </c>
      <c r="K9" s="44">
        <v>36.026999999999994</v>
      </c>
      <c r="L9" s="44">
        <f>IFERROR(K9/J9,0)</f>
        <v>0.64333928571428556</v>
      </c>
      <c r="M9" s="26">
        <v>160</v>
      </c>
      <c r="N9" s="26">
        <f>J9*L9*M9</f>
        <v>5764.3199999999988</v>
      </c>
      <c r="P9" s="24">
        <v>0</v>
      </c>
      <c r="Q9" s="44">
        <v>0</v>
      </c>
      <c r="R9" s="44">
        <f>IFERROR(Q9/P9,0)</f>
        <v>0</v>
      </c>
      <c r="S9" s="26">
        <v>80</v>
      </c>
      <c r="T9" s="26">
        <f>P9*R9*S9</f>
        <v>0</v>
      </c>
      <c r="V9" s="24">
        <v>4630</v>
      </c>
      <c r="W9" s="44">
        <v>1602.7022999999997</v>
      </c>
      <c r="X9" s="44">
        <f>IFERROR(W9/V9,0)</f>
        <v>0.34615600431965438</v>
      </c>
      <c r="Y9" s="26">
        <v>375</v>
      </c>
      <c r="Z9" s="27">
        <f>V9*X9*Y9</f>
        <v>601013.36249999993</v>
      </c>
      <c r="AB9" s="24">
        <v>8</v>
      </c>
      <c r="AC9" s="44">
        <v>4.4077999999999999</v>
      </c>
      <c r="AD9" s="44">
        <f>IFERROR(AC9/AB9,0)</f>
        <v>0.55097499999999999</v>
      </c>
      <c r="AE9" s="26">
        <v>240</v>
      </c>
      <c r="AF9" s="27">
        <f>AB9*AD9*AE9</f>
        <v>1057.8720000000001</v>
      </c>
      <c r="AH9" s="24">
        <v>0</v>
      </c>
      <c r="AI9" s="44">
        <v>0</v>
      </c>
      <c r="AJ9" s="44">
        <f>IFERROR(AI9/AH9,0)</f>
        <v>0</v>
      </c>
      <c r="AK9" s="26">
        <v>290</v>
      </c>
      <c r="AL9" s="27">
        <f>AH9*AJ9*AK9</f>
        <v>0</v>
      </c>
      <c r="AN9" s="27">
        <f>AL9+AF9+Z9+T9+N9+H9</f>
        <v>1121940.5794999998</v>
      </c>
      <c r="AO9" s="28">
        <f>AN9/3</f>
        <v>373980.19316666661</v>
      </c>
    </row>
    <row r="10" spans="1:41" x14ac:dyDescent="0.25">
      <c r="A10" s="22">
        <v>12010</v>
      </c>
      <c r="B10" s="23" t="s">
        <v>168</v>
      </c>
      <c r="C10" t="s">
        <v>243</v>
      </c>
      <c r="D10" s="24">
        <v>281</v>
      </c>
      <c r="E10" s="44">
        <v>381.51710000000003</v>
      </c>
      <c r="F10" s="44">
        <f t="shared" ref="F10:F73" si="0">E10/D10</f>
        <v>1.3577120996441283</v>
      </c>
      <c r="G10" s="26">
        <v>1750</v>
      </c>
      <c r="H10" s="26">
        <f t="shared" ref="H10:H73" si="1">D10*F10*G10</f>
        <v>667654.92500000005</v>
      </c>
      <c r="J10" s="24">
        <v>0</v>
      </c>
      <c r="K10" s="44">
        <v>0</v>
      </c>
      <c r="L10" s="44">
        <f t="shared" ref="L10:L73" si="2">IFERROR(K10/J10,0)</f>
        <v>0</v>
      </c>
      <c r="M10" s="26">
        <v>160</v>
      </c>
      <c r="N10" s="26">
        <f t="shared" ref="N10:N73" si="3">J10*L10*M10</f>
        <v>0</v>
      </c>
      <c r="P10" s="24">
        <v>0</v>
      </c>
      <c r="Q10" s="44">
        <v>0</v>
      </c>
      <c r="R10" s="44">
        <f t="shared" ref="R10:R73" si="4">IFERROR(Q10/P10,0)</f>
        <v>0</v>
      </c>
      <c r="S10" s="26">
        <v>80</v>
      </c>
      <c r="T10" s="26">
        <f t="shared" ref="T10:T73" si="5">P10*R10*S10</f>
        <v>0</v>
      </c>
      <c r="V10" s="24">
        <v>6388</v>
      </c>
      <c r="W10" s="44">
        <v>3369.9818999999998</v>
      </c>
      <c r="X10" s="44">
        <f t="shared" ref="X10:X73" si="6">IFERROR(W10/V10,0)</f>
        <v>0.52754882592360675</v>
      </c>
      <c r="Y10" s="26">
        <v>375</v>
      </c>
      <c r="Z10" s="27">
        <f t="shared" ref="Z10:Z73" si="7">V10*X10*Y10</f>
        <v>1263743.2124999999</v>
      </c>
      <c r="AB10" s="24">
        <v>0</v>
      </c>
      <c r="AC10" s="44">
        <v>0</v>
      </c>
      <c r="AD10" s="44">
        <f t="shared" ref="AD10:AD73" si="8">IFERROR(AC10/AB10,0)</f>
        <v>0</v>
      </c>
      <c r="AE10" s="26">
        <v>240</v>
      </c>
      <c r="AF10" s="27">
        <f t="shared" ref="AF10:AF73" si="9">AB10*AD10*AE10</f>
        <v>0</v>
      </c>
      <c r="AH10" s="24">
        <v>0</v>
      </c>
      <c r="AI10" s="44">
        <v>0</v>
      </c>
      <c r="AJ10" s="44">
        <f t="shared" ref="AJ10:AJ73" si="10">IFERROR(AI10/AH10,0)</f>
        <v>0</v>
      </c>
      <c r="AK10" s="26">
        <v>290</v>
      </c>
      <c r="AL10" s="27">
        <f t="shared" ref="AL10:AL73" si="11">AH10*AJ10*AK10</f>
        <v>0</v>
      </c>
      <c r="AN10" s="27">
        <f t="shared" ref="AN10:AN73" si="12">AL10+AF10+Z10+T10+N10+H10</f>
        <v>1931398.1375</v>
      </c>
      <c r="AO10" s="28">
        <f t="shared" ref="AO10:AO73" si="13">AN10/3</f>
        <v>643799.37916666665</v>
      </c>
    </row>
    <row r="11" spans="1:41" x14ac:dyDescent="0.25">
      <c r="A11" s="22">
        <v>4025</v>
      </c>
      <c r="B11" s="23" t="s">
        <v>169</v>
      </c>
      <c r="C11" t="s">
        <v>243</v>
      </c>
      <c r="D11" s="24">
        <v>284</v>
      </c>
      <c r="E11" s="44">
        <v>346.76550000000003</v>
      </c>
      <c r="F11" s="44">
        <f t="shared" si="0"/>
        <v>1.2210052816901409</v>
      </c>
      <c r="G11" s="26">
        <v>1750</v>
      </c>
      <c r="H11" s="26">
        <f t="shared" si="1"/>
        <v>606839.625</v>
      </c>
      <c r="J11" s="24">
        <v>47</v>
      </c>
      <c r="K11" s="44">
        <v>30.978000000000005</v>
      </c>
      <c r="L11" s="44">
        <f t="shared" si="2"/>
        <v>0.65910638297872348</v>
      </c>
      <c r="M11" s="26">
        <v>160</v>
      </c>
      <c r="N11" s="26">
        <f t="shared" si="3"/>
        <v>4956.4800000000005</v>
      </c>
      <c r="P11" s="24">
        <v>0</v>
      </c>
      <c r="Q11" s="44">
        <v>0</v>
      </c>
      <c r="R11" s="44">
        <f t="shared" si="4"/>
        <v>0</v>
      </c>
      <c r="S11" s="26">
        <v>80</v>
      </c>
      <c r="T11" s="26">
        <f t="shared" si="5"/>
        <v>0</v>
      </c>
      <c r="V11" s="24">
        <v>4417</v>
      </c>
      <c r="W11" s="44">
        <v>1583.3723000000002</v>
      </c>
      <c r="X11" s="44">
        <f t="shared" si="6"/>
        <v>0.35847233416345942</v>
      </c>
      <c r="Y11" s="26">
        <v>375</v>
      </c>
      <c r="Z11" s="27">
        <f t="shared" si="7"/>
        <v>593764.61250000005</v>
      </c>
      <c r="AB11" s="24">
        <v>64</v>
      </c>
      <c r="AC11" s="44">
        <v>60.677300000000002</v>
      </c>
      <c r="AD11" s="44">
        <f t="shared" si="8"/>
        <v>0.94808281250000004</v>
      </c>
      <c r="AE11" s="26">
        <v>240</v>
      </c>
      <c r="AF11" s="27">
        <f t="shared" si="9"/>
        <v>14562.552</v>
      </c>
      <c r="AH11" s="24">
        <v>0</v>
      </c>
      <c r="AI11" s="44">
        <v>0</v>
      </c>
      <c r="AJ11" s="44">
        <f t="shared" si="10"/>
        <v>0</v>
      </c>
      <c r="AK11" s="26">
        <v>290</v>
      </c>
      <c r="AL11" s="27">
        <f t="shared" si="11"/>
        <v>0</v>
      </c>
      <c r="AN11" s="27">
        <f t="shared" si="12"/>
        <v>1220123.2694999999</v>
      </c>
      <c r="AO11" s="28">
        <f t="shared" si="13"/>
        <v>406707.75649999996</v>
      </c>
    </row>
    <row r="12" spans="1:41" x14ac:dyDescent="0.25">
      <c r="A12" s="22">
        <v>2134</v>
      </c>
      <c r="B12" s="23" t="s">
        <v>170</v>
      </c>
      <c r="C12" t="s">
        <v>243</v>
      </c>
      <c r="D12" s="24">
        <v>113</v>
      </c>
      <c r="E12" s="44">
        <v>143.2003</v>
      </c>
      <c r="F12" s="44">
        <f t="shared" si="0"/>
        <v>1.2672592920353982</v>
      </c>
      <c r="G12" s="26">
        <v>1750</v>
      </c>
      <c r="H12" s="26">
        <f t="shared" si="1"/>
        <v>250600.52499999999</v>
      </c>
      <c r="J12" s="24">
        <v>3</v>
      </c>
      <c r="K12" s="44">
        <v>5.3365</v>
      </c>
      <c r="L12" s="44">
        <f t="shared" si="2"/>
        <v>1.7788333333333333</v>
      </c>
      <c r="M12" s="26">
        <v>160</v>
      </c>
      <c r="N12" s="26">
        <f t="shared" si="3"/>
        <v>853.84</v>
      </c>
      <c r="P12" s="24">
        <v>0</v>
      </c>
      <c r="Q12" s="44">
        <v>0</v>
      </c>
      <c r="R12" s="44">
        <f t="shared" si="4"/>
        <v>0</v>
      </c>
      <c r="S12" s="26">
        <v>80</v>
      </c>
      <c r="T12" s="26">
        <f t="shared" si="5"/>
        <v>0</v>
      </c>
      <c r="V12" s="24">
        <v>3045</v>
      </c>
      <c r="W12" s="44">
        <v>1405.7770999999996</v>
      </c>
      <c r="X12" s="44">
        <f t="shared" si="6"/>
        <v>0.46166735632183892</v>
      </c>
      <c r="Y12" s="26">
        <v>375</v>
      </c>
      <c r="Z12" s="27">
        <f t="shared" si="7"/>
        <v>527166.41249999986</v>
      </c>
      <c r="AB12" s="24">
        <v>0</v>
      </c>
      <c r="AC12" s="44">
        <v>0</v>
      </c>
      <c r="AD12" s="44">
        <f t="shared" si="8"/>
        <v>0</v>
      </c>
      <c r="AE12" s="26">
        <v>240</v>
      </c>
      <c r="AF12" s="27">
        <f t="shared" si="9"/>
        <v>0</v>
      </c>
      <c r="AH12" s="24">
        <v>0</v>
      </c>
      <c r="AI12" s="44">
        <v>0</v>
      </c>
      <c r="AJ12" s="44">
        <f t="shared" si="10"/>
        <v>0</v>
      </c>
      <c r="AK12" s="26">
        <v>290</v>
      </c>
      <c r="AL12" s="27">
        <f t="shared" si="11"/>
        <v>0</v>
      </c>
      <c r="AN12" s="27">
        <f t="shared" si="12"/>
        <v>778620.77749999985</v>
      </c>
      <c r="AO12" s="28">
        <f t="shared" si="13"/>
        <v>259540.25916666663</v>
      </c>
    </row>
    <row r="13" spans="1:41" x14ac:dyDescent="0.25">
      <c r="A13" s="22">
        <v>3073</v>
      </c>
      <c r="B13" s="23" t="s">
        <v>171</v>
      </c>
      <c r="C13" t="s">
        <v>243</v>
      </c>
      <c r="D13" s="24">
        <v>406</v>
      </c>
      <c r="E13" s="44">
        <v>660.00279999999987</v>
      </c>
      <c r="F13" s="44">
        <f t="shared" si="0"/>
        <v>1.6256226600985217</v>
      </c>
      <c r="G13" s="26">
        <v>1750</v>
      </c>
      <c r="H13" s="26">
        <f t="shared" si="1"/>
        <v>1155004.8999999997</v>
      </c>
      <c r="J13" s="24">
        <v>88</v>
      </c>
      <c r="K13" s="44">
        <v>67.934099999999987</v>
      </c>
      <c r="L13" s="44">
        <f t="shared" si="2"/>
        <v>0.77197840909090898</v>
      </c>
      <c r="M13" s="26">
        <v>160</v>
      </c>
      <c r="N13" s="26">
        <f t="shared" si="3"/>
        <v>10869.455999999998</v>
      </c>
      <c r="P13" s="24">
        <v>9</v>
      </c>
      <c r="Q13" s="44">
        <v>12.704700000000001</v>
      </c>
      <c r="R13" s="44">
        <f t="shared" si="4"/>
        <v>1.4116333333333335</v>
      </c>
      <c r="S13" s="26">
        <v>80</v>
      </c>
      <c r="T13" s="26">
        <f t="shared" si="5"/>
        <v>1016.3760000000002</v>
      </c>
      <c r="V13" s="24">
        <v>7757</v>
      </c>
      <c r="W13" s="44">
        <v>3552.4789000000005</v>
      </c>
      <c r="X13" s="44">
        <f t="shared" si="6"/>
        <v>0.45797072321773891</v>
      </c>
      <c r="Y13" s="26">
        <v>375</v>
      </c>
      <c r="Z13" s="27">
        <f t="shared" si="7"/>
        <v>1332179.5875000001</v>
      </c>
      <c r="AB13" s="24">
        <v>5793</v>
      </c>
      <c r="AC13" s="44">
        <v>1562.8830999999998</v>
      </c>
      <c r="AD13" s="44">
        <f t="shared" si="8"/>
        <v>0.26978820990851021</v>
      </c>
      <c r="AE13" s="26">
        <v>240</v>
      </c>
      <c r="AF13" s="27">
        <f t="shared" si="9"/>
        <v>375091.9439999999</v>
      </c>
      <c r="AH13" s="24">
        <v>0</v>
      </c>
      <c r="AI13" s="44">
        <v>0</v>
      </c>
      <c r="AJ13" s="44">
        <f t="shared" si="10"/>
        <v>0</v>
      </c>
      <c r="AK13" s="26">
        <v>290</v>
      </c>
      <c r="AL13" s="27">
        <f t="shared" si="11"/>
        <v>0</v>
      </c>
      <c r="AN13" s="27">
        <f t="shared" si="12"/>
        <v>2874162.2634999994</v>
      </c>
      <c r="AO13" s="28">
        <f t="shared" si="13"/>
        <v>958054.08783333318</v>
      </c>
    </row>
    <row r="14" spans="1:41" x14ac:dyDescent="0.25">
      <c r="A14" s="22">
        <v>16017</v>
      </c>
      <c r="B14" s="23" t="s">
        <v>172</v>
      </c>
      <c r="C14" t="s">
        <v>243</v>
      </c>
      <c r="D14" s="24">
        <v>930</v>
      </c>
      <c r="E14" s="44">
        <v>1416.5958000000003</v>
      </c>
      <c r="F14" s="44">
        <f t="shared" si="0"/>
        <v>1.523221290322581</v>
      </c>
      <c r="G14" s="26">
        <v>1750</v>
      </c>
      <c r="H14" s="26">
        <f t="shared" si="1"/>
        <v>2479042.6500000004</v>
      </c>
      <c r="J14" s="24">
        <v>66</v>
      </c>
      <c r="K14" s="44">
        <v>52.269500000000015</v>
      </c>
      <c r="L14" s="44">
        <f t="shared" si="2"/>
        <v>0.79196212121212139</v>
      </c>
      <c r="M14" s="26">
        <v>160</v>
      </c>
      <c r="N14" s="26">
        <f t="shared" si="3"/>
        <v>8363.1200000000026</v>
      </c>
      <c r="P14" s="24">
        <v>5</v>
      </c>
      <c r="Q14" s="44">
        <v>11.3187</v>
      </c>
      <c r="R14" s="44">
        <f t="shared" si="4"/>
        <v>2.2637399999999999</v>
      </c>
      <c r="S14" s="26">
        <v>80</v>
      </c>
      <c r="T14" s="26">
        <f t="shared" si="5"/>
        <v>905.49599999999998</v>
      </c>
      <c r="V14" s="24">
        <v>10082</v>
      </c>
      <c r="W14" s="44">
        <v>4996.4012000000002</v>
      </c>
      <c r="X14" s="44">
        <f t="shared" si="6"/>
        <v>0.49557639357270383</v>
      </c>
      <c r="Y14" s="26">
        <v>375</v>
      </c>
      <c r="Z14" s="27">
        <f t="shared" si="7"/>
        <v>1873650.4500000002</v>
      </c>
      <c r="AB14" s="24">
        <v>294</v>
      </c>
      <c r="AC14" s="44">
        <v>219.44309999999999</v>
      </c>
      <c r="AD14" s="44">
        <f t="shared" si="8"/>
        <v>0.74640510204081634</v>
      </c>
      <c r="AE14" s="26">
        <v>240</v>
      </c>
      <c r="AF14" s="27">
        <f t="shared" si="9"/>
        <v>52666.344000000005</v>
      </c>
      <c r="AH14" s="24">
        <v>0</v>
      </c>
      <c r="AI14" s="44">
        <v>0</v>
      </c>
      <c r="AJ14" s="44">
        <f t="shared" si="10"/>
        <v>0</v>
      </c>
      <c r="AK14" s="26">
        <v>290</v>
      </c>
      <c r="AL14" s="27">
        <f t="shared" si="11"/>
        <v>0</v>
      </c>
      <c r="AN14" s="27">
        <f t="shared" si="12"/>
        <v>4414628.0600000005</v>
      </c>
      <c r="AO14" s="28">
        <f t="shared" si="13"/>
        <v>1471542.6866666668</v>
      </c>
    </row>
    <row r="15" spans="1:41" x14ac:dyDescent="0.25">
      <c r="A15" s="22">
        <v>5006</v>
      </c>
      <c r="B15" s="23" t="s">
        <v>173</v>
      </c>
      <c r="C15" t="s">
        <v>243</v>
      </c>
      <c r="D15" s="24">
        <v>465</v>
      </c>
      <c r="E15" s="44">
        <v>425.74549999999999</v>
      </c>
      <c r="F15" s="44">
        <f t="shared" si="0"/>
        <v>0.91558172043010755</v>
      </c>
      <c r="G15" s="26">
        <v>1750</v>
      </c>
      <c r="H15" s="26">
        <f t="shared" si="1"/>
        <v>745054.625</v>
      </c>
      <c r="J15" s="24">
        <v>0</v>
      </c>
      <c r="K15" s="44">
        <v>0</v>
      </c>
      <c r="L15" s="44">
        <f t="shared" si="2"/>
        <v>0</v>
      </c>
      <c r="M15" s="26">
        <v>160</v>
      </c>
      <c r="N15" s="26">
        <f t="shared" si="3"/>
        <v>0</v>
      </c>
      <c r="P15" s="24">
        <v>0</v>
      </c>
      <c r="Q15" s="44">
        <v>0</v>
      </c>
      <c r="R15" s="44">
        <f t="shared" si="4"/>
        <v>0</v>
      </c>
      <c r="S15" s="26">
        <v>80</v>
      </c>
      <c r="T15" s="26">
        <f t="shared" si="5"/>
        <v>0</v>
      </c>
      <c r="V15" s="24">
        <v>7951</v>
      </c>
      <c r="W15" s="44">
        <v>2928.0413999999996</v>
      </c>
      <c r="X15" s="44">
        <f t="shared" si="6"/>
        <v>0.36826077222990816</v>
      </c>
      <c r="Y15" s="26">
        <v>375</v>
      </c>
      <c r="Z15" s="27">
        <f t="shared" si="7"/>
        <v>1098015.5249999999</v>
      </c>
      <c r="AB15" s="24">
        <v>0</v>
      </c>
      <c r="AC15" s="44">
        <v>0</v>
      </c>
      <c r="AD15" s="44">
        <f t="shared" si="8"/>
        <v>0</v>
      </c>
      <c r="AE15" s="26">
        <v>240</v>
      </c>
      <c r="AF15" s="27">
        <f t="shared" si="9"/>
        <v>0</v>
      </c>
      <c r="AH15" s="24">
        <v>0</v>
      </c>
      <c r="AI15" s="44">
        <v>0</v>
      </c>
      <c r="AJ15" s="44">
        <f t="shared" si="10"/>
        <v>0</v>
      </c>
      <c r="AK15" s="26">
        <v>290</v>
      </c>
      <c r="AL15" s="27">
        <f t="shared" si="11"/>
        <v>0</v>
      </c>
      <c r="AN15" s="27">
        <f t="shared" si="12"/>
        <v>1843070.15</v>
      </c>
      <c r="AO15" s="28">
        <f t="shared" si="13"/>
        <v>614356.71666666667</v>
      </c>
    </row>
    <row r="16" spans="1:41" x14ac:dyDescent="0.25">
      <c r="A16" s="22">
        <v>8016</v>
      </c>
      <c r="B16" s="23" t="s">
        <v>174</v>
      </c>
      <c r="C16" t="s">
        <v>243</v>
      </c>
      <c r="D16" s="24">
        <v>560</v>
      </c>
      <c r="E16" s="44">
        <v>627.48800000000006</v>
      </c>
      <c r="F16" s="44">
        <f t="shared" si="0"/>
        <v>1.1205142857142858</v>
      </c>
      <c r="G16" s="26">
        <v>1750</v>
      </c>
      <c r="H16" s="26">
        <f t="shared" si="1"/>
        <v>1098104</v>
      </c>
      <c r="J16" s="24">
        <v>0</v>
      </c>
      <c r="K16" s="44">
        <v>0</v>
      </c>
      <c r="L16" s="44">
        <f t="shared" si="2"/>
        <v>0</v>
      </c>
      <c r="M16" s="26">
        <v>160</v>
      </c>
      <c r="N16" s="26">
        <f t="shared" si="3"/>
        <v>0</v>
      </c>
      <c r="P16" s="24">
        <v>0</v>
      </c>
      <c r="Q16" s="44">
        <v>0</v>
      </c>
      <c r="R16" s="44">
        <f t="shared" si="4"/>
        <v>0</v>
      </c>
      <c r="S16" s="26">
        <v>80</v>
      </c>
      <c r="T16" s="26">
        <f t="shared" si="5"/>
        <v>0</v>
      </c>
      <c r="V16" s="24">
        <v>9779</v>
      </c>
      <c r="W16" s="44">
        <v>3316.2325999999998</v>
      </c>
      <c r="X16" s="44">
        <f t="shared" si="6"/>
        <v>0.33911776255240822</v>
      </c>
      <c r="Y16" s="26">
        <v>375</v>
      </c>
      <c r="Z16" s="27">
        <f t="shared" si="7"/>
        <v>1243587.2249999999</v>
      </c>
      <c r="AB16" s="24">
        <v>0</v>
      </c>
      <c r="AC16" s="44">
        <v>0</v>
      </c>
      <c r="AD16" s="44">
        <f t="shared" si="8"/>
        <v>0</v>
      </c>
      <c r="AE16" s="26">
        <v>240</v>
      </c>
      <c r="AF16" s="27">
        <f t="shared" si="9"/>
        <v>0</v>
      </c>
      <c r="AH16" s="24">
        <v>0</v>
      </c>
      <c r="AI16" s="44">
        <v>0</v>
      </c>
      <c r="AJ16" s="44">
        <f t="shared" si="10"/>
        <v>0</v>
      </c>
      <c r="AK16" s="26">
        <v>290</v>
      </c>
      <c r="AL16" s="27">
        <f t="shared" si="11"/>
        <v>0</v>
      </c>
      <c r="AN16" s="27">
        <f t="shared" si="12"/>
        <v>2341691.2249999996</v>
      </c>
      <c r="AO16" s="28">
        <f t="shared" si="13"/>
        <v>780563.74166666658</v>
      </c>
    </row>
    <row r="17" spans="1:41" x14ac:dyDescent="0.25">
      <c r="A17" s="22">
        <v>1002</v>
      </c>
      <c r="B17" s="23" t="s">
        <v>175</v>
      </c>
      <c r="C17" t="s">
        <v>243</v>
      </c>
      <c r="D17" s="24">
        <v>318</v>
      </c>
      <c r="E17" s="44">
        <v>274.00029999999998</v>
      </c>
      <c r="F17" s="44">
        <f t="shared" si="0"/>
        <v>0.86163616352201255</v>
      </c>
      <c r="G17" s="26">
        <v>1750</v>
      </c>
      <c r="H17" s="26">
        <f t="shared" si="1"/>
        <v>479500.52499999997</v>
      </c>
      <c r="J17" s="24">
        <v>0</v>
      </c>
      <c r="K17" s="44">
        <v>0</v>
      </c>
      <c r="L17" s="44">
        <f t="shared" si="2"/>
        <v>0</v>
      </c>
      <c r="M17" s="26">
        <v>160</v>
      </c>
      <c r="N17" s="26">
        <f t="shared" si="3"/>
        <v>0</v>
      </c>
      <c r="P17" s="24">
        <v>0</v>
      </c>
      <c r="Q17" s="44">
        <v>0</v>
      </c>
      <c r="R17" s="44">
        <f t="shared" si="4"/>
        <v>0</v>
      </c>
      <c r="S17" s="26">
        <v>80</v>
      </c>
      <c r="T17" s="26">
        <f t="shared" si="5"/>
        <v>0</v>
      </c>
      <c r="V17" s="24">
        <v>4792</v>
      </c>
      <c r="W17" s="44">
        <v>1490.4719</v>
      </c>
      <c r="X17" s="44">
        <f t="shared" si="6"/>
        <v>0.31103336811352256</v>
      </c>
      <c r="Y17" s="26">
        <v>375</v>
      </c>
      <c r="Z17" s="27">
        <f t="shared" si="7"/>
        <v>558926.96250000002</v>
      </c>
      <c r="AB17" s="24">
        <v>0</v>
      </c>
      <c r="AC17" s="44">
        <v>0</v>
      </c>
      <c r="AD17" s="44">
        <f t="shared" si="8"/>
        <v>0</v>
      </c>
      <c r="AE17" s="26">
        <v>240</v>
      </c>
      <c r="AF17" s="27">
        <f t="shared" si="9"/>
        <v>0</v>
      </c>
      <c r="AH17" s="24">
        <v>0</v>
      </c>
      <c r="AI17" s="44">
        <v>0</v>
      </c>
      <c r="AJ17" s="44">
        <f t="shared" si="10"/>
        <v>0</v>
      </c>
      <c r="AK17" s="26">
        <v>290</v>
      </c>
      <c r="AL17" s="27">
        <f t="shared" si="11"/>
        <v>0</v>
      </c>
      <c r="AN17" s="27">
        <f t="shared" si="12"/>
        <v>1038427.4875</v>
      </c>
      <c r="AO17" s="28">
        <f t="shared" si="13"/>
        <v>346142.49583333335</v>
      </c>
    </row>
    <row r="18" spans="1:41" x14ac:dyDescent="0.25">
      <c r="A18" s="22">
        <v>2005</v>
      </c>
      <c r="B18" s="23" t="s">
        <v>176</v>
      </c>
      <c r="C18" t="s">
        <v>243</v>
      </c>
      <c r="D18" s="24">
        <v>238</v>
      </c>
      <c r="E18" s="44">
        <v>228.34249999999994</v>
      </c>
      <c r="F18" s="44">
        <f t="shared" si="0"/>
        <v>0.95942226890756277</v>
      </c>
      <c r="G18" s="26">
        <v>1750</v>
      </c>
      <c r="H18" s="26">
        <f t="shared" si="1"/>
        <v>399599.37499999988</v>
      </c>
      <c r="J18" s="24">
        <v>2</v>
      </c>
      <c r="K18" s="44">
        <v>2.2200000000000002</v>
      </c>
      <c r="L18" s="44">
        <f t="shared" si="2"/>
        <v>1.1100000000000001</v>
      </c>
      <c r="M18" s="26">
        <v>160</v>
      </c>
      <c r="N18" s="26">
        <f t="shared" si="3"/>
        <v>355.20000000000005</v>
      </c>
      <c r="P18" s="24">
        <v>0</v>
      </c>
      <c r="Q18" s="44">
        <v>0</v>
      </c>
      <c r="R18" s="44">
        <f t="shared" si="4"/>
        <v>0</v>
      </c>
      <c r="S18" s="26">
        <v>80</v>
      </c>
      <c r="T18" s="26">
        <f t="shared" si="5"/>
        <v>0</v>
      </c>
      <c r="V18" s="24">
        <v>5733</v>
      </c>
      <c r="W18" s="44">
        <v>1710.0395000000001</v>
      </c>
      <c r="X18" s="44">
        <f t="shared" si="6"/>
        <v>0.29828004535147395</v>
      </c>
      <c r="Y18" s="26">
        <v>375</v>
      </c>
      <c r="Z18" s="27">
        <f t="shared" si="7"/>
        <v>641264.8125</v>
      </c>
      <c r="AB18" s="24">
        <v>0</v>
      </c>
      <c r="AC18" s="44">
        <v>0</v>
      </c>
      <c r="AD18" s="44">
        <f t="shared" si="8"/>
        <v>0</v>
      </c>
      <c r="AE18" s="26">
        <v>240</v>
      </c>
      <c r="AF18" s="27">
        <f t="shared" si="9"/>
        <v>0</v>
      </c>
      <c r="AH18" s="24">
        <v>0</v>
      </c>
      <c r="AI18" s="44">
        <v>0</v>
      </c>
      <c r="AJ18" s="44">
        <f t="shared" si="10"/>
        <v>0</v>
      </c>
      <c r="AK18" s="26">
        <v>290</v>
      </c>
      <c r="AL18" s="27">
        <f t="shared" si="11"/>
        <v>0</v>
      </c>
      <c r="AN18" s="27">
        <f t="shared" si="12"/>
        <v>1041219.3874999998</v>
      </c>
      <c r="AO18" s="28">
        <f t="shared" si="13"/>
        <v>347073.12916666659</v>
      </c>
    </row>
    <row r="19" spans="1:41" x14ac:dyDescent="0.25">
      <c r="A19" s="22">
        <v>8012</v>
      </c>
      <c r="B19" s="23" t="s">
        <v>177</v>
      </c>
      <c r="C19" t="s">
        <v>243</v>
      </c>
      <c r="D19" s="24">
        <v>257</v>
      </c>
      <c r="E19" s="44">
        <v>268.41540000000003</v>
      </c>
      <c r="F19" s="44">
        <f t="shared" si="0"/>
        <v>1.0444178988326849</v>
      </c>
      <c r="G19" s="26">
        <v>1750</v>
      </c>
      <c r="H19" s="26">
        <f t="shared" si="1"/>
        <v>469726.95000000007</v>
      </c>
      <c r="J19" s="24">
        <v>26</v>
      </c>
      <c r="K19" s="44">
        <v>14.397799999999997</v>
      </c>
      <c r="L19" s="44">
        <f t="shared" si="2"/>
        <v>0.55376153846153831</v>
      </c>
      <c r="M19" s="26">
        <v>160</v>
      </c>
      <c r="N19" s="26">
        <f t="shared" si="3"/>
        <v>2303.6479999999992</v>
      </c>
      <c r="P19" s="24">
        <v>0</v>
      </c>
      <c r="Q19" s="44">
        <v>0</v>
      </c>
      <c r="R19" s="44">
        <f t="shared" si="4"/>
        <v>0</v>
      </c>
      <c r="S19" s="26">
        <v>80</v>
      </c>
      <c r="T19" s="26">
        <f t="shared" si="5"/>
        <v>0</v>
      </c>
      <c r="V19" s="24">
        <v>3470</v>
      </c>
      <c r="W19" s="44">
        <v>1276.4585999999999</v>
      </c>
      <c r="X19" s="44">
        <f t="shared" si="6"/>
        <v>0.36785550432276654</v>
      </c>
      <c r="Y19" s="26">
        <v>375</v>
      </c>
      <c r="Z19" s="27">
        <f t="shared" si="7"/>
        <v>478671.97499999998</v>
      </c>
      <c r="AB19" s="24">
        <v>143</v>
      </c>
      <c r="AC19" s="44">
        <v>133.77439999999999</v>
      </c>
      <c r="AD19" s="44">
        <f t="shared" si="8"/>
        <v>0.9354853146853146</v>
      </c>
      <c r="AE19" s="26">
        <v>240</v>
      </c>
      <c r="AF19" s="27">
        <f t="shared" si="9"/>
        <v>32105.855999999996</v>
      </c>
      <c r="AH19" s="24">
        <v>0</v>
      </c>
      <c r="AI19" s="44">
        <v>0</v>
      </c>
      <c r="AJ19" s="44">
        <f t="shared" si="10"/>
        <v>0</v>
      </c>
      <c r="AK19" s="26">
        <v>290</v>
      </c>
      <c r="AL19" s="27">
        <f t="shared" si="11"/>
        <v>0</v>
      </c>
      <c r="AN19" s="27">
        <f t="shared" si="12"/>
        <v>982808.429</v>
      </c>
      <c r="AO19" s="28">
        <f t="shared" si="13"/>
        <v>327602.80966666667</v>
      </c>
    </row>
    <row r="20" spans="1:41" x14ac:dyDescent="0.25">
      <c r="A20" s="22">
        <v>12009</v>
      </c>
      <c r="B20" s="23" t="s">
        <v>178</v>
      </c>
      <c r="C20" t="s">
        <v>243</v>
      </c>
      <c r="D20" s="24">
        <v>92</v>
      </c>
      <c r="E20" s="44">
        <v>168.9348</v>
      </c>
      <c r="F20" s="44">
        <f t="shared" si="0"/>
        <v>1.8362478260869566</v>
      </c>
      <c r="G20" s="26">
        <v>1750</v>
      </c>
      <c r="H20" s="26">
        <f t="shared" si="1"/>
        <v>295635.89999999997</v>
      </c>
      <c r="J20" s="24">
        <v>0</v>
      </c>
      <c r="K20" s="44">
        <v>0</v>
      </c>
      <c r="L20" s="44">
        <f t="shared" si="2"/>
        <v>0</v>
      </c>
      <c r="M20" s="26">
        <v>160</v>
      </c>
      <c r="N20" s="26">
        <f t="shared" si="3"/>
        <v>0</v>
      </c>
      <c r="P20" s="24">
        <v>1</v>
      </c>
      <c r="Q20" s="44">
        <v>1.4469000000000001</v>
      </c>
      <c r="R20" s="44">
        <f t="shared" si="4"/>
        <v>1.4469000000000001</v>
      </c>
      <c r="S20" s="26">
        <v>80</v>
      </c>
      <c r="T20" s="26">
        <f t="shared" si="5"/>
        <v>115.75200000000001</v>
      </c>
      <c r="V20" s="24">
        <v>3731</v>
      </c>
      <c r="W20" s="44">
        <v>1024.7388000000001</v>
      </c>
      <c r="X20" s="44">
        <f t="shared" si="6"/>
        <v>0.27465526668453499</v>
      </c>
      <c r="Y20" s="26">
        <v>375</v>
      </c>
      <c r="Z20" s="27">
        <f t="shared" si="7"/>
        <v>384277.05000000005</v>
      </c>
      <c r="AB20" s="24">
        <v>0</v>
      </c>
      <c r="AC20" s="44">
        <v>0</v>
      </c>
      <c r="AD20" s="44">
        <f t="shared" si="8"/>
        <v>0</v>
      </c>
      <c r="AE20" s="26">
        <v>240</v>
      </c>
      <c r="AF20" s="27">
        <f t="shared" si="9"/>
        <v>0</v>
      </c>
      <c r="AH20" s="24">
        <v>0</v>
      </c>
      <c r="AI20" s="44">
        <v>0</v>
      </c>
      <c r="AJ20" s="44">
        <f t="shared" si="10"/>
        <v>0</v>
      </c>
      <c r="AK20" s="26">
        <v>290</v>
      </c>
      <c r="AL20" s="27">
        <f t="shared" si="11"/>
        <v>0</v>
      </c>
      <c r="AN20" s="27">
        <f t="shared" si="12"/>
        <v>680028.70200000005</v>
      </c>
      <c r="AO20" s="28">
        <f t="shared" si="13"/>
        <v>226676.23400000003</v>
      </c>
    </row>
    <row r="21" spans="1:41" x14ac:dyDescent="0.25">
      <c r="A21" s="22">
        <v>5014</v>
      </c>
      <c r="B21" s="23" t="s">
        <v>179</v>
      </c>
      <c r="C21" t="s">
        <v>243</v>
      </c>
      <c r="D21" s="24">
        <v>493</v>
      </c>
      <c r="E21" s="44">
        <v>510.80669999999998</v>
      </c>
      <c r="F21" s="44">
        <f t="shared" si="0"/>
        <v>1.0361190669371196</v>
      </c>
      <c r="G21" s="26">
        <v>1750</v>
      </c>
      <c r="H21" s="26">
        <f t="shared" si="1"/>
        <v>893911.72499999998</v>
      </c>
      <c r="J21" s="24">
        <v>1</v>
      </c>
      <c r="K21" s="44">
        <v>1.0982000000000001</v>
      </c>
      <c r="L21" s="44">
        <f t="shared" si="2"/>
        <v>1.0982000000000001</v>
      </c>
      <c r="M21" s="26">
        <v>160</v>
      </c>
      <c r="N21" s="26">
        <f t="shared" si="3"/>
        <v>175.71200000000002</v>
      </c>
      <c r="P21" s="24">
        <v>26</v>
      </c>
      <c r="Q21" s="44">
        <v>49.339400000000005</v>
      </c>
      <c r="R21" s="44">
        <f t="shared" si="4"/>
        <v>1.8976692307692309</v>
      </c>
      <c r="S21" s="26">
        <v>80</v>
      </c>
      <c r="T21" s="26">
        <f t="shared" si="5"/>
        <v>3947.1520000000005</v>
      </c>
      <c r="V21" s="24">
        <v>5130</v>
      </c>
      <c r="W21" s="44">
        <v>2327.7814999999996</v>
      </c>
      <c r="X21" s="44">
        <f t="shared" si="6"/>
        <v>0.45375857699805061</v>
      </c>
      <c r="Y21" s="26">
        <v>375</v>
      </c>
      <c r="Z21" s="27">
        <f t="shared" si="7"/>
        <v>872918.06249999988</v>
      </c>
      <c r="AB21" s="24">
        <v>0</v>
      </c>
      <c r="AC21" s="44">
        <v>0</v>
      </c>
      <c r="AD21" s="44">
        <f t="shared" si="8"/>
        <v>0</v>
      </c>
      <c r="AE21" s="26">
        <v>240</v>
      </c>
      <c r="AF21" s="27">
        <f t="shared" si="9"/>
        <v>0</v>
      </c>
      <c r="AH21" s="24">
        <v>0</v>
      </c>
      <c r="AI21" s="44">
        <v>0</v>
      </c>
      <c r="AJ21" s="44">
        <f t="shared" si="10"/>
        <v>0</v>
      </c>
      <c r="AK21" s="26">
        <v>290</v>
      </c>
      <c r="AL21" s="27">
        <f t="shared" si="11"/>
        <v>0</v>
      </c>
      <c r="AN21" s="27">
        <f t="shared" si="12"/>
        <v>1770952.6514999999</v>
      </c>
      <c r="AO21" s="28">
        <f t="shared" si="13"/>
        <v>590317.55050000001</v>
      </c>
    </row>
    <row r="22" spans="1:41" x14ac:dyDescent="0.25">
      <c r="A22" s="22">
        <v>8088</v>
      </c>
      <c r="B22" s="23" t="s">
        <v>180</v>
      </c>
      <c r="C22" t="s">
        <v>243</v>
      </c>
      <c r="D22" s="24">
        <v>724</v>
      </c>
      <c r="E22" s="44">
        <v>615.03019999999992</v>
      </c>
      <c r="F22" s="44">
        <f t="shared" si="0"/>
        <v>0.84948922651933689</v>
      </c>
      <c r="G22" s="26">
        <v>1750</v>
      </c>
      <c r="H22" s="26">
        <f t="shared" si="1"/>
        <v>1076302.8499999999</v>
      </c>
      <c r="J22" s="24">
        <v>0</v>
      </c>
      <c r="K22" s="44">
        <v>0</v>
      </c>
      <c r="L22" s="44">
        <f t="shared" si="2"/>
        <v>0</v>
      </c>
      <c r="M22" s="26">
        <v>160</v>
      </c>
      <c r="N22" s="26">
        <f t="shared" si="3"/>
        <v>0</v>
      </c>
      <c r="P22" s="24">
        <v>0</v>
      </c>
      <c r="Q22" s="44">
        <v>0</v>
      </c>
      <c r="R22" s="44">
        <f t="shared" si="4"/>
        <v>0</v>
      </c>
      <c r="S22" s="26">
        <v>80</v>
      </c>
      <c r="T22" s="26">
        <f t="shared" si="5"/>
        <v>0</v>
      </c>
      <c r="V22" s="24">
        <v>7842</v>
      </c>
      <c r="W22" s="44">
        <v>2807.1748999999991</v>
      </c>
      <c r="X22" s="44">
        <f t="shared" si="6"/>
        <v>0.35796670492221361</v>
      </c>
      <c r="Y22" s="26">
        <v>375</v>
      </c>
      <c r="Z22" s="27">
        <f t="shared" si="7"/>
        <v>1052690.5874999997</v>
      </c>
      <c r="AB22" s="24">
        <v>0</v>
      </c>
      <c r="AC22" s="44">
        <v>0</v>
      </c>
      <c r="AD22" s="44">
        <f t="shared" si="8"/>
        <v>0</v>
      </c>
      <c r="AE22" s="26">
        <v>240</v>
      </c>
      <c r="AF22" s="27">
        <f t="shared" si="9"/>
        <v>0</v>
      </c>
      <c r="AH22" s="24">
        <v>0</v>
      </c>
      <c r="AI22" s="44">
        <v>0</v>
      </c>
      <c r="AJ22" s="44">
        <f t="shared" si="10"/>
        <v>0</v>
      </c>
      <c r="AK22" s="26">
        <v>290</v>
      </c>
      <c r="AL22" s="27">
        <f t="shared" si="11"/>
        <v>0</v>
      </c>
      <c r="AN22" s="27">
        <f t="shared" si="12"/>
        <v>2128993.4374999995</v>
      </c>
      <c r="AO22" s="28">
        <f t="shared" si="13"/>
        <v>709664.47916666651</v>
      </c>
    </row>
    <row r="23" spans="1:41" x14ac:dyDescent="0.25">
      <c r="A23" s="22">
        <v>13047</v>
      </c>
      <c r="B23" s="23" t="s">
        <v>181</v>
      </c>
      <c r="C23" t="s">
        <v>243</v>
      </c>
      <c r="D23" s="24">
        <v>281</v>
      </c>
      <c r="E23" s="44">
        <v>251.11319999999998</v>
      </c>
      <c r="F23" s="44">
        <f t="shared" si="0"/>
        <v>0.89364128113878993</v>
      </c>
      <c r="G23" s="26">
        <v>1750</v>
      </c>
      <c r="H23" s="26">
        <f t="shared" si="1"/>
        <v>439448.1</v>
      </c>
      <c r="J23" s="24">
        <v>0</v>
      </c>
      <c r="K23" s="44">
        <v>0</v>
      </c>
      <c r="L23" s="44">
        <f t="shared" si="2"/>
        <v>0</v>
      </c>
      <c r="M23" s="26">
        <v>160</v>
      </c>
      <c r="N23" s="26">
        <f t="shared" si="3"/>
        <v>0</v>
      </c>
      <c r="P23" s="24">
        <v>13</v>
      </c>
      <c r="Q23" s="44">
        <v>14.265499999999998</v>
      </c>
      <c r="R23" s="44">
        <f t="shared" si="4"/>
        <v>1.0973461538461537</v>
      </c>
      <c r="S23" s="26">
        <v>80</v>
      </c>
      <c r="T23" s="26">
        <f t="shared" si="5"/>
        <v>1141.24</v>
      </c>
      <c r="V23" s="24">
        <v>7498</v>
      </c>
      <c r="W23" s="44">
        <v>3188.7651000000001</v>
      </c>
      <c r="X23" s="44">
        <f t="shared" si="6"/>
        <v>0.42528208855694855</v>
      </c>
      <c r="Y23" s="26">
        <v>375</v>
      </c>
      <c r="Z23" s="27">
        <f t="shared" si="7"/>
        <v>1195786.9125000001</v>
      </c>
      <c r="AB23" s="24">
        <v>0</v>
      </c>
      <c r="AC23" s="44">
        <v>0</v>
      </c>
      <c r="AD23" s="44">
        <f t="shared" si="8"/>
        <v>0</v>
      </c>
      <c r="AE23" s="26">
        <v>240</v>
      </c>
      <c r="AF23" s="27">
        <f t="shared" si="9"/>
        <v>0</v>
      </c>
      <c r="AH23" s="24">
        <v>0</v>
      </c>
      <c r="AI23" s="44">
        <v>0</v>
      </c>
      <c r="AJ23" s="44">
        <f t="shared" si="10"/>
        <v>0</v>
      </c>
      <c r="AK23" s="26">
        <v>290</v>
      </c>
      <c r="AL23" s="27">
        <f t="shared" si="11"/>
        <v>0</v>
      </c>
      <c r="AN23" s="27">
        <f t="shared" si="12"/>
        <v>1636376.2524999999</v>
      </c>
      <c r="AO23" s="28">
        <f t="shared" si="13"/>
        <v>545458.75083333335</v>
      </c>
    </row>
    <row r="24" spans="1:41" x14ac:dyDescent="0.25">
      <c r="A24" s="22">
        <v>17001</v>
      </c>
      <c r="B24" s="23" t="s">
        <v>182</v>
      </c>
      <c r="C24" t="s">
        <v>243</v>
      </c>
      <c r="D24" s="24">
        <v>333</v>
      </c>
      <c r="E24" s="44">
        <v>411.70989999999995</v>
      </c>
      <c r="F24" s="44">
        <f t="shared" si="0"/>
        <v>1.2363660660660658</v>
      </c>
      <c r="G24" s="26">
        <v>1750</v>
      </c>
      <c r="H24" s="26">
        <f t="shared" si="1"/>
        <v>720492.32499999984</v>
      </c>
      <c r="J24" s="24">
        <v>97</v>
      </c>
      <c r="K24" s="44">
        <v>63.887700000000066</v>
      </c>
      <c r="L24" s="44">
        <f t="shared" si="2"/>
        <v>0.65863608247422745</v>
      </c>
      <c r="M24" s="26">
        <v>160</v>
      </c>
      <c r="N24" s="26">
        <f t="shared" si="3"/>
        <v>10222.03200000001</v>
      </c>
      <c r="P24" s="24">
        <v>6</v>
      </c>
      <c r="Q24" s="44">
        <v>8.8718000000000004</v>
      </c>
      <c r="R24" s="44">
        <f t="shared" si="4"/>
        <v>1.4786333333333335</v>
      </c>
      <c r="S24" s="26">
        <v>80</v>
      </c>
      <c r="T24" s="26">
        <f t="shared" si="5"/>
        <v>709.74400000000003</v>
      </c>
      <c r="V24" s="24">
        <v>6949</v>
      </c>
      <c r="W24" s="44">
        <v>4022.6598999999992</v>
      </c>
      <c r="X24" s="44">
        <f t="shared" si="6"/>
        <v>0.57888327816952068</v>
      </c>
      <c r="Y24" s="26">
        <v>375</v>
      </c>
      <c r="Z24" s="27">
        <f t="shared" si="7"/>
        <v>1508497.4624999997</v>
      </c>
      <c r="AB24" s="24">
        <v>0</v>
      </c>
      <c r="AC24" s="44">
        <v>0</v>
      </c>
      <c r="AD24" s="44">
        <f t="shared" si="8"/>
        <v>0</v>
      </c>
      <c r="AE24" s="26">
        <v>240</v>
      </c>
      <c r="AF24" s="27">
        <f t="shared" si="9"/>
        <v>0</v>
      </c>
      <c r="AH24" s="24">
        <v>0</v>
      </c>
      <c r="AI24" s="44">
        <v>0</v>
      </c>
      <c r="AJ24" s="44">
        <f t="shared" si="10"/>
        <v>0</v>
      </c>
      <c r="AK24" s="26">
        <v>290</v>
      </c>
      <c r="AL24" s="27">
        <f t="shared" si="11"/>
        <v>0</v>
      </c>
      <c r="AN24" s="27">
        <f t="shared" si="12"/>
        <v>2239921.5634999997</v>
      </c>
      <c r="AO24" s="28">
        <f t="shared" si="13"/>
        <v>746640.52116666653</v>
      </c>
    </row>
    <row r="25" spans="1:41" x14ac:dyDescent="0.25">
      <c r="A25" s="22">
        <v>13020</v>
      </c>
      <c r="B25" s="23" t="s">
        <v>183</v>
      </c>
      <c r="C25" t="s">
        <v>243</v>
      </c>
      <c r="D25" s="24">
        <v>395</v>
      </c>
      <c r="E25" s="44">
        <v>377.07150000000007</v>
      </c>
      <c r="F25" s="44">
        <f t="shared" si="0"/>
        <v>0.95461139240506343</v>
      </c>
      <c r="G25" s="26">
        <v>1750</v>
      </c>
      <c r="H25" s="26">
        <f t="shared" si="1"/>
        <v>659875.12500000012</v>
      </c>
      <c r="J25" s="24">
        <v>69</v>
      </c>
      <c r="K25" s="44">
        <v>46.244199999999978</v>
      </c>
      <c r="L25" s="44">
        <f t="shared" si="2"/>
        <v>0.67020579710144901</v>
      </c>
      <c r="M25" s="26">
        <v>160</v>
      </c>
      <c r="N25" s="26">
        <f t="shared" si="3"/>
        <v>7399.0719999999965</v>
      </c>
      <c r="P25" s="24">
        <v>1</v>
      </c>
      <c r="Q25" s="44">
        <v>1.1821999999999999</v>
      </c>
      <c r="R25" s="44">
        <f t="shared" si="4"/>
        <v>1.1821999999999999</v>
      </c>
      <c r="S25" s="26">
        <v>80</v>
      </c>
      <c r="T25" s="26">
        <f t="shared" si="5"/>
        <v>94.575999999999993</v>
      </c>
      <c r="V25" s="24">
        <v>10179</v>
      </c>
      <c r="W25" s="44">
        <v>4069.3046999999997</v>
      </c>
      <c r="X25" s="44">
        <f t="shared" si="6"/>
        <v>0.3997745063365753</v>
      </c>
      <c r="Y25" s="26">
        <v>375</v>
      </c>
      <c r="Z25" s="27">
        <f t="shared" si="7"/>
        <v>1525989.2625</v>
      </c>
      <c r="AB25" s="24">
        <v>143</v>
      </c>
      <c r="AC25" s="44">
        <v>43.835799999999999</v>
      </c>
      <c r="AD25" s="44">
        <f t="shared" si="8"/>
        <v>0.30654405594405593</v>
      </c>
      <c r="AE25" s="26">
        <v>240</v>
      </c>
      <c r="AF25" s="27">
        <f t="shared" si="9"/>
        <v>10520.592000000001</v>
      </c>
      <c r="AH25" s="24">
        <v>0</v>
      </c>
      <c r="AI25" s="44">
        <v>0</v>
      </c>
      <c r="AJ25" s="44">
        <f t="shared" si="10"/>
        <v>0</v>
      </c>
      <c r="AK25" s="26">
        <v>290</v>
      </c>
      <c r="AL25" s="27">
        <f t="shared" si="11"/>
        <v>0</v>
      </c>
      <c r="AN25" s="27">
        <f t="shared" si="12"/>
        <v>2203878.6274999999</v>
      </c>
      <c r="AO25" s="28">
        <f t="shared" si="13"/>
        <v>734626.20916666661</v>
      </c>
    </row>
    <row r="26" spans="1:41" x14ac:dyDescent="0.25">
      <c r="A26" s="22">
        <v>23007</v>
      </c>
      <c r="B26" s="23" t="s">
        <v>184</v>
      </c>
      <c r="C26" t="s">
        <v>243</v>
      </c>
      <c r="D26" s="24">
        <v>0</v>
      </c>
      <c r="E26" s="44">
        <v>0</v>
      </c>
      <c r="F26" s="44">
        <f>IFERROR(E26/D26,0)</f>
        <v>0</v>
      </c>
      <c r="G26" s="26">
        <v>1750</v>
      </c>
      <c r="H26" s="26">
        <f t="shared" si="1"/>
        <v>0</v>
      </c>
      <c r="J26" s="24">
        <v>0</v>
      </c>
      <c r="K26" s="44">
        <v>0</v>
      </c>
      <c r="L26" s="44">
        <f t="shared" si="2"/>
        <v>0</v>
      </c>
      <c r="M26" s="26">
        <v>160</v>
      </c>
      <c r="N26" s="26">
        <f t="shared" si="3"/>
        <v>0</v>
      </c>
      <c r="P26" s="24">
        <v>0</v>
      </c>
      <c r="Q26" s="44">
        <v>0</v>
      </c>
      <c r="R26" s="44">
        <f t="shared" si="4"/>
        <v>0</v>
      </c>
      <c r="S26" s="26">
        <v>80</v>
      </c>
      <c r="T26" s="26">
        <f t="shared" si="5"/>
        <v>0</v>
      </c>
      <c r="V26" s="24">
        <v>0</v>
      </c>
      <c r="W26" s="44">
        <v>0</v>
      </c>
      <c r="X26" s="44">
        <f t="shared" si="6"/>
        <v>0</v>
      </c>
      <c r="Y26" s="26">
        <v>375</v>
      </c>
      <c r="Z26" s="27">
        <f t="shared" si="7"/>
        <v>0</v>
      </c>
      <c r="AB26" s="24">
        <v>0</v>
      </c>
      <c r="AC26" s="44">
        <v>0</v>
      </c>
      <c r="AD26" s="44">
        <f t="shared" si="8"/>
        <v>0</v>
      </c>
      <c r="AE26" s="26">
        <v>240</v>
      </c>
      <c r="AF26" s="27">
        <f t="shared" si="9"/>
        <v>0</v>
      </c>
      <c r="AH26" s="24">
        <v>0</v>
      </c>
      <c r="AI26" s="44">
        <v>0</v>
      </c>
      <c r="AJ26" s="44">
        <f t="shared" si="10"/>
        <v>0</v>
      </c>
      <c r="AK26" s="26">
        <v>290</v>
      </c>
      <c r="AL26" s="27">
        <f t="shared" si="11"/>
        <v>0</v>
      </c>
      <c r="AN26" s="27">
        <f t="shared" si="12"/>
        <v>0</v>
      </c>
      <c r="AO26" s="28">
        <f t="shared" si="13"/>
        <v>0</v>
      </c>
    </row>
    <row r="27" spans="1:41" x14ac:dyDescent="0.25">
      <c r="A27" s="22">
        <v>19010</v>
      </c>
      <c r="B27" s="23" t="s">
        <v>185</v>
      </c>
      <c r="C27" t="s">
        <v>243</v>
      </c>
      <c r="D27" s="24">
        <v>161</v>
      </c>
      <c r="E27" s="44">
        <v>117.83130000000001</v>
      </c>
      <c r="F27" s="44">
        <f t="shared" si="0"/>
        <v>0.73187142857142862</v>
      </c>
      <c r="G27" s="26">
        <v>1750</v>
      </c>
      <c r="H27" s="26">
        <f t="shared" si="1"/>
        <v>206204.77500000002</v>
      </c>
      <c r="J27" s="24">
        <v>0</v>
      </c>
      <c r="K27" s="44">
        <v>0</v>
      </c>
      <c r="L27" s="44">
        <f t="shared" si="2"/>
        <v>0</v>
      </c>
      <c r="M27" s="26">
        <v>160</v>
      </c>
      <c r="N27" s="26">
        <f t="shared" si="3"/>
        <v>0</v>
      </c>
      <c r="P27" s="24">
        <v>0</v>
      </c>
      <c r="Q27" s="44">
        <v>0</v>
      </c>
      <c r="R27" s="44">
        <f t="shared" si="4"/>
        <v>0</v>
      </c>
      <c r="S27" s="26">
        <v>80</v>
      </c>
      <c r="T27" s="26">
        <f t="shared" si="5"/>
        <v>0</v>
      </c>
      <c r="V27" s="24">
        <v>3967</v>
      </c>
      <c r="W27" s="44">
        <v>1589.6218000000003</v>
      </c>
      <c r="X27" s="44">
        <f t="shared" si="6"/>
        <v>0.40071131837660712</v>
      </c>
      <c r="Y27" s="26">
        <v>375</v>
      </c>
      <c r="Z27" s="27">
        <f t="shared" si="7"/>
        <v>596108.17500000016</v>
      </c>
      <c r="AB27" s="24">
        <v>0</v>
      </c>
      <c r="AC27" s="44">
        <v>0</v>
      </c>
      <c r="AD27" s="44">
        <f t="shared" si="8"/>
        <v>0</v>
      </c>
      <c r="AE27" s="26">
        <v>240</v>
      </c>
      <c r="AF27" s="27">
        <f t="shared" si="9"/>
        <v>0</v>
      </c>
      <c r="AH27" s="24">
        <v>0</v>
      </c>
      <c r="AI27" s="44">
        <v>0</v>
      </c>
      <c r="AJ27" s="44">
        <f t="shared" si="10"/>
        <v>0</v>
      </c>
      <c r="AK27" s="26">
        <v>290</v>
      </c>
      <c r="AL27" s="27">
        <f t="shared" si="11"/>
        <v>0</v>
      </c>
      <c r="AN27" s="27">
        <f t="shared" si="12"/>
        <v>802312.95000000019</v>
      </c>
      <c r="AO27" s="28">
        <f t="shared" si="13"/>
        <v>267437.65000000008</v>
      </c>
    </row>
    <row r="28" spans="1:41" x14ac:dyDescent="0.25">
      <c r="A28" s="22">
        <v>13297</v>
      </c>
      <c r="B28" s="23" t="s">
        <v>186</v>
      </c>
      <c r="C28" t="s">
        <v>243</v>
      </c>
      <c r="D28" s="24">
        <v>15</v>
      </c>
      <c r="E28" s="44">
        <v>18.576299999999996</v>
      </c>
      <c r="F28" s="44">
        <f t="shared" si="0"/>
        <v>1.2384199999999999</v>
      </c>
      <c r="G28" s="26">
        <v>1750</v>
      </c>
      <c r="H28" s="26">
        <f t="shared" si="1"/>
        <v>32508.524999999994</v>
      </c>
      <c r="J28" s="24">
        <v>0</v>
      </c>
      <c r="K28" s="44">
        <v>0</v>
      </c>
      <c r="L28" s="44">
        <f t="shared" si="2"/>
        <v>0</v>
      </c>
      <c r="M28" s="26">
        <v>160</v>
      </c>
      <c r="N28" s="26">
        <f t="shared" si="3"/>
        <v>0</v>
      </c>
      <c r="P28" s="24">
        <v>0</v>
      </c>
      <c r="Q28" s="44">
        <v>0</v>
      </c>
      <c r="R28" s="44">
        <f t="shared" si="4"/>
        <v>0</v>
      </c>
      <c r="S28" s="26">
        <v>80</v>
      </c>
      <c r="T28" s="26">
        <f t="shared" si="5"/>
        <v>0</v>
      </c>
      <c r="V28" s="24">
        <v>1697</v>
      </c>
      <c r="W28" s="44">
        <v>727.98059999999998</v>
      </c>
      <c r="X28" s="44">
        <f t="shared" si="6"/>
        <v>0.42898090748379492</v>
      </c>
      <c r="Y28" s="26">
        <v>375</v>
      </c>
      <c r="Z28" s="27">
        <f t="shared" si="7"/>
        <v>272992.72499999998</v>
      </c>
      <c r="AB28" s="24">
        <v>0</v>
      </c>
      <c r="AC28" s="44">
        <v>0</v>
      </c>
      <c r="AD28" s="44">
        <f t="shared" si="8"/>
        <v>0</v>
      </c>
      <c r="AE28" s="26">
        <v>240</v>
      </c>
      <c r="AF28" s="27">
        <f t="shared" si="9"/>
        <v>0</v>
      </c>
      <c r="AH28" s="24">
        <v>0</v>
      </c>
      <c r="AI28" s="44">
        <v>0</v>
      </c>
      <c r="AJ28" s="44">
        <f t="shared" si="10"/>
        <v>0</v>
      </c>
      <c r="AK28" s="26">
        <v>290</v>
      </c>
      <c r="AL28" s="27">
        <f t="shared" si="11"/>
        <v>0</v>
      </c>
      <c r="AN28" s="27">
        <f t="shared" si="12"/>
        <v>305501.25</v>
      </c>
      <c r="AO28" s="28">
        <f t="shared" si="13"/>
        <v>101833.75</v>
      </c>
    </row>
    <row r="29" spans="1:41" x14ac:dyDescent="0.25">
      <c r="A29" s="22">
        <v>4004</v>
      </c>
      <c r="B29" s="23" t="s">
        <v>187</v>
      </c>
      <c r="C29" t="s">
        <v>243</v>
      </c>
      <c r="D29" s="24">
        <v>274</v>
      </c>
      <c r="E29" s="44">
        <v>394.00299999999993</v>
      </c>
      <c r="F29" s="44">
        <f t="shared" si="0"/>
        <v>1.4379671532846712</v>
      </c>
      <c r="G29" s="26">
        <v>1750</v>
      </c>
      <c r="H29" s="26">
        <f t="shared" si="1"/>
        <v>689505.24999999988</v>
      </c>
      <c r="J29" s="24">
        <v>1</v>
      </c>
      <c r="K29" s="44">
        <v>0.65100000000000002</v>
      </c>
      <c r="L29" s="44">
        <f t="shared" si="2"/>
        <v>0.65100000000000002</v>
      </c>
      <c r="M29" s="26">
        <v>160</v>
      </c>
      <c r="N29" s="26">
        <f t="shared" si="3"/>
        <v>104.16</v>
      </c>
      <c r="P29" s="24">
        <v>0</v>
      </c>
      <c r="Q29" s="44">
        <v>0</v>
      </c>
      <c r="R29" s="44">
        <f t="shared" si="4"/>
        <v>0</v>
      </c>
      <c r="S29" s="26">
        <v>80</v>
      </c>
      <c r="T29" s="26">
        <f t="shared" si="5"/>
        <v>0</v>
      </c>
      <c r="V29" s="24">
        <v>9303</v>
      </c>
      <c r="W29" s="44">
        <v>4321.1323999999995</v>
      </c>
      <c r="X29" s="44">
        <f t="shared" si="6"/>
        <v>0.46448805761582279</v>
      </c>
      <c r="Y29" s="26">
        <v>375</v>
      </c>
      <c r="Z29" s="27">
        <f t="shared" si="7"/>
        <v>1620424.65</v>
      </c>
      <c r="AB29" s="24">
        <v>0</v>
      </c>
      <c r="AC29" s="44">
        <v>0</v>
      </c>
      <c r="AD29" s="44">
        <f t="shared" si="8"/>
        <v>0</v>
      </c>
      <c r="AE29" s="26">
        <v>240</v>
      </c>
      <c r="AF29" s="27">
        <f t="shared" si="9"/>
        <v>0</v>
      </c>
      <c r="AH29" s="24">
        <v>0</v>
      </c>
      <c r="AI29" s="44">
        <v>0</v>
      </c>
      <c r="AJ29" s="44">
        <f t="shared" si="10"/>
        <v>0</v>
      </c>
      <c r="AK29" s="26">
        <v>290</v>
      </c>
      <c r="AL29" s="27">
        <f t="shared" si="11"/>
        <v>0</v>
      </c>
      <c r="AN29" s="27">
        <f t="shared" si="12"/>
        <v>2310034.0599999996</v>
      </c>
      <c r="AO29" s="28">
        <f t="shared" si="13"/>
        <v>770011.35333333316</v>
      </c>
    </row>
    <row r="30" spans="1:41" x14ac:dyDescent="0.25">
      <c r="A30" s="22">
        <v>14002</v>
      </c>
      <c r="B30" s="23" t="s">
        <v>188</v>
      </c>
      <c r="C30" t="s">
        <v>243</v>
      </c>
      <c r="D30" s="24">
        <v>313</v>
      </c>
      <c r="E30" s="44">
        <v>444.29050000000001</v>
      </c>
      <c r="F30" s="44">
        <f t="shared" si="0"/>
        <v>1.4194584664536742</v>
      </c>
      <c r="G30" s="26">
        <v>1750</v>
      </c>
      <c r="H30" s="26">
        <f t="shared" si="1"/>
        <v>777508.375</v>
      </c>
      <c r="J30" s="24">
        <v>0</v>
      </c>
      <c r="K30" s="44">
        <v>0</v>
      </c>
      <c r="L30" s="44">
        <f t="shared" si="2"/>
        <v>0</v>
      </c>
      <c r="M30" s="26">
        <v>160</v>
      </c>
      <c r="N30" s="26">
        <f t="shared" si="3"/>
        <v>0</v>
      </c>
      <c r="P30" s="24">
        <v>0</v>
      </c>
      <c r="Q30" s="44">
        <v>0</v>
      </c>
      <c r="R30" s="44">
        <f t="shared" si="4"/>
        <v>0</v>
      </c>
      <c r="S30" s="26">
        <v>80</v>
      </c>
      <c r="T30" s="26">
        <f t="shared" si="5"/>
        <v>0</v>
      </c>
      <c r="V30" s="24">
        <v>7949</v>
      </c>
      <c r="W30" s="44">
        <v>3109.5240999999996</v>
      </c>
      <c r="X30" s="44">
        <f t="shared" si="6"/>
        <v>0.39118431249213731</v>
      </c>
      <c r="Y30" s="26">
        <v>375</v>
      </c>
      <c r="Z30" s="27">
        <f t="shared" si="7"/>
        <v>1166071.5374999999</v>
      </c>
      <c r="AB30" s="24">
        <v>0</v>
      </c>
      <c r="AC30" s="44">
        <v>0</v>
      </c>
      <c r="AD30" s="44">
        <f t="shared" si="8"/>
        <v>0</v>
      </c>
      <c r="AE30" s="26">
        <v>240</v>
      </c>
      <c r="AF30" s="27">
        <f t="shared" si="9"/>
        <v>0</v>
      </c>
      <c r="AH30" s="24">
        <v>0</v>
      </c>
      <c r="AI30" s="44">
        <v>0</v>
      </c>
      <c r="AJ30" s="44">
        <f t="shared" si="10"/>
        <v>0</v>
      </c>
      <c r="AK30" s="26">
        <v>290</v>
      </c>
      <c r="AL30" s="27">
        <f t="shared" si="11"/>
        <v>0</v>
      </c>
      <c r="AN30" s="27">
        <f t="shared" si="12"/>
        <v>1943579.9124999999</v>
      </c>
      <c r="AO30" s="28">
        <f t="shared" si="13"/>
        <v>647859.97083333333</v>
      </c>
    </row>
    <row r="31" spans="1:41" x14ac:dyDescent="0.25">
      <c r="A31" s="22">
        <v>5008</v>
      </c>
      <c r="B31" s="23" t="s">
        <v>189</v>
      </c>
      <c r="C31" t="s">
        <v>243</v>
      </c>
      <c r="D31" s="24">
        <v>412</v>
      </c>
      <c r="E31" s="44">
        <v>399.66660000000002</v>
      </c>
      <c r="F31" s="44">
        <f t="shared" si="0"/>
        <v>0.97006456310679612</v>
      </c>
      <c r="G31" s="26">
        <v>1750</v>
      </c>
      <c r="H31" s="26">
        <f t="shared" si="1"/>
        <v>699416.55</v>
      </c>
      <c r="J31" s="24">
        <v>0</v>
      </c>
      <c r="K31" s="44">
        <v>0</v>
      </c>
      <c r="L31" s="44">
        <f t="shared" si="2"/>
        <v>0</v>
      </c>
      <c r="M31" s="26">
        <v>160</v>
      </c>
      <c r="N31" s="26">
        <f t="shared" si="3"/>
        <v>0</v>
      </c>
      <c r="P31" s="24">
        <v>0</v>
      </c>
      <c r="Q31" s="44">
        <v>0</v>
      </c>
      <c r="R31" s="44">
        <f t="shared" si="4"/>
        <v>0</v>
      </c>
      <c r="S31" s="26">
        <v>80</v>
      </c>
      <c r="T31" s="26">
        <f t="shared" si="5"/>
        <v>0</v>
      </c>
      <c r="V31" s="24">
        <v>7829</v>
      </c>
      <c r="W31" s="44">
        <v>2765.4313000000002</v>
      </c>
      <c r="X31" s="44">
        <f t="shared" si="6"/>
        <v>0.35322918635841105</v>
      </c>
      <c r="Y31" s="26">
        <v>375</v>
      </c>
      <c r="Z31" s="27">
        <f t="shared" si="7"/>
        <v>1037036.7375</v>
      </c>
      <c r="AB31" s="24">
        <v>0</v>
      </c>
      <c r="AC31" s="44">
        <v>0</v>
      </c>
      <c r="AD31" s="44">
        <f t="shared" si="8"/>
        <v>0</v>
      </c>
      <c r="AE31" s="26">
        <v>240</v>
      </c>
      <c r="AF31" s="27">
        <f t="shared" si="9"/>
        <v>0</v>
      </c>
      <c r="AH31" s="24">
        <v>0</v>
      </c>
      <c r="AI31" s="44">
        <v>0</v>
      </c>
      <c r="AJ31" s="44">
        <f t="shared" si="10"/>
        <v>0</v>
      </c>
      <c r="AK31" s="26">
        <v>290</v>
      </c>
      <c r="AL31" s="27">
        <f t="shared" si="11"/>
        <v>0</v>
      </c>
      <c r="AN31" s="27">
        <f t="shared" si="12"/>
        <v>1736453.2875000001</v>
      </c>
      <c r="AO31" s="28">
        <f t="shared" si="13"/>
        <v>578817.76250000007</v>
      </c>
    </row>
    <row r="32" spans="1:41" x14ac:dyDescent="0.25">
      <c r="A32" s="22">
        <v>6005</v>
      </c>
      <c r="B32" s="23" t="s">
        <v>190</v>
      </c>
      <c r="C32" t="s">
        <v>243</v>
      </c>
      <c r="D32" s="24">
        <v>117</v>
      </c>
      <c r="E32" s="44">
        <v>99.813099999999991</v>
      </c>
      <c r="F32" s="44">
        <f t="shared" si="0"/>
        <v>0.85310341880341878</v>
      </c>
      <c r="G32" s="26">
        <v>1750</v>
      </c>
      <c r="H32" s="26">
        <f t="shared" si="1"/>
        <v>174672.92499999999</v>
      </c>
      <c r="J32" s="24">
        <v>0</v>
      </c>
      <c r="K32" s="44">
        <v>0</v>
      </c>
      <c r="L32" s="44">
        <f t="shared" si="2"/>
        <v>0</v>
      </c>
      <c r="M32" s="26">
        <v>160</v>
      </c>
      <c r="N32" s="26">
        <f t="shared" si="3"/>
        <v>0</v>
      </c>
      <c r="P32" s="24">
        <v>0</v>
      </c>
      <c r="Q32" s="44">
        <v>0</v>
      </c>
      <c r="R32" s="44">
        <f t="shared" si="4"/>
        <v>0</v>
      </c>
      <c r="S32" s="26">
        <v>80</v>
      </c>
      <c r="T32" s="26">
        <f t="shared" si="5"/>
        <v>0</v>
      </c>
      <c r="V32" s="24">
        <v>5556</v>
      </c>
      <c r="W32" s="44">
        <v>2250.2843000000003</v>
      </c>
      <c r="X32" s="44">
        <f t="shared" si="6"/>
        <v>0.40501877249820017</v>
      </c>
      <c r="Y32" s="26">
        <v>375</v>
      </c>
      <c r="Z32" s="27">
        <f t="shared" si="7"/>
        <v>843856.61250000005</v>
      </c>
      <c r="AB32" s="24">
        <v>0</v>
      </c>
      <c r="AC32" s="44">
        <v>0</v>
      </c>
      <c r="AD32" s="44">
        <f t="shared" si="8"/>
        <v>0</v>
      </c>
      <c r="AE32" s="26">
        <v>240</v>
      </c>
      <c r="AF32" s="27">
        <f t="shared" si="9"/>
        <v>0</v>
      </c>
      <c r="AH32" s="24">
        <v>0</v>
      </c>
      <c r="AI32" s="44">
        <v>0</v>
      </c>
      <c r="AJ32" s="44">
        <f t="shared" si="10"/>
        <v>0</v>
      </c>
      <c r="AK32" s="26">
        <v>290</v>
      </c>
      <c r="AL32" s="27">
        <f t="shared" si="11"/>
        <v>0</v>
      </c>
      <c r="AN32" s="27">
        <f t="shared" si="12"/>
        <v>1018529.5375000001</v>
      </c>
      <c r="AO32" s="28">
        <f t="shared" si="13"/>
        <v>339509.84583333338</v>
      </c>
    </row>
    <row r="33" spans="1:41" x14ac:dyDescent="0.25">
      <c r="A33" s="22">
        <v>31000</v>
      </c>
      <c r="B33" s="23" t="s">
        <v>191</v>
      </c>
      <c r="C33" t="s">
        <v>243</v>
      </c>
      <c r="D33" s="24">
        <v>555</v>
      </c>
      <c r="E33" s="44">
        <v>655.4858999999999</v>
      </c>
      <c r="F33" s="44">
        <f t="shared" si="0"/>
        <v>1.1810556756756756</v>
      </c>
      <c r="G33" s="26">
        <v>1750</v>
      </c>
      <c r="H33" s="26">
        <f t="shared" si="1"/>
        <v>1147100.3249999997</v>
      </c>
      <c r="J33" s="24">
        <v>0</v>
      </c>
      <c r="K33" s="44">
        <v>0</v>
      </c>
      <c r="L33" s="44">
        <f t="shared" si="2"/>
        <v>0</v>
      </c>
      <c r="M33" s="26">
        <v>160</v>
      </c>
      <c r="N33" s="26">
        <f t="shared" si="3"/>
        <v>0</v>
      </c>
      <c r="P33" s="24">
        <v>3</v>
      </c>
      <c r="Q33" s="44">
        <v>3.9049999999999998</v>
      </c>
      <c r="R33" s="44">
        <f t="shared" si="4"/>
        <v>1.3016666666666665</v>
      </c>
      <c r="S33" s="26">
        <v>80</v>
      </c>
      <c r="T33" s="26">
        <f t="shared" si="5"/>
        <v>312.39999999999998</v>
      </c>
      <c r="V33" s="24">
        <v>10539</v>
      </c>
      <c r="W33" s="44">
        <v>2859.7149999999997</v>
      </c>
      <c r="X33" s="44">
        <f t="shared" si="6"/>
        <v>0.27134595312648258</v>
      </c>
      <c r="Y33" s="26">
        <v>375</v>
      </c>
      <c r="Z33" s="27">
        <f t="shared" si="7"/>
        <v>1072393.125</v>
      </c>
      <c r="AB33" s="24">
        <v>0</v>
      </c>
      <c r="AC33" s="44">
        <v>0</v>
      </c>
      <c r="AD33" s="44">
        <f t="shared" si="8"/>
        <v>0</v>
      </c>
      <c r="AE33" s="26">
        <v>240</v>
      </c>
      <c r="AF33" s="27">
        <f t="shared" si="9"/>
        <v>0</v>
      </c>
      <c r="AH33" s="24">
        <v>0</v>
      </c>
      <c r="AI33" s="44">
        <v>0</v>
      </c>
      <c r="AJ33" s="44">
        <f t="shared" si="10"/>
        <v>0</v>
      </c>
      <c r="AK33" s="26">
        <v>290</v>
      </c>
      <c r="AL33" s="27">
        <f t="shared" si="11"/>
        <v>0</v>
      </c>
      <c r="AN33" s="27">
        <f t="shared" si="12"/>
        <v>2219805.8499999996</v>
      </c>
      <c r="AO33" s="28">
        <f t="shared" si="13"/>
        <v>739935.28333333321</v>
      </c>
    </row>
    <row r="34" spans="1:41" x14ac:dyDescent="0.25">
      <c r="A34" s="22">
        <v>7001</v>
      </c>
      <c r="B34" s="23" t="s">
        <v>192</v>
      </c>
      <c r="C34" t="s">
        <v>243</v>
      </c>
      <c r="D34" s="24">
        <v>34</v>
      </c>
      <c r="E34" s="44">
        <v>45.197500000000005</v>
      </c>
      <c r="F34" s="44">
        <f t="shared" si="0"/>
        <v>1.3293382352941179</v>
      </c>
      <c r="G34" s="26">
        <v>1750</v>
      </c>
      <c r="H34" s="26">
        <f t="shared" si="1"/>
        <v>79095.625000000015</v>
      </c>
      <c r="J34" s="24">
        <v>0</v>
      </c>
      <c r="K34" s="44">
        <v>0</v>
      </c>
      <c r="L34" s="44">
        <f t="shared" si="2"/>
        <v>0</v>
      </c>
      <c r="M34" s="26">
        <v>160</v>
      </c>
      <c r="N34" s="26">
        <f t="shared" si="3"/>
        <v>0</v>
      </c>
      <c r="P34" s="24">
        <v>0</v>
      </c>
      <c r="Q34" s="44">
        <v>0</v>
      </c>
      <c r="R34" s="44">
        <f t="shared" si="4"/>
        <v>0</v>
      </c>
      <c r="S34" s="26">
        <v>80</v>
      </c>
      <c r="T34" s="26">
        <f t="shared" si="5"/>
        <v>0</v>
      </c>
      <c r="V34" s="24">
        <v>2425</v>
      </c>
      <c r="W34" s="44">
        <v>841.82550000000015</v>
      </c>
      <c r="X34" s="44">
        <f t="shared" si="6"/>
        <v>0.34714453608247431</v>
      </c>
      <c r="Y34" s="26">
        <v>375</v>
      </c>
      <c r="Z34" s="27">
        <f t="shared" si="7"/>
        <v>315684.56250000006</v>
      </c>
      <c r="AB34" s="24">
        <v>0</v>
      </c>
      <c r="AC34" s="44">
        <v>0</v>
      </c>
      <c r="AD34" s="44">
        <f t="shared" si="8"/>
        <v>0</v>
      </c>
      <c r="AE34" s="26">
        <v>240</v>
      </c>
      <c r="AF34" s="27">
        <f t="shared" si="9"/>
        <v>0</v>
      </c>
      <c r="AH34" s="24">
        <v>0</v>
      </c>
      <c r="AI34" s="44">
        <v>0</v>
      </c>
      <c r="AJ34" s="44">
        <f t="shared" si="10"/>
        <v>0</v>
      </c>
      <c r="AK34" s="26">
        <v>290</v>
      </c>
      <c r="AL34" s="27">
        <f t="shared" si="11"/>
        <v>0</v>
      </c>
      <c r="AN34" s="27">
        <f t="shared" si="12"/>
        <v>394780.18750000006</v>
      </c>
      <c r="AO34" s="28">
        <f t="shared" si="13"/>
        <v>131593.39583333334</v>
      </c>
    </row>
    <row r="35" spans="1:41" x14ac:dyDescent="0.25">
      <c r="A35" s="22">
        <v>19034</v>
      </c>
      <c r="B35" s="23" t="s">
        <v>193</v>
      </c>
      <c r="C35" t="s">
        <v>243</v>
      </c>
      <c r="D35" s="24">
        <v>200</v>
      </c>
      <c r="E35" s="44">
        <v>152.29730000000001</v>
      </c>
      <c r="F35" s="44">
        <f t="shared" si="0"/>
        <v>0.76148650000000007</v>
      </c>
      <c r="G35" s="26">
        <v>1750</v>
      </c>
      <c r="H35" s="26">
        <f t="shared" si="1"/>
        <v>266520.27500000002</v>
      </c>
      <c r="J35" s="24">
        <v>0</v>
      </c>
      <c r="K35" s="44">
        <v>0</v>
      </c>
      <c r="L35" s="44">
        <f t="shared" si="2"/>
        <v>0</v>
      </c>
      <c r="M35" s="26">
        <v>160</v>
      </c>
      <c r="N35" s="26">
        <f t="shared" si="3"/>
        <v>0</v>
      </c>
      <c r="P35" s="24">
        <v>0</v>
      </c>
      <c r="Q35" s="44">
        <v>0</v>
      </c>
      <c r="R35" s="44">
        <f t="shared" si="4"/>
        <v>0</v>
      </c>
      <c r="S35" s="26">
        <v>80</v>
      </c>
      <c r="T35" s="26">
        <f t="shared" si="5"/>
        <v>0</v>
      </c>
      <c r="V35" s="24">
        <v>3606</v>
      </c>
      <c r="W35" s="44">
        <v>1302.5816</v>
      </c>
      <c r="X35" s="44">
        <f t="shared" si="6"/>
        <v>0.36122617859123685</v>
      </c>
      <c r="Y35" s="26">
        <v>375</v>
      </c>
      <c r="Z35" s="27">
        <f t="shared" si="7"/>
        <v>488468.1</v>
      </c>
      <c r="AB35" s="24">
        <v>0</v>
      </c>
      <c r="AC35" s="44">
        <v>0</v>
      </c>
      <c r="AD35" s="44">
        <f t="shared" si="8"/>
        <v>0</v>
      </c>
      <c r="AE35" s="26">
        <v>240</v>
      </c>
      <c r="AF35" s="27">
        <f t="shared" si="9"/>
        <v>0</v>
      </c>
      <c r="AH35" s="24">
        <v>0</v>
      </c>
      <c r="AI35" s="44">
        <v>0</v>
      </c>
      <c r="AJ35" s="44">
        <f t="shared" si="10"/>
        <v>0</v>
      </c>
      <c r="AK35" s="26">
        <v>290</v>
      </c>
      <c r="AL35" s="27">
        <f t="shared" si="11"/>
        <v>0</v>
      </c>
      <c r="AN35" s="27">
        <f t="shared" si="12"/>
        <v>754988.375</v>
      </c>
      <c r="AO35" s="28">
        <f t="shared" si="13"/>
        <v>251662.79166666666</v>
      </c>
    </row>
    <row r="36" spans="1:41" x14ac:dyDescent="0.25">
      <c r="A36" s="22">
        <v>13014</v>
      </c>
      <c r="B36" s="23" t="s">
        <v>194</v>
      </c>
      <c r="C36" t="s">
        <v>243</v>
      </c>
      <c r="D36" s="24">
        <v>382</v>
      </c>
      <c r="E36" s="44">
        <v>316.05849999999998</v>
      </c>
      <c r="F36" s="44">
        <f t="shared" si="0"/>
        <v>0.82737827225130889</v>
      </c>
      <c r="G36" s="26">
        <v>1750</v>
      </c>
      <c r="H36" s="26">
        <f t="shared" si="1"/>
        <v>553102.375</v>
      </c>
      <c r="J36" s="24">
        <v>0</v>
      </c>
      <c r="K36" s="44">
        <v>0</v>
      </c>
      <c r="L36" s="44">
        <f t="shared" si="2"/>
        <v>0</v>
      </c>
      <c r="M36" s="26">
        <v>160</v>
      </c>
      <c r="N36" s="26">
        <f t="shared" si="3"/>
        <v>0</v>
      </c>
      <c r="P36" s="24">
        <v>0</v>
      </c>
      <c r="Q36" s="44">
        <v>0</v>
      </c>
      <c r="R36" s="44">
        <f t="shared" si="4"/>
        <v>0</v>
      </c>
      <c r="S36" s="26">
        <v>80</v>
      </c>
      <c r="T36" s="26">
        <f t="shared" si="5"/>
        <v>0</v>
      </c>
      <c r="V36" s="24">
        <v>4287</v>
      </c>
      <c r="W36" s="44">
        <v>1930.0946999999999</v>
      </c>
      <c r="X36" s="44">
        <f t="shared" si="6"/>
        <v>0.4502203638908327</v>
      </c>
      <c r="Y36" s="26">
        <v>375</v>
      </c>
      <c r="Z36" s="27">
        <f t="shared" si="7"/>
        <v>723785.51249999995</v>
      </c>
      <c r="AB36" s="24">
        <v>0</v>
      </c>
      <c r="AC36" s="44">
        <v>0</v>
      </c>
      <c r="AD36" s="44">
        <f t="shared" si="8"/>
        <v>0</v>
      </c>
      <c r="AE36" s="26">
        <v>240</v>
      </c>
      <c r="AF36" s="27">
        <f t="shared" si="9"/>
        <v>0</v>
      </c>
      <c r="AH36" s="24">
        <v>0</v>
      </c>
      <c r="AI36" s="44">
        <v>0</v>
      </c>
      <c r="AJ36" s="44">
        <f t="shared" si="10"/>
        <v>0</v>
      </c>
      <c r="AK36" s="26">
        <v>290</v>
      </c>
      <c r="AL36" s="27">
        <f t="shared" si="11"/>
        <v>0</v>
      </c>
      <c r="AN36" s="27">
        <f t="shared" si="12"/>
        <v>1276887.8875</v>
      </c>
      <c r="AO36" s="28">
        <f t="shared" si="13"/>
        <v>425629.29583333334</v>
      </c>
    </row>
    <row r="37" spans="1:41" x14ac:dyDescent="0.25">
      <c r="A37" s="22">
        <v>13026</v>
      </c>
      <c r="B37" s="23" t="s">
        <v>195</v>
      </c>
      <c r="C37" t="s">
        <v>243</v>
      </c>
      <c r="D37" s="24">
        <v>105</v>
      </c>
      <c r="E37" s="44">
        <v>205.12040000000002</v>
      </c>
      <c r="F37" s="44">
        <f t="shared" si="0"/>
        <v>1.9535276190476192</v>
      </c>
      <c r="G37" s="26">
        <v>1750</v>
      </c>
      <c r="H37" s="26">
        <f t="shared" si="1"/>
        <v>358960.7</v>
      </c>
      <c r="J37" s="24">
        <v>0</v>
      </c>
      <c r="K37" s="44">
        <v>0</v>
      </c>
      <c r="L37" s="44">
        <f t="shared" si="2"/>
        <v>0</v>
      </c>
      <c r="M37" s="26">
        <v>160</v>
      </c>
      <c r="N37" s="26">
        <f t="shared" si="3"/>
        <v>0</v>
      </c>
      <c r="P37" s="24">
        <v>3</v>
      </c>
      <c r="Q37" s="44">
        <v>5.3450000000000006</v>
      </c>
      <c r="R37" s="44">
        <f t="shared" si="4"/>
        <v>1.781666666666667</v>
      </c>
      <c r="S37" s="26">
        <v>80</v>
      </c>
      <c r="T37" s="26">
        <f t="shared" si="5"/>
        <v>427.6</v>
      </c>
      <c r="V37" s="24">
        <v>5055</v>
      </c>
      <c r="W37" s="44">
        <v>1508.2595000000001</v>
      </c>
      <c r="X37" s="44">
        <f t="shared" si="6"/>
        <v>0.29836983184965382</v>
      </c>
      <c r="Y37" s="26">
        <v>375</v>
      </c>
      <c r="Z37" s="27">
        <f t="shared" si="7"/>
        <v>565597.3125</v>
      </c>
      <c r="AB37" s="24">
        <v>0</v>
      </c>
      <c r="AC37" s="44">
        <v>0</v>
      </c>
      <c r="AD37" s="44">
        <f t="shared" si="8"/>
        <v>0</v>
      </c>
      <c r="AE37" s="26">
        <v>240</v>
      </c>
      <c r="AF37" s="27">
        <f t="shared" si="9"/>
        <v>0</v>
      </c>
      <c r="AH37" s="24">
        <v>0</v>
      </c>
      <c r="AI37" s="44">
        <v>0</v>
      </c>
      <c r="AJ37" s="44">
        <f t="shared" si="10"/>
        <v>0</v>
      </c>
      <c r="AK37" s="26">
        <v>290</v>
      </c>
      <c r="AL37" s="27">
        <f t="shared" si="11"/>
        <v>0</v>
      </c>
      <c r="AN37" s="27">
        <f t="shared" si="12"/>
        <v>924985.61250000005</v>
      </c>
      <c r="AO37" s="28">
        <f t="shared" si="13"/>
        <v>308328.53750000003</v>
      </c>
    </row>
    <row r="38" spans="1:41" x14ac:dyDescent="0.25">
      <c r="A38" s="22">
        <v>3002</v>
      </c>
      <c r="B38" s="23" t="s">
        <v>196</v>
      </c>
      <c r="C38" t="s">
        <v>243</v>
      </c>
      <c r="D38" s="24">
        <v>73</v>
      </c>
      <c r="E38" s="44">
        <v>58.802400000000006</v>
      </c>
      <c r="F38" s="44">
        <f t="shared" si="0"/>
        <v>0.80551232876712342</v>
      </c>
      <c r="G38" s="26">
        <v>1750</v>
      </c>
      <c r="H38" s="26">
        <f t="shared" si="1"/>
        <v>102904.20000000003</v>
      </c>
      <c r="J38" s="24">
        <v>0</v>
      </c>
      <c r="K38" s="44">
        <v>0</v>
      </c>
      <c r="L38" s="44">
        <f t="shared" si="2"/>
        <v>0</v>
      </c>
      <c r="M38" s="26">
        <v>160</v>
      </c>
      <c r="N38" s="26">
        <f t="shared" si="3"/>
        <v>0</v>
      </c>
      <c r="P38" s="24">
        <v>0</v>
      </c>
      <c r="Q38" s="44">
        <v>0</v>
      </c>
      <c r="R38" s="44">
        <f t="shared" si="4"/>
        <v>0</v>
      </c>
      <c r="S38" s="26">
        <v>80</v>
      </c>
      <c r="T38" s="26">
        <f t="shared" si="5"/>
        <v>0</v>
      </c>
      <c r="V38" s="24">
        <v>2365</v>
      </c>
      <c r="W38" s="44">
        <v>994.02980000000014</v>
      </c>
      <c r="X38" s="44">
        <f t="shared" si="6"/>
        <v>0.42030858350951378</v>
      </c>
      <c r="Y38" s="26">
        <v>375</v>
      </c>
      <c r="Z38" s="27">
        <f t="shared" si="7"/>
        <v>372761.17500000005</v>
      </c>
      <c r="AB38" s="24">
        <v>0</v>
      </c>
      <c r="AC38" s="44">
        <v>0</v>
      </c>
      <c r="AD38" s="44">
        <f t="shared" si="8"/>
        <v>0</v>
      </c>
      <c r="AE38" s="26">
        <v>240</v>
      </c>
      <c r="AF38" s="27">
        <f t="shared" si="9"/>
        <v>0</v>
      </c>
      <c r="AH38" s="24">
        <v>0</v>
      </c>
      <c r="AI38" s="44">
        <v>0</v>
      </c>
      <c r="AJ38" s="44">
        <f t="shared" si="10"/>
        <v>0</v>
      </c>
      <c r="AK38" s="26">
        <v>290</v>
      </c>
      <c r="AL38" s="27">
        <f t="shared" si="11"/>
        <v>0</v>
      </c>
      <c r="AN38" s="27">
        <f t="shared" si="12"/>
        <v>475665.37500000006</v>
      </c>
      <c r="AO38" s="28">
        <f t="shared" si="13"/>
        <v>158555.12500000003</v>
      </c>
    </row>
    <row r="39" spans="1:41" x14ac:dyDescent="0.25">
      <c r="A39" s="22">
        <v>8008</v>
      </c>
      <c r="B39" s="23" t="s">
        <v>197</v>
      </c>
      <c r="C39" t="s">
        <v>243</v>
      </c>
      <c r="D39" s="24">
        <v>153</v>
      </c>
      <c r="E39" s="44">
        <v>228.84699999999998</v>
      </c>
      <c r="F39" s="44">
        <f t="shared" si="0"/>
        <v>1.4957320261437907</v>
      </c>
      <c r="G39" s="26">
        <v>1750</v>
      </c>
      <c r="H39" s="26">
        <f t="shared" si="1"/>
        <v>400482.24999999994</v>
      </c>
      <c r="J39" s="24">
        <v>1</v>
      </c>
      <c r="K39" s="44">
        <v>1.9508000000000001</v>
      </c>
      <c r="L39" s="44">
        <f t="shared" si="2"/>
        <v>1.9508000000000001</v>
      </c>
      <c r="M39" s="26">
        <v>160</v>
      </c>
      <c r="N39" s="26">
        <f t="shared" si="3"/>
        <v>312.12800000000004</v>
      </c>
      <c r="P39" s="24">
        <v>10</v>
      </c>
      <c r="Q39" s="44">
        <v>13.4665</v>
      </c>
      <c r="R39" s="44">
        <f t="shared" si="4"/>
        <v>1.3466499999999999</v>
      </c>
      <c r="S39" s="26">
        <v>80</v>
      </c>
      <c r="T39" s="26">
        <f t="shared" si="5"/>
        <v>1077.32</v>
      </c>
      <c r="V39" s="24">
        <v>5940</v>
      </c>
      <c r="W39" s="44">
        <v>2505.1513999999997</v>
      </c>
      <c r="X39" s="44">
        <f t="shared" si="6"/>
        <v>0.42174265993265991</v>
      </c>
      <c r="Y39" s="26">
        <v>375</v>
      </c>
      <c r="Z39" s="27">
        <f t="shared" si="7"/>
        <v>939431.77499999991</v>
      </c>
      <c r="AB39" s="24">
        <v>0</v>
      </c>
      <c r="AC39" s="44">
        <v>0</v>
      </c>
      <c r="AD39" s="44">
        <f t="shared" si="8"/>
        <v>0</v>
      </c>
      <c r="AE39" s="26">
        <v>240</v>
      </c>
      <c r="AF39" s="27">
        <f t="shared" si="9"/>
        <v>0</v>
      </c>
      <c r="AH39" s="24">
        <v>0</v>
      </c>
      <c r="AI39" s="44">
        <v>0</v>
      </c>
      <c r="AJ39" s="44">
        <f t="shared" si="10"/>
        <v>0</v>
      </c>
      <c r="AK39" s="26">
        <v>290</v>
      </c>
      <c r="AL39" s="27">
        <f t="shared" si="11"/>
        <v>0</v>
      </c>
      <c r="AN39" s="27">
        <f t="shared" si="12"/>
        <v>1341303.4729999998</v>
      </c>
      <c r="AO39" s="28">
        <f t="shared" si="13"/>
        <v>447101.15766666661</v>
      </c>
    </row>
    <row r="40" spans="1:41" x14ac:dyDescent="0.25">
      <c r="A40" s="22">
        <v>7008</v>
      </c>
      <c r="B40" s="23" t="s">
        <v>198</v>
      </c>
      <c r="C40" t="s">
        <v>243</v>
      </c>
      <c r="D40" s="24">
        <v>11</v>
      </c>
      <c r="E40" s="44">
        <v>12.656099999999999</v>
      </c>
      <c r="F40" s="44">
        <f t="shared" si="0"/>
        <v>1.1505545454545454</v>
      </c>
      <c r="G40" s="26">
        <v>1750</v>
      </c>
      <c r="H40" s="26">
        <f t="shared" si="1"/>
        <v>22148.174999999999</v>
      </c>
      <c r="J40" s="24">
        <v>0</v>
      </c>
      <c r="K40" s="44">
        <v>0</v>
      </c>
      <c r="L40" s="44">
        <f t="shared" si="2"/>
        <v>0</v>
      </c>
      <c r="M40" s="26">
        <v>160</v>
      </c>
      <c r="N40" s="26">
        <f t="shared" si="3"/>
        <v>0</v>
      </c>
      <c r="P40" s="24">
        <v>0</v>
      </c>
      <c r="Q40" s="44">
        <v>0</v>
      </c>
      <c r="R40" s="44">
        <f t="shared" si="4"/>
        <v>0</v>
      </c>
      <c r="S40" s="26">
        <v>80</v>
      </c>
      <c r="T40" s="26">
        <f t="shared" si="5"/>
        <v>0</v>
      </c>
      <c r="V40" s="24">
        <v>795</v>
      </c>
      <c r="W40" s="44">
        <v>205.10850000000002</v>
      </c>
      <c r="X40" s="44">
        <f t="shared" si="6"/>
        <v>0.25799811320754718</v>
      </c>
      <c r="Y40" s="26">
        <v>375</v>
      </c>
      <c r="Z40" s="27">
        <f t="shared" si="7"/>
        <v>76915.6875</v>
      </c>
      <c r="AB40" s="24">
        <v>0</v>
      </c>
      <c r="AC40" s="44">
        <v>0</v>
      </c>
      <c r="AD40" s="44">
        <f t="shared" si="8"/>
        <v>0</v>
      </c>
      <c r="AE40" s="26">
        <v>240</v>
      </c>
      <c r="AF40" s="27">
        <f t="shared" si="9"/>
        <v>0</v>
      </c>
      <c r="AH40" s="24">
        <v>0</v>
      </c>
      <c r="AI40" s="44">
        <v>0</v>
      </c>
      <c r="AJ40" s="44">
        <f t="shared" si="10"/>
        <v>0</v>
      </c>
      <c r="AK40" s="26">
        <v>290</v>
      </c>
      <c r="AL40" s="27">
        <f t="shared" si="11"/>
        <v>0</v>
      </c>
      <c r="AN40" s="27">
        <f t="shared" si="12"/>
        <v>99063.862500000003</v>
      </c>
      <c r="AO40" s="28">
        <f t="shared" si="13"/>
        <v>33021.287499999999</v>
      </c>
    </row>
    <row r="41" spans="1:41" x14ac:dyDescent="0.25">
      <c r="A41" s="22">
        <v>5003</v>
      </c>
      <c r="B41" s="23" t="s">
        <v>199</v>
      </c>
      <c r="C41" t="s">
        <v>243</v>
      </c>
      <c r="D41" s="24">
        <v>146</v>
      </c>
      <c r="E41" s="44">
        <v>92.808600000000013</v>
      </c>
      <c r="F41" s="44">
        <f t="shared" si="0"/>
        <v>0.63567534246575352</v>
      </c>
      <c r="G41" s="26">
        <v>1750</v>
      </c>
      <c r="H41" s="26">
        <f t="shared" si="1"/>
        <v>162415.05000000002</v>
      </c>
      <c r="J41" s="24">
        <v>0</v>
      </c>
      <c r="K41" s="44">
        <v>0</v>
      </c>
      <c r="L41" s="44">
        <f t="shared" si="2"/>
        <v>0</v>
      </c>
      <c r="M41" s="26">
        <v>160</v>
      </c>
      <c r="N41" s="26">
        <f t="shared" si="3"/>
        <v>0</v>
      </c>
      <c r="P41" s="24">
        <v>0</v>
      </c>
      <c r="Q41" s="44">
        <v>0</v>
      </c>
      <c r="R41" s="44">
        <f t="shared" si="4"/>
        <v>0</v>
      </c>
      <c r="S41" s="26">
        <v>80</v>
      </c>
      <c r="T41" s="26">
        <f t="shared" si="5"/>
        <v>0</v>
      </c>
      <c r="V41" s="24">
        <v>2814</v>
      </c>
      <c r="W41" s="44">
        <v>1141.0866000000003</v>
      </c>
      <c r="X41" s="44">
        <f t="shared" si="6"/>
        <v>0.40550341151385938</v>
      </c>
      <c r="Y41" s="26">
        <v>375</v>
      </c>
      <c r="Z41" s="27">
        <f t="shared" si="7"/>
        <v>427907.47500000009</v>
      </c>
      <c r="AB41" s="24">
        <v>0</v>
      </c>
      <c r="AC41" s="44">
        <v>0</v>
      </c>
      <c r="AD41" s="44">
        <f t="shared" si="8"/>
        <v>0</v>
      </c>
      <c r="AE41" s="26">
        <v>240</v>
      </c>
      <c r="AF41" s="27">
        <f t="shared" si="9"/>
        <v>0</v>
      </c>
      <c r="AH41" s="24">
        <v>0</v>
      </c>
      <c r="AI41" s="44">
        <v>0</v>
      </c>
      <c r="AJ41" s="44">
        <f t="shared" si="10"/>
        <v>0</v>
      </c>
      <c r="AK41" s="26">
        <v>290</v>
      </c>
      <c r="AL41" s="27">
        <f t="shared" si="11"/>
        <v>0</v>
      </c>
      <c r="AN41" s="27">
        <f t="shared" si="12"/>
        <v>590322.52500000014</v>
      </c>
      <c r="AO41" s="28">
        <f t="shared" si="13"/>
        <v>196774.17500000005</v>
      </c>
    </row>
    <row r="42" spans="1:41" x14ac:dyDescent="0.25">
      <c r="A42" s="22">
        <v>2002</v>
      </c>
      <c r="B42" s="23" t="s">
        <v>200</v>
      </c>
      <c r="C42" t="s">
        <v>243</v>
      </c>
      <c r="D42" s="24">
        <v>302</v>
      </c>
      <c r="E42" s="44">
        <v>326.97059999999999</v>
      </c>
      <c r="F42" s="44">
        <f t="shared" si="0"/>
        <v>1.0826841059602648</v>
      </c>
      <c r="G42" s="26">
        <v>1750</v>
      </c>
      <c r="H42" s="26">
        <f t="shared" si="1"/>
        <v>572198.54999999993</v>
      </c>
      <c r="J42" s="24">
        <v>0</v>
      </c>
      <c r="K42" s="44">
        <v>0</v>
      </c>
      <c r="L42" s="44">
        <f t="shared" si="2"/>
        <v>0</v>
      </c>
      <c r="M42" s="26">
        <v>160</v>
      </c>
      <c r="N42" s="26">
        <f t="shared" si="3"/>
        <v>0</v>
      </c>
      <c r="P42" s="24">
        <v>0</v>
      </c>
      <c r="Q42" s="44">
        <v>0</v>
      </c>
      <c r="R42" s="44">
        <f t="shared" si="4"/>
        <v>0</v>
      </c>
      <c r="S42" s="26">
        <v>80</v>
      </c>
      <c r="T42" s="26">
        <f t="shared" si="5"/>
        <v>0</v>
      </c>
      <c r="V42" s="24">
        <v>4691</v>
      </c>
      <c r="W42" s="44">
        <v>2036.2189000000003</v>
      </c>
      <c r="X42" s="44">
        <f t="shared" si="6"/>
        <v>0.43406926028565346</v>
      </c>
      <c r="Y42" s="26">
        <v>375</v>
      </c>
      <c r="Z42" s="27">
        <f t="shared" si="7"/>
        <v>763582.08750000014</v>
      </c>
      <c r="AB42" s="24">
        <v>0</v>
      </c>
      <c r="AC42" s="44">
        <v>0</v>
      </c>
      <c r="AD42" s="44">
        <f t="shared" si="8"/>
        <v>0</v>
      </c>
      <c r="AE42" s="26">
        <v>240</v>
      </c>
      <c r="AF42" s="27">
        <f t="shared" si="9"/>
        <v>0</v>
      </c>
      <c r="AH42" s="24">
        <v>0</v>
      </c>
      <c r="AI42" s="44">
        <v>0</v>
      </c>
      <c r="AJ42" s="44">
        <f t="shared" si="10"/>
        <v>0</v>
      </c>
      <c r="AK42" s="26">
        <v>290</v>
      </c>
      <c r="AL42" s="27">
        <f t="shared" si="11"/>
        <v>0</v>
      </c>
      <c r="AN42" s="27">
        <f t="shared" si="12"/>
        <v>1335780.6375000002</v>
      </c>
      <c r="AO42" s="28">
        <f t="shared" si="13"/>
        <v>445260.21250000008</v>
      </c>
    </row>
    <row r="43" spans="1:41" x14ac:dyDescent="0.25">
      <c r="A43" s="22">
        <v>2010</v>
      </c>
      <c r="B43" s="23" t="s">
        <v>78</v>
      </c>
      <c r="C43" t="s">
        <v>243</v>
      </c>
      <c r="D43" s="24">
        <v>65</v>
      </c>
      <c r="E43" s="44">
        <v>30.868700000000004</v>
      </c>
      <c r="F43" s="44">
        <f t="shared" si="0"/>
        <v>0.47490307692307698</v>
      </c>
      <c r="G43" s="26">
        <v>1750</v>
      </c>
      <c r="H43" s="26">
        <f t="shared" si="1"/>
        <v>54020.225000000006</v>
      </c>
      <c r="J43" s="24">
        <v>0</v>
      </c>
      <c r="K43" s="44">
        <v>0</v>
      </c>
      <c r="L43" s="44">
        <f t="shared" si="2"/>
        <v>0</v>
      </c>
      <c r="M43" s="26">
        <v>160</v>
      </c>
      <c r="N43" s="26">
        <f t="shared" si="3"/>
        <v>0</v>
      </c>
      <c r="P43" s="24">
        <v>0</v>
      </c>
      <c r="Q43" s="44">
        <v>0</v>
      </c>
      <c r="R43" s="44">
        <f t="shared" si="4"/>
        <v>0</v>
      </c>
      <c r="S43" s="26">
        <v>80</v>
      </c>
      <c r="T43" s="26">
        <f t="shared" si="5"/>
        <v>0</v>
      </c>
      <c r="V43" s="24">
        <v>830</v>
      </c>
      <c r="W43" s="44">
        <v>297.99799999999999</v>
      </c>
      <c r="X43" s="44">
        <f t="shared" si="6"/>
        <v>0.35903373493975904</v>
      </c>
      <c r="Y43" s="26">
        <v>375</v>
      </c>
      <c r="Z43" s="27">
        <f t="shared" si="7"/>
        <v>111749.25</v>
      </c>
      <c r="AB43" s="24">
        <v>0</v>
      </c>
      <c r="AC43" s="44">
        <v>0</v>
      </c>
      <c r="AD43" s="44">
        <f t="shared" si="8"/>
        <v>0</v>
      </c>
      <c r="AE43" s="26">
        <v>240</v>
      </c>
      <c r="AF43" s="27">
        <f t="shared" si="9"/>
        <v>0</v>
      </c>
      <c r="AH43" s="24">
        <v>0</v>
      </c>
      <c r="AI43" s="44">
        <v>0</v>
      </c>
      <c r="AJ43" s="44">
        <f t="shared" si="10"/>
        <v>0</v>
      </c>
      <c r="AK43" s="26">
        <v>290</v>
      </c>
      <c r="AL43" s="27">
        <f t="shared" si="11"/>
        <v>0</v>
      </c>
      <c r="AN43" s="27">
        <f t="shared" si="12"/>
        <v>165769.47500000001</v>
      </c>
      <c r="AO43" s="28">
        <f t="shared" si="13"/>
        <v>55256.491666666669</v>
      </c>
    </row>
    <row r="44" spans="1:41" x14ac:dyDescent="0.25">
      <c r="A44" s="22">
        <v>16033</v>
      </c>
      <c r="B44" s="23" t="s">
        <v>201</v>
      </c>
      <c r="C44" t="s">
        <v>243</v>
      </c>
      <c r="D44" s="24">
        <v>114</v>
      </c>
      <c r="E44" s="44">
        <v>75.194999999999993</v>
      </c>
      <c r="F44" s="44">
        <f t="shared" si="0"/>
        <v>0.65960526315789469</v>
      </c>
      <c r="G44" s="26">
        <v>1750</v>
      </c>
      <c r="H44" s="26">
        <f t="shared" si="1"/>
        <v>131591.25</v>
      </c>
      <c r="J44" s="24">
        <v>0</v>
      </c>
      <c r="K44" s="44">
        <v>0</v>
      </c>
      <c r="L44" s="44">
        <f t="shared" si="2"/>
        <v>0</v>
      </c>
      <c r="M44" s="26">
        <v>160</v>
      </c>
      <c r="N44" s="26">
        <f t="shared" si="3"/>
        <v>0</v>
      </c>
      <c r="P44" s="24">
        <v>0</v>
      </c>
      <c r="Q44" s="44">
        <v>0</v>
      </c>
      <c r="R44" s="44">
        <f t="shared" si="4"/>
        <v>0</v>
      </c>
      <c r="S44" s="26">
        <v>80</v>
      </c>
      <c r="T44" s="26">
        <f t="shared" si="5"/>
        <v>0</v>
      </c>
      <c r="V44" s="24">
        <v>1854</v>
      </c>
      <c r="W44" s="44">
        <v>745.44690000000003</v>
      </c>
      <c r="X44" s="44">
        <f t="shared" si="6"/>
        <v>0.40207491909385112</v>
      </c>
      <c r="Y44" s="26">
        <v>375</v>
      </c>
      <c r="Z44" s="27">
        <f t="shared" si="7"/>
        <v>279542.58750000002</v>
      </c>
      <c r="AB44" s="24">
        <v>0</v>
      </c>
      <c r="AC44" s="44">
        <v>0</v>
      </c>
      <c r="AD44" s="44">
        <f t="shared" si="8"/>
        <v>0</v>
      </c>
      <c r="AE44" s="26">
        <v>240</v>
      </c>
      <c r="AF44" s="27">
        <f t="shared" si="9"/>
        <v>0</v>
      </c>
      <c r="AH44" s="24">
        <v>0</v>
      </c>
      <c r="AI44" s="44">
        <v>0</v>
      </c>
      <c r="AJ44" s="44">
        <f t="shared" si="10"/>
        <v>0</v>
      </c>
      <c r="AK44" s="26">
        <v>290</v>
      </c>
      <c r="AL44" s="27">
        <f t="shared" si="11"/>
        <v>0</v>
      </c>
      <c r="AN44" s="27">
        <f t="shared" si="12"/>
        <v>411133.83750000002</v>
      </c>
      <c r="AO44" s="28">
        <f t="shared" si="13"/>
        <v>137044.61250000002</v>
      </c>
    </row>
    <row r="45" spans="1:41" x14ac:dyDescent="0.25">
      <c r="A45" s="22">
        <v>8006</v>
      </c>
      <c r="B45" s="23" t="s">
        <v>202</v>
      </c>
      <c r="C45" t="s">
        <v>243</v>
      </c>
      <c r="D45" s="24">
        <v>231</v>
      </c>
      <c r="E45" s="44">
        <v>270.12920000000008</v>
      </c>
      <c r="F45" s="44">
        <f t="shared" si="0"/>
        <v>1.1693904761904765</v>
      </c>
      <c r="G45" s="26">
        <v>1750</v>
      </c>
      <c r="H45" s="26">
        <f t="shared" si="1"/>
        <v>472726.10000000015</v>
      </c>
      <c r="J45" s="24">
        <v>307</v>
      </c>
      <c r="K45" s="44">
        <v>202.37250000000023</v>
      </c>
      <c r="L45" s="44">
        <f t="shared" si="2"/>
        <v>0.65919381107491937</v>
      </c>
      <c r="M45" s="26">
        <v>160</v>
      </c>
      <c r="N45" s="26">
        <f t="shared" si="3"/>
        <v>32379.600000000042</v>
      </c>
      <c r="P45" s="24">
        <v>17</v>
      </c>
      <c r="Q45" s="44">
        <v>24.775599999999997</v>
      </c>
      <c r="R45" s="44">
        <f t="shared" si="4"/>
        <v>1.4573882352941174</v>
      </c>
      <c r="S45" s="26">
        <v>80</v>
      </c>
      <c r="T45" s="26">
        <f t="shared" si="5"/>
        <v>1982.0479999999998</v>
      </c>
      <c r="V45" s="24">
        <v>10245</v>
      </c>
      <c r="W45" s="44">
        <v>2139.1046999999999</v>
      </c>
      <c r="X45" s="44">
        <f t="shared" si="6"/>
        <v>0.20879499267935578</v>
      </c>
      <c r="Y45" s="26">
        <v>375</v>
      </c>
      <c r="Z45" s="27">
        <f t="shared" si="7"/>
        <v>802164.26249999995</v>
      </c>
      <c r="AB45" s="24">
        <v>338</v>
      </c>
      <c r="AC45" s="44">
        <v>143.24430000000001</v>
      </c>
      <c r="AD45" s="44">
        <f t="shared" si="8"/>
        <v>0.42379970414201185</v>
      </c>
      <c r="AE45" s="26">
        <v>240</v>
      </c>
      <c r="AF45" s="27">
        <f t="shared" si="9"/>
        <v>34378.632000000005</v>
      </c>
      <c r="AH45" s="24">
        <v>0</v>
      </c>
      <c r="AI45" s="44">
        <v>0</v>
      </c>
      <c r="AJ45" s="44">
        <f t="shared" si="10"/>
        <v>0</v>
      </c>
      <c r="AK45" s="26">
        <v>290</v>
      </c>
      <c r="AL45" s="27">
        <f t="shared" si="11"/>
        <v>0</v>
      </c>
      <c r="AN45" s="27">
        <f t="shared" si="12"/>
        <v>1343630.6425000001</v>
      </c>
      <c r="AO45" s="28">
        <f t="shared" si="13"/>
        <v>447876.88083333336</v>
      </c>
    </row>
    <row r="46" spans="1:41" x14ac:dyDescent="0.25">
      <c r="A46" s="22">
        <v>10005</v>
      </c>
      <c r="B46" s="23" t="s">
        <v>203</v>
      </c>
      <c r="C46" t="s">
        <v>243</v>
      </c>
      <c r="D46" s="24">
        <v>8</v>
      </c>
      <c r="E46" s="44">
        <v>11.2798</v>
      </c>
      <c r="F46" s="44">
        <f t="shared" si="0"/>
        <v>1.409975</v>
      </c>
      <c r="G46" s="26">
        <v>1750</v>
      </c>
      <c r="H46" s="26">
        <f t="shared" si="1"/>
        <v>19739.650000000001</v>
      </c>
      <c r="J46" s="24">
        <v>0</v>
      </c>
      <c r="K46" s="44">
        <v>0</v>
      </c>
      <c r="L46" s="44">
        <f t="shared" si="2"/>
        <v>0</v>
      </c>
      <c r="M46" s="26">
        <v>160</v>
      </c>
      <c r="N46" s="26">
        <f t="shared" si="3"/>
        <v>0</v>
      </c>
      <c r="P46" s="24">
        <v>0</v>
      </c>
      <c r="Q46" s="44">
        <v>0</v>
      </c>
      <c r="R46" s="44">
        <f t="shared" si="4"/>
        <v>0</v>
      </c>
      <c r="S46" s="26">
        <v>80</v>
      </c>
      <c r="T46" s="26">
        <f t="shared" si="5"/>
        <v>0</v>
      </c>
      <c r="V46" s="24">
        <v>1783</v>
      </c>
      <c r="W46" s="44">
        <v>426.80600000000004</v>
      </c>
      <c r="X46" s="44">
        <f t="shared" si="6"/>
        <v>0.23937521031968595</v>
      </c>
      <c r="Y46" s="26">
        <v>375</v>
      </c>
      <c r="Z46" s="27">
        <f t="shared" si="7"/>
        <v>160052.25000000003</v>
      </c>
      <c r="AB46" s="24">
        <v>0</v>
      </c>
      <c r="AC46" s="44">
        <v>0</v>
      </c>
      <c r="AD46" s="44">
        <f t="shared" si="8"/>
        <v>0</v>
      </c>
      <c r="AE46" s="26">
        <v>240</v>
      </c>
      <c r="AF46" s="27">
        <f t="shared" si="9"/>
        <v>0</v>
      </c>
      <c r="AH46" s="24">
        <v>0</v>
      </c>
      <c r="AI46" s="44">
        <v>0</v>
      </c>
      <c r="AJ46" s="44">
        <f t="shared" si="10"/>
        <v>0</v>
      </c>
      <c r="AK46" s="26">
        <v>290</v>
      </c>
      <c r="AL46" s="27">
        <f t="shared" si="11"/>
        <v>0</v>
      </c>
      <c r="AN46" s="27">
        <f t="shared" si="12"/>
        <v>179791.90000000002</v>
      </c>
      <c r="AO46" s="28">
        <f t="shared" si="13"/>
        <v>59930.633333333339</v>
      </c>
    </row>
    <row r="47" spans="1:41" x14ac:dyDescent="0.25">
      <c r="A47" s="22">
        <v>4008</v>
      </c>
      <c r="B47" s="23" t="s">
        <v>204</v>
      </c>
      <c r="C47" t="s">
        <v>243</v>
      </c>
      <c r="D47" s="24">
        <v>75</v>
      </c>
      <c r="E47" s="44">
        <v>264.06289999999996</v>
      </c>
      <c r="F47" s="44">
        <f t="shared" si="0"/>
        <v>3.5208386666666662</v>
      </c>
      <c r="G47" s="26">
        <v>1750</v>
      </c>
      <c r="H47" s="26">
        <f t="shared" si="1"/>
        <v>462110.0749999999</v>
      </c>
      <c r="J47" s="24">
        <v>41</v>
      </c>
      <c r="K47" s="44">
        <v>24.849900000000005</v>
      </c>
      <c r="L47" s="44">
        <f t="shared" si="2"/>
        <v>0.60609512195121962</v>
      </c>
      <c r="M47" s="26">
        <v>160</v>
      </c>
      <c r="N47" s="26">
        <f t="shared" si="3"/>
        <v>3975.9840000000008</v>
      </c>
      <c r="P47" s="24">
        <v>0</v>
      </c>
      <c r="Q47" s="44">
        <v>0</v>
      </c>
      <c r="R47" s="44">
        <f t="shared" si="4"/>
        <v>0</v>
      </c>
      <c r="S47" s="26">
        <v>80</v>
      </c>
      <c r="T47" s="26">
        <f t="shared" si="5"/>
        <v>0</v>
      </c>
      <c r="V47" s="24">
        <v>3469</v>
      </c>
      <c r="W47" s="44">
        <v>1326.3157999999999</v>
      </c>
      <c r="X47" s="44">
        <f t="shared" si="6"/>
        <v>0.3823337561256846</v>
      </c>
      <c r="Y47" s="26">
        <v>375</v>
      </c>
      <c r="Z47" s="27">
        <f t="shared" si="7"/>
        <v>497368.42499999993</v>
      </c>
      <c r="AB47" s="24">
        <v>0</v>
      </c>
      <c r="AC47" s="44">
        <v>0</v>
      </c>
      <c r="AD47" s="44">
        <f t="shared" si="8"/>
        <v>0</v>
      </c>
      <c r="AE47" s="26">
        <v>240</v>
      </c>
      <c r="AF47" s="27">
        <f t="shared" si="9"/>
        <v>0</v>
      </c>
      <c r="AH47" s="24">
        <v>0</v>
      </c>
      <c r="AI47" s="44">
        <v>0</v>
      </c>
      <c r="AJ47" s="44">
        <f t="shared" si="10"/>
        <v>0</v>
      </c>
      <c r="AK47" s="26">
        <v>290</v>
      </c>
      <c r="AL47" s="27">
        <f t="shared" si="11"/>
        <v>0</v>
      </c>
      <c r="AN47" s="27">
        <f t="shared" si="12"/>
        <v>963454.48399999982</v>
      </c>
      <c r="AO47" s="28">
        <f t="shared" si="13"/>
        <v>321151.49466666661</v>
      </c>
    </row>
    <row r="48" spans="1:41" x14ac:dyDescent="0.25">
      <c r="A48" s="22">
        <v>3072</v>
      </c>
      <c r="B48" s="23" t="s">
        <v>205</v>
      </c>
      <c r="C48" t="s">
        <v>243</v>
      </c>
      <c r="D48" s="24">
        <v>199</v>
      </c>
      <c r="E48" s="44">
        <v>278.8553</v>
      </c>
      <c r="F48" s="44">
        <f t="shared" si="0"/>
        <v>1.4012829145728642</v>
      </c>
      <c r="G48" s="26">
        <v>1750</v>
      </c>
      <c r="H48" s="26">
        <f t="shared" si="1"/>
        <v>487996.77500000002</v>
      </c>
      <c r="J48" s="24">
        <v>0</v>
      </c>
      <c r="K48" s="44">
        <v>0</v>
      </c>
      <c r="L48" s="44">
        <f t="shared" si="2"/>
        <v>0</v>
      </c>
      <c r="M48" s="26">
        <v>160</v>
      </c>
      <c r="N48" s="26">
        <f t="shared" si="3"/>
        <v>0</v>
      </c>
      <c r="P48" s="24">
        <v>0</v>
      </c>
      <c r="Q48" s="44">
        <v>0</v>
      </c>
      <c r="R48" s="44">
        <f t="shared" si="4"/>
        <v>0</v>
      </c>
      <c r="S48" s="26">
        <v>80</v>
      </c>
      <c r="T48" s="26">
        <f t="shared" si="5"/>
        <v>0</v>
      </c>
      <c r="V48" s="24">
        <v>2789</v>
      </c>
      <c r="W48" s="44">
        <v>665.24440000000004</v>
      </c>
      <c r="X48" s="44">
        <f t="shared" si="6"/>
        <v>0.23852434564359987</v>
      </c>
      <c r="Y48" s="26">
        <v>375</v>
      </c>
      <c r="Z48" s="27">
        <f t="shared" si="7"/>
        <v>249466.65000000002</v>
      </c>
      <c r="AB48" s="24">
        <v>0</v>
      </c>
      <c r="AC48" s="44">
        <v>0</v>
      </c>
      <c r="AD48" s="44">
        <f t="shared" si="8"/>
        <v>0</v>
      </c>
      <c r="AE48" s="26">
        <v>240</v>
      </c>
      <c r="AF48" s="27">
        <f t="shared" si="9"/>
        <v>0</v>
      </c>
      <c r="AH48" s="24">
        <v>0</v>
      </c>
      <c r="AI48" s="44">
        <v>0</v>
      </c>
      <c r="AJ48" s="44">
        <f t="shared" si="10"/>
        <v>0</v>
      </c>
      <c r="AK48" s="26">
        <v>290</v>
      </c>
      <c r="AL48" s="27">
        <f t="shared" si="11"/>
        <v>0</v>
      </c>
      <c r="AN48" s="27">
        <f t="shared" si="12"/>
        <v>737463.42500000005</v>
      </c>
      <c r="AO48" s="28">
        <f t="shared" si="13"/>
        <v>245821.14166666669</v>
      </c>
    </row>
    <row r="49" spans="1:41" x14ac:dyDescent="0.25">
      <c r="A49" s="22">
        <v>13027</v>
      </c>
      <c r="B49" s="23" t="s">
        <v>206</v>
      </c>
      <c r="C49" t="s">
        <v>243</v>
      </c>
      <c r="D49" s="24">
        <v>872</v>
      </c>
      <c r="E49" s="44">
        <v>2102.2542999999996</v>
      </c>
      <c r="F49" s="44">
        <f t="shared" si="0"/>
        <v>2.410842087155963</v>
      </c>
      <c r="G49" s="26">
        <v>1750</v>
      </c>
      <c r="H49" s="26">
        <f t="shared" si="1"/>
        <v>3678945.0249999994</v>
      </c>
      <c r="J49" s="24">
        <v>0</v>
      </c>
      <c r="K49" s="44">
        <v>0</v>
      </c>
      <c r="L49" s="44">
        <f t="shared" si="2"/>
        <v>0</v>
      </c>
      <c r="M49" s="26">
        <v>160</v>
      </c>
      <c r="N49" s="26">
        <f t="shared" si="3"/>
        <v>0</v>
      </c>
      <c r="P49" s="24">
        <v>0</v>
      </c>
      <c r="Q49" s="44">
        <v>0</v>
      </c>
      <c r="R49" s="44">
        <f t="shared" si="4"/>
        <v>0</v>
      </c>
      <c r="S49" s="26">
        <v>80</v>
      </c>
      <c r="T49" s="26">
        <f t="shared" si="5"/>
        <v>0</v>
      </c>
      <c r="V49" s="24">
        <v>14836</v>
      </c>
      <c r="W49" s="44">
        <v>6428.6248000000014</v>
      </c>
      <c r="X49" s="44">
        <f t="shared" si="6"/>
        <v>0.43331253707198714</v>
      </c>
      <c r="Y49" s="26">
        <v>375</v>
      </c>
      <c r="Z49" s="27">
        <f t="shared" si="7"/>
        <v>2410734.3000000007</v>
      </c>
      <c r="AB49" s="24">
        <v>0</v>
      </c>
      <c r="AC49" s="44">
        <v>0</v>
      </c>
      <c r="AD49" s="44">
        <f t="shared" si="8"/>
        <v>0</v>
      </c>
      <c r="AE49" s="26">
        <v>240</v>
      </c>
      <c r="AF49" s="27">
        <f t="shared" si="9"/>
        <v>0</v>
      </c>
      <c r="AH49" s="24">
        <v>0</v>
      </c>
      <c r="AI49" s="44">
        <v>0</v>
      </c>
      <c r="AJ49" s="44">
        <f t="shared" si="10"/>
        <v>0</v>
      </c>
      <c r="AK49" s="26">
        <v>290</v>
      </c>
      <c r="AL49" s="27">
        <f t="shared" si="11"/>
        <v>0</v>
      </c>
      <c r="AN49" s="27">
        <f t="shared" si="12"/>
        <v>6089679.3250000002</v>
      </c>
      <c r="AO49" s="28">
        <f t="shared" si="13"/>
        <v>2029893.1083333334</v>
      </c>
    </row>
    <row r="50" spans="1:41" x14ac:dyDescent="0.25">
      <c r="A50" s="22">
        <v>13021</v>
      </c>
      <c r="B50" s="23" t="s">
        <v>207</v>
      </c>
      <c r="C50" t="s">
        <v>243</v>
      </c>
      <c r="D50" s="24">
        <v>70</v>
      </c>
      <c r="E50" s="44">
        <v>75.32419999999999</v>
      </c>
      <c r="F50" s="44">
        <f t="shared" si="0"/>
        <v>1.0760599999999998</v>
      </c>
      <c r="G50" s="26">
        <v>1750</v>
      </c>
      <c r="H50" s="26">
        <f t="shared" si="1"/>
        <v>131817.34999999998</v>
      </c>
      <c r="J50" s="24">
        <v>0</v>
      </c>
      <c r="K50" s="44">
        <v>0</v>
      </c>
      <c r="L50" s="44">
        <f t="shared" si="2"/>
        <v>0</v>
      </c>
      <c r="M50" s="26">
        <v>160</v>
      </c>
      <c r="N50" s="26">
        <f t="shared" si="3"/>
        <v>0</v>
      </c>
      <c r="P50" s="24">
        <v>0</v>
      </c>
      <c r="Q50" s="44">
        <v>0</v>
      </c>
      <c r="R50" s="44">
        <f t="shared" si="4"/>
        <v>0</v>
      </c>
      <c r="S50" s="26">
        <v>80</v>
      </c>
      <c r="T50" s="26">
        <f t="shared" si="5"/>
        <v>0</v>
      </c>
      <c r="V50" s="24">
        <v>1986</v>
      </c>
      <c r="W50" s="44">
        <v>677.49620000000004</v>
      </c>
      <c r="X50" s="44">
        <f t="shared" si="6"/>
        <v>0.34113605236656597</v>
      </c>
      <c r="Y50" s="26">
        <v>375</v>
      </c>
      <c r="Z50" s="27">
        <f t="shared" si="7"/>
        <v>254061.07500000001</v>
      </c>
      <c r="AB50" s="24">
        <v>0</v>
      </c>
      <c r="AC50" s="44">
        <v>0</v>
      </c>
      <c r="AD50" s="44">
        <f t="shared" si="8"/>
        <v>0</v>
      </c>
      <c r="AE50" s="26">
        <v>240</v>
      </c>
      <c r="AF50" s="27">
        <f t="shared" si="9"/>
        <v>0</v>
      </c>
      <c r="AH50" s="24">
        <v>0</v>
      </c>
      <c r="AI50" s="44">
        <v>0</v>
      </c>
      <c r="AJ50" s="44">
        <f t="shared" si="10"/>
        <v>0</v>
      </c>
      <c r="AK50" s="26">
        <v>290</v>
      </c>
      <c r="AL50" s="27">
        <f t="shared" si="11"/>
        <v>0</v>
      </c>
      <c r="AN50" s="27">
        <f t="shared" si="12"/>
        <v>385878.42499999999</v>
      </c>
      <c r="AO50" s="28">
        <f t="shared" si="13"/>
        <v>128626.14166666666</v>
      </c>
    </row>
    <row r="51" spans="1:41" x14ac:dyDescent="0.25">
      <c r="A51" s="22">
        <v>2015</v>
      </c>
      <c r="B51" s="23" t="s">
        <v>44</v>
      </c>
      <c r="C51" t="s">
        <v>243</v>
      </c>
      <c r="D51" s="24">
        <v>349</v>
      </c>
      <c r="E51" s="44">
        <v>503.50490000000002</v>
      </c>
      <c r="F51" s="44">
        <f t="shared" si="0"/>
        <v>1.4427074498567336</v>
      </c>
      <c r="G51" s="26">
        <v>1750</v>
      </c>
      <c r="H51" s="26">
        <f t="shared" si="1"/>
        <v>881133.57500000007</v>
      </c>
      <c r="J51" s="24">
        <v>0</v>
      </c>
      <c r="K51" s="44">
        <v>0</v>
      </c>
      <c r="L51" s="44">
        <f t="shared" si="2"/>
        <v>0</v>
      </c>
      <c r="M51" s="26">
        <v>160</v>
      </c>
      <c r="N51" s="26">
        <f t="shared" si="3"/>
        <v>0</v>
      </c>
      <c r="P51" s="24">
        <v>0</v>
      </c>
      <c r="Q51" s="44">
        <v>0</v>
      </c>
      <c r="R51" s="44">
        <f t="shared" si="4"/>
        <v>0</v>
      </c>
      <c r="S51" s="26">
        <v>80</v>
      </c>
      <c r="T51" s="26">
        <f t="shared" si="5"/>
        <v>0</v>
      </c>
      <c r="V51" s="24">
        <v>6727</v>
      </c>
      <c r="W51" s="44">
        <v>1856.2918</v>
      </c>
      <c r="X51" s="44">
        <f t="shared" si="6"/>
        <v>0.2759464545859967</v>
      </c>
      <c r="Y51" s="26">
        <v>375</v>
      </c>
      <c r="Z51" s="27">
        <f t="shared" si="7"/>
        <v>696109.42499999993</v>
      </c>
      <c r="AB51" s="24">
        <v>0</v>
      </c>
      <c r="AC51" s="44">
        <v>0</v>
      </c>
      <c r="AD51" s="44">
        <f t="shared" si="8"/>
        <v>0</v>
      </c>
      <c r="AE51" s="26">
        <v>240</v>
      </c>
      <c r="AF51" s="27">
        <f t="shared" si="9"/>
        <v>0</v>
      </c>
      <c r="AH51" s="24">
        <v>0</v>
      </c>
      <c r="AI51" s="44">
        <v>0</v>
      </c>
      <c r="AJ51" s="44">
        <f t="shared" si="10"/>
        <v>0</v>
      </c>
      <c r="AK51" s="26">
        <v>290</v>
      </c>
      <c r="AL51" s="27">
        <f t="shared" si="11"/>
        <v>0</v>
      </c>
      <c r="AN51" s="27">
        <f t="shared" si="12"/>
        <v>1577243</v>
      </c>
      <c r="AO51" s="28">
        <f t="shared" si="13"/>
        <v>525747.66666666663</v>
      </c>
    </row>
    <row r="52" spans="1:41" x14ac:dyDescent="0.25">
      <c r="A52" s="22">
        <v>19033</v>
      </c>
      <c r="B52" s="23" t="s">
        <v>208</v>
      </c>
      <c r="C52" t="s">
        <v>243</v>
      </c>
      <c r="D52" s="24">
        <v>371</v>
      </c>
      <c r="E52" s="44">
        <v>218.24449999999999</v>
      </c>
      <c r="F52" s="44">
        <f t="shared" si="0"/>
        <v>0.58826010781671156</v>
      </c>
      <c r="G52" s="26">
        <v>1750</v>
      </c>
      <c r="H52" s="26">
        <f t="shared" si="1"/>
        <v>381927.875</v>
      </c>
      <c r="J52" s="24">
        <v>0</v>
      </c>
      <c r="K52" s="44">
        <v>0</v>
      </c>
      <c r="L52" s="44">
        <f t="shared" si="2"/>
        <v>0</v>
      </c>
      <c r="M52" s="26">
        <v>160</v>
      </c>
      <c r="N52" s="26">
        <f t="shared" si="3"/>
        <v>0</v>
      </c>
      <c r="P52" s="24">
        <v>0</v>
      </c>
      <c r="Q52" s="44">
        <v>0</v>
      </c>
      <c r="R52" s="44">
        <f t="shared" si="4"/>
        <v>0</v>
      </c>
      <c r="S52" s="26">
        <v>80</v>
      </c>
      <c r="T52" s="26">
        <f t="shared" si="5"/>
        <v>0</v>
      </c>
      <c r="V52" s="24">
        <v>2790</v>
      </c>
      <c r="W52" s="44">
        <v>1042.1292999999998</v>
      </c>
      <c r="X52" s="44">
        <f t="shared" si="6"/>
        <v>0.37352304659498203</v>
      </c>
      <c r="Y52" s="26">
        <v>375</v>
      </c>
      <c r="Z52" s="27">
        <f t="shared" si="7"/>
        <v>390798.48749999993</v>
      </c>
      <c r="AB52" s="24">
        <v>0</v>
      </c>
      <c r="AC52" s="44">
        <v>0</v>
      </c>
      <c r="AD52" s="44">
        <f t="shared" si="8"/>
        <v>0</v>
      </c>
      <c r="AE52" s="26">
        <v>240</v>
      </c>
      <c r="AF52" s="27">
        <f t="shared" si="9"/>
        <v>0</v>
      </c>
      <c r="AH52" s="24">
        <v>0</v>
      </c>
      <c r="AI52" s="44">
        <v>0</v>
      </c>
      <c r="AJ52" s="44">
        <f t="shared" si="10"/>
        <v>0</v>
      </c>
      <c r="AK52" s="26">
        <v>290</v>
      </c>
      <c r="AL52" s="27">
        <f t="shared" si="11"/>
        <v>0</v>
      </c>
      <c r="AN52" s="27">
        <f t="shared" si="12"/>
        <v>772726.36249999993</v>
      </c>
      <c r="AO52" s="28">
        <f t="shared" si="13"/>
        <v>257575.45416666663</v>
      </c>
    </row>
    <row r="53" spans="1:41" x14ac:dyDescent="0.25">
      <c r="A53" s="22">
        <v>19006</v>
      </c>
      <c r="B53" s="23" t="s">
        <v>209</v>
      </c>
      <c r="C53" t="s">
        <v>243</v>
      </c>
      <c r="D53" s="24">
        <v>660</v>
      </c>
      <c r="E53" s="44">
        <v>1052.4877999999999</v>
      </c>
      <c r="F53" s="44">
        <f t="shared" si="0"/>
        <v>1.5946784848484847</v>
      </c>
      <c r="G53" s="26">
        <v>1750</v>
      </c>
      <c r="H53" s="26">
        <f t="shared" si="1"/>
        <v>1841853.6499999997</v>
      </c>
      <c r="J53" s="24">
        <v>108</v>
      </c>
      <c r="K53" s="44">
        <v>71.012000000000029</v>
      </c>
      <c r="L53" s="44">
        <f t="shared" si="2"/>
        <v>0.65751851851851884</v>
      </c>
      <c r="M53" s="26">
        <v>160</v>
      </c>
      <c r="N53" s="26">
        <f t="shared" si="3"/>
        <v>11361.920000000006</v>
      </c>
      <c r="P53" s="24">
        <v>8</v>
      </c>
      <c r="Q53" s="44">
        <v>16.5868</v>
      </c>
      <c r="R53" s="44">
        <f t="shared" si="4"/>
        <v>2.07335</v>
      </c>
      <c r="S53" s="26">
        <v>80</v>
      </c>
      <c r="T53" s="26">
        <f t="shared" si="5"/>
        <v>1326.944</v>
      </c>
      <c r="V53" s="24">
        <v>11847</v>
      </c>
      <c r="W53" s="44">
        <v>6763.8328000000001</v>
      </c>
      <c r="X53" s="44">
        <f t="shared" si="6"/>
        <v>0.57093211783573905</v>
      </c>
      <c r="Y53" s="26">
        <v>375</v>
      </c>
      <c r="Z53" s="27">
        <f t="shared" si="7"/>
        <v>2536437.3000000003</v>
      </c>
      <c r="AB53" s="24">
        <v>364</v>
      </c>
      <c r="AC53" s="44">
        <v>352.30279999999999</v>
      </c>
      <c r="AD53" s="44">
        <f t="shared" si="8"/>
        <v>0.96786483516483512</v>
      </c>
      <c r="AE53" s="26">
        <v>240</v>
      </c>
      <c r="AF53" s="27">
        <f t="shared" si="9"/>
        <v>84552.671999999991</v>
      </c>
      <c r="AH53" s="24">
        <v>0</v>
      </c>
      <c r="AI53" s="44">
        <v>0</v>
      </c>
      <c r="AJ53" s="44">
        <f t="shared" si="10"/>
        <v>0</v>
      </c>
      <c r="AK53" s="26">
        <v>290</v>
      </c>
      <c r="AL53" s="27">
        <f t="shared" si="11"/>
        <v>0</v>
      </c>
      <c r="AN53" s="27">
        <f t="shared" si="12"/>
        <v>4475532.4859999996</v>
      </c>
      <c r="AO53" s="28">
        <f t="shared" si="13"/>
        <v>1491844.1619999998</v>
      </c>
    </row>
    <row r="54" spans="1:41" x14ac:dyDescent="0.25">
      <c r="A54" s="22">
        <v>24001</v>
      </c>
      <c r="B54" s="23" t="s">
        <v>210</v>
      </c>
      <c r="C54" t="s">
        <v>243</v>
      </c>
      <c r="D54" s="24">
        <v>0</v>
      </c>
      <c r="E54" s="44">
        <v>0</v>
      </c>
      <c r="F54" s="44">
        <f>IFERROR(E54/D54,0)</f>
        <v>0</v>
      </c>
      <c r="G54" s="26">
        <v>1750</v>
      </c>
      <c r="H54" s="26">
        <f t="shared" si="1"/>
        <v>0</v>
      </c>
      <c r="J54" s="24">
        <v>0</v>
      </c>
      <c r="K54" s="44">
        <v>0</v>
      </c>
      <c r="L54" s="44">
        <f t="shared" si="2"/>
        <v>0</v>
      </c>
      <c r="M54" s="26">
        <v>160</v>
      </c>
      <c r="N54" s="26">
        <f t="shared" si="3"/>
        <v>0</v>
      </c>
      <c r="P54" s="24">
        <v>0</v>
      </c>
      <c r="Q54" s="44">
        <v>0</v>
      </c>
      <c r="R54" s="44">
        <f t="shared" si="4"/>
        <v>0</v>
      </c>
      <c r="S54" s="26">
        <v>80</v>
      </c>
      <c r="T54" s="26">
        <f t="shared" si="5"/>
        <v>0</v>
      </c>
      <c r="V54" s="24">
        <v>34</v>
      </c>
      <c r="W54" s="44">
        <v>7.9596999999999998</v>
      </c>
      <c r="X54" s="44">
        <f t="shared" si="6"/>
        <v>0.23410882352941176</v>
      </c>
      <c r="Y54" s="26">
        <v>375</v>
      </c>
      <c r="Z54" s="27">
        <f t="shared" si="7"/>
        <v>2984.8874999999998</v>
      </c>
      <c r="AB54" s="24">
        <v>0</v>
      </c>
      <c r="AC54" s="44">
        <v>0</v>
      </c>
      <c r="AD54" s="44">
        <f t="shared" si="8"/>
        <v>0</v>
      </c>
      <c r="AE54" s="26">
        <v>240</v>
      </c>
      <c r="AF54" s="27">
        <f t="shared" si="9"/>
        <v>0</v>
      </c>
      <c r="AH54" s="24">
        <v>0</v>
      </c>
      <c r="AI54" s="44">
        <v>0</v>
      </c>
      <c r="AJ54" s="44">
        <f t="shared" si="10"/>
        <v>0</v>
      </c>
      <c r="AK54" s="26">
        <v>290</v>
      </c>
      <c r="AL54" s="27">
        <f t="shared" si="11"/>
        <v>0</v>
      </c>
      <c r="AN54" s="27">
        <f t="shared" si="12"/>
        <v>2984.8874999999998</v>
      </c>
      <c r="AO54" s="28">
        <f t="shared" si="13"/>
        <v>994.96249999999998</v>
      </c>
    </row>
    <row r="55" spans="1:41" x14ac:dyDescent="0.25">
      <c r="A55" s="22">
        <v>13011</v>
      </c>
      <c r="B55" s="23" t="s">
        <v>211</v>
      </c>
      <c r="C55" t="s">
        <v>243</v>
      </c>
      <c r="D55" s="24">
        <v>116</v>
      </c>
      <c r="E55" s="44">
        <v>96.551099999999991</v>
      </c>
      <c r="F55" s="44">
        <f t="shared" si="0"/>
        <v>0.83233706896551718</v>
      </c>
      <c r="G55" s="26">
        <v>1750</v>
      </c>
      <c r="H55" s="26">
        <f t="shared" si="1"/>
        <v>168964.42499999999</v>
      </c>
      <c r="J55" s="24">
        <v>0</v>
      </c>
      <c r="K55" s="44">
        <v>0</v>
      </c>
      <c r="L55" s="44">
        <f t="shared" si="2"/>
        <v>0</v>
      </c>
      <c r="M55" s="26">
        <v>160</v>
      </c>
      <c r="N55" s="26">
        <f t="shared" si="3"/>
        <v>0</v>
      </c>
      <c r="P55" s="24">
        <v>0</v>
      </c>
      <c r="Q55" s="44">
        <v>0</v>
      </c>
      <c r="R55" s="44">
        <f t="shared" si="4"/>
        <v>0</v>
      </c>
      <c r="S55" s="26">
        <v>80</v>
      </c>
      <c r="T55" s="26">
        <f t="shared" si="5"/>
        <v>0</v>
      </c>
      <c r="V55" s="24">
        <v>4668</v>
      </c>
      <c r="W55" s="44">
        <v>1666.4598000000001</v>
      </c>
      <c r="X55" s="44">
        <f t="shared" si="6"/>
        <v>0.356996529562982</v>
      </c>
      <c r="Y55" s="26">
        <v>375</v>
      </c>
      <c r="Z55" s="27">
        <f t="shared" si="7"/>
        <v>624922.42500000005</v>
      </c>
      <c r="AB55" s="24">
        <v>0</v>
      </c>
      <c r="AC55" s="44">
        <v>0</v>
      </c>
      <c r="AD55" s="44">
        <f t="shared" si="8"/>
        <v>0</v>
      </c>
      <c r="AE55" s="26">
        <v>240</v>
      </c>
      <c r="AF55" s="27">
        <f t="shared" si="9"/>
        <v>0</v>
      </c>
      <c r="AH55" s="24">
        <v>0</v>
      </c>
      <c r="AI55" s="44">
        <v>0</v>
      </c>
      <c r="AJ55" s="44">
        <f t="shared" si="10"/>
        <v>0</v>
      </c>
      <c r="AK55" s="26">
        <v>290</v>
      </c>
      <c r="AL55" s="27">
        <f t="shared" si="11"/>
        <v>0</v>
      </c>
      <c r="AN55" s="27">
        <f t="shared" si="12"/>
        <v>793886.85000000009</v>
      </c>
      <c r="AO55" s="28">
        <f t="shared" si="13"/>
        <v>264628.95</v>
      </c>
    </row>
    <row r="56" spans="1:41" x14ac:dyDescent="0.25">
      <c r="A56" s="22">
        <v>5011</v>
      </c>
      <c r="B56" s="23" t="s">
        <v>212</v>
      </c>
      <c r="C56" t="s">
        <v>243</v>
      </c>
      <c r="D56" s="24">
        <v>607</v>
      </c>
      <c r="E56" s="44">
        <v>901.5166999999999</v>
      </c>
      <c r="F56" s="44">
        <f t="shared" si="0"/>
        <v>1.4852004942339372</v>
      </c>
      <c r="G56" s="26">
        <v>1750</v>
      </c>
      <c r="H56" s="26">
        <f t="shared" si="1"/>
        <v>1577654.2249999999</v>
      </c>
      <c r="J56" s="24">
        <v>29</v>
      </c>
      <c r="K56" s="44">
        <v>19.4498</v>
      </c>
      <c r="L56" s="44">
        <f t="shared" si="2"/>
        <v>0.6706827586206896</v>
      </c>
      <c r="M56" s="26">
        <v>160</v>
      </c>
      <c r="N56" s="26">
        <f t="shared" si="3"/>
        <v>3111.9679999999998</v>
      </c>
      <c r="P56" s="24">
        <v>3</v>
      </c>
      <c r="Q56" s="44">
        <v>3.5354000000000001</v>
      </c>
      <c r="R56" s="44">
        <f t="shared" si="4"/>
        <v>1.1784666666666668</v>
      </c>
      <c r="S56" s="26">
        <v>80</v>
      </c>
      <c r="T56" s="26">
        <f t="shared" si="5"/>
        <v>282.83199999999999</v>
      </c>
      <c r="V56" s="24">
        <v>14491</v>
      </c>
      <c r="W56" s="44">
        <v>7654.6512000000002</v>
      </c>
      <c r="X56" s="44">
        <f t="shared" si="6"/>
        <v>0.52823484921675523</v>
      </c>
      <c r="Y56" s="26">
        <v>375</v>
      </c>
      <c r="Z56" s="27">
        <f t="shared" si="7"/>
        <v>2870494.2</v>
      </c>
      <c r="AB56" s="24">
        <v>353</v>
      </c>
      <c r="AC56" s="44">
        <v>131.0171</v>
      </c>
      <c r="AD56" s="44">
        <f t="shared" si="8"/>
        <v>0.37115325779036829</v>
      </c>
      <c r="AE56" s="26">
        <v>240</v>
      </c>
      <c r="AF56" s="27">
        <f t="shared" si="9"/>
        <v>31444.103999999999</v>
      </c>
      <c r="AH56" s="24">
        <v>1</v>
      </c>
      <c r="AI56" s="44">
        <v>0.53039999999999998</v>
      </c>
      <c r="AJ56" s="44">
        <f t="shared" si="10"/>
        <v>0.53039999999999998</v>
      </c>
      <c r="AK56" s="26">
        <v>290</v>
      </c>
      <c r="AL56" s="27">
        <f t="shared" si="11"/>
        <v>153.816</v>
      </c>
      <c r="AN56" s="27">
        <f t="shared" si="12"/>
        <v>4483141.1449999996</v>
      </c>
      <c r="AO56" s="28">
        <f t="shared" si="13"/>
        <v>1494380.3816666666</v>
      </c>
    </row>
    <row r="57" spans="1:41" x14ac:dyDescent="0.25">
      <c r="A57" s="22">
        <v>1011</v>
      </c>
      <c r="B57" s="23" t="s">
        <v>213</v>
      </c>
      <c r="C57" t="s">
        <v>243</v>
      </c>
      <c r="D57" s="24">
        <v>330</v>
      </c>
      <c r="E57" s="44">
        <v>352.63119999999998</v>
      </c>
      <c r="F57" s="44">
        <f t="shared" si="0"/>
        <v>1.0685793939393939</v>
      </c>
      <c r="G57" s="26">
        <v>1750</v>
      </c>
      <c r="H57" s="26">
        <f t="shared" si="1"/>
        <v>617104.6</v>
      </c>
      <c r="J57" s="24">
        <v>99</v>
      </c>
      <c r="K57" s="44">
        <v>63.965300000000035</v>
      </c>
      <c r="L57" s="44">
        <f t="shared" si="2"/>
        <v>0.64611414141414181</v>
      </c>
      <c r="M57" s="26">
        <v>160</v>
      </c>
      <c r="N57" s="26">
        <f t="shared" si="3"/>
        <v>10234.448000000008</v>
      </c>
      <c r="P57" s="24">
        <v>4</v>
      </c>
      <c r="Q57" s="44">
        <v>6.8808999999999996</v>
      </c>
      <c r="R57" s="44">
        <f t="shared" si="4"/>
        <v>1.7202249999999999</v>
      </c>
      <c r="S57" s="26">
        <v>80</v>
      </c>
      <c r="T57" s="26">
        <f t="shared" si="5"/>
        <v>550.47199999999998</v>
      </c>
      <c r="V57" s="24">
        <v>6034</v>
      </c>
      <c r="W57" s="44">
        <v>2198.7694999999999</v>
      </c>
      <c r="X57" s="44">
        <f t="shared" si="6"/>
        <v>0.36439666887636724</v>
      </c>
      <c r="Y57" s="26">
        <v>375</v>
      </c>
      <c r="Z57" s="27">
        <f t="shared" si="7"/>
        <v>824538.5625</v>
      </c>
      <c r="AB57" s="24">
        <v>603</v>
      </c>
      <c r="AC57" s="44">
        <v>611.71879999999987</v>
      </c>
      <c r="AD57" s="44">
        <f t="shared" si="8"/>
        <v>1.01445903814262</v>
      </c>
      <c r="AE57" s="26">
        <v>240</v>
      </c>
      <c r="AF57" s="27">
        <f t="shared" si="9"/>
        <v>146812.51199999996</v>
      </c>
      <c r="AH57" s="24">
        <v>0</v>
      </c>
      <c r="AI57" s="44">
        <v>0</v>
      </c>
      <c r="AJ57" s="44">
        <f t="shared" si="10"/>
        <v>0</v>
      </c>
      <c r="AK57" s="26">
        <v>290</v>
      </c>
      <c r="AL57" s="27">
        <f t="shared" si="11"/>
        <v>0</v>
      </c>
      <c r="AN57" s="27">
        <f t="shared" si="12"/>
        <v>1599240.5944999999</v>
      </c>
      <c r="AO57" s="28">
        <f t="shared" si="13"/>
        <v>533080.19816666667</v>
      </c>
    </row>
    <row r="58" spans="1:41" x14ac:dyDescent="0.25">
      <c r="A58" s="22">
        <v>23008</v>
      </c>
      <c r="B58" s="23" t="s">
        <v>214</v>
      </c>
      <c r="C58" t="s">
        <v>243</v>
      </c>
      <c r="D58" s="24">
        <v>402</v>
      </c>
      <c r="E58" s="44">
        <v>646.06799999999998</v>
      </c>
      <c r="F58" s="44">
        <f t="shared" si="0"/>
        <v>1.6071343283582089</v>
      </c>
      <c r="G58" s="26">
        <v>1750</v>
      </c>
      <c r="H58" s="26">
        <f t="shared" si="1"/>
        <v>1130619</v>
      </c>
      <c r="J58" s="24">
        <v>46</v>
      </c>
      <c r="K58" s="44">
        <v>30.828600000000002</v>
      </c>
      <c r="L58" s="44">
        <f t="shared" si="2"/>
        <v>0.67018695652173921</v>
      </c>
      <c r="M58" s="26">
        <v>160</v>
      </c>
      <c r="N58" s="26">
        <f t="shared" si="3"/>
        <v>4932.5760000000009</v>
      </c>
      <c r="P58" s="24">
        <v>0</v>
      </c>
      <c r="Q58" s="44">
        <v>0</v>
      </c>
      <c r="R58" s="44">
        <f t="shared" si="4"/>
        <v>0</v>
      </c>
      <c r="S58" s="26">
        <v>80</v>
      </c>
      <c r="T58" s="26">
        <f t="shared" si="5"/>
        <v>0</v>
      </c>
      <c r="V58" s="24">
        <v>13243</v>
      </c>
      <c r="W58" s="44">
        <v>6081.9206999999988</v>
      </c>
      <c r="X58" s="44">
        <f t="shared" si="6"/>
        <v>0.45925550857056546</v>
      </c>
      <c r="Y58" s="26">
        <v>375</v>
      </c>
      <c r="Z58" s="27">
        <f t="shared" si="7"/>
        <v>2280720.2624999997</v>
      </c>
      <c r="AB58" s="24">
        <v>1621</v>
      </c>
      <c r="AC58" s="44">
        <v>1402.4956999999997</v>
      </c>
      <c r="AD58" s="44">
        <f t="shared" si="8"/>
        <v>0.86520400987045021</v>
      </c>
      <c r="AE58" s="26">
        <v>240</v>
      </c>
      <c r="AF58" s="27">
        <f t="shared" si="9"/>
        <v>336598.96799999994</v>
      </c>
      <c r="AH58" s="24">
        <v>0</v>
      </c>
      <c r="AI58" s="44">
        <v>0</v>
      </c>
      <c r="AJ58" s="44">
        <f t="shared" si="10"/>
        <v>0</v>
      </c>
      <c r="AK58" s="26">
        <v>290</v>
      </c>
      <c r="AL58" s="27">
        <f t="shared" si="11"/>
        <v>0</v>
      </c>
      <c r="AN58" s="27">
        <f t="shared" si="12"/>
        <v>3752870.8064999995</v>
      </c>
      <c r="AO58" s="28">
        <f t="shared" si="13"/>
        <v>1250956.9354999999</v>
      </c>
    </row>
    <row r="59" spans="1:41" x14ac:dyDescent="0.25">
      <c r="A59" s="22">
        <v>7005</v>
      </c>
      <c r="B59" s="23" t="s">
        <v>215</v>
      </c>
      <c r="C59" t="s">
        <v>243</v>
      </c>
      <c r="D59" s="24">
        <v>135</v>
      </c>
      <c r="E59" s="44">
        <v>162.68690000000001</v>
      </c>
      <c r="F59" s="44">
        <f t="shared" si="0"/>
        <v>1.2050881481481481</v>
      </c>
      <c r="G59" s="26">
        <v>1750</v>
      </c>
      <c r="H59" s="26">
        <f t="shared" si="1"/>
        <v>284702.07500000001</v>
      </c>
      <c r="J59" s="24">
        <v>0</v>
      </c>
      <c r="K59" s="44">
        <v>0</v>
      </c>
      <c r="L59" s="44">
        <f t="shared" si="2"/>
        <v>0</v>
      </c>
      <c r="M59" s="26">
        <v>160</v>
      </c>
      <c r="N59" s="26">
        <f t="shared" si="3"/>
        <v>0</v>
      </c>
      <c r="P59" s="24">
        <v>0</v>
      </c>
      <c r="Q59" s="44">
        <v>0</v>
      </c>
      <c r="R59" s="44">
        <f t="shared" si="4"/>
        <v>0</v>
      </c>
      <c r="S59" s="26">
        <v>80</v>
      </c>
      <c r="T59" s="26">
        <f t="shared" si="5"/>
        <v>0</v>
      </c>
      <c r="V59" s="24">
        <v>4835</v>
      </c>
      <c r="W59" s="44">
        <v>2178.607</v>
      </c>
      <c r="X59" s="44">
        <f t="shared" si="6"/>
        <v>0.45059089968976213</v>
      </c>
      <c r="Y59" s="26">
        <v>375</v>
      </c>
      <c r="Z59" s="27">
        <f t="shared" si="7"/>
        <v>816977.625</v>
      </c>
      <c r="AB59" s="24">
        <v>0</v>
      </c>
      <c r="AC59" s="44">
        <v>0</v>
      </c>
      <c r="AD59" s="44">
        <f t="shared" si="8"/>
        <v>0</v>
      </c>
      <c r="AE59" s="26">
        <v>240</v>
      </c>
      <c r="AF59" s="27">
        <f t="shared" si="9"/>
        <v>0</v>
      </c>
      <c r="AH59" s="24">
        <v>0</v>
      </c>
      <c r="AI59" s="44">
        <v>0</v>
      </c>
      <c r="AJ59" s="44">
        <f t="shared" si="10"/>
        <v>0</v>
      </c>
      <c r="AK59" s="26">
        <v>290</v>
      </c>
      <c r="AL59" s="27">
        <f t="shared" si="11"/>
        <v>0</v>
      </c>
      <c r="AN59" s="27">
        <f t="shared" si="12"/>
        <v>1101679.7</v>
      </c>
      <c r="AO59" s="28">
        <f t="shared" si="13"/>
        <v>367226.56666666665</v>
      </c>
    </row>
    <row r="60" spans="1:41" x14ac:dyDescent="0.25">
      <c r="A60" s="22">
        <v>4006</v>
      </c>
      <c r="B60" s="23" t="s">
        <v>216</v>
      </c>
      <c r="C60" t="s">
        <v>243</v>
      </c>
      <c r="D60" s="24">
        <v>236</v>
      </c>
      <c r="E60" s="44">
        <v>196.16389999999998</v>
      </c>
      <c r="F60" s="44">
        <f t="shared" si="0"/>
        <v>0.83120296610169486</v>
      </c>
      <c r="G60" s="26">
        <v>1750</v>
      </c>
      <c r="H60" s="26">
        <f t="shared" si="1"/>
        <v>343286.82499999995</v>
      </c>
      <c r="J60" s="24">
        <v>0</v>
      </c>
      <c r="K60" s="44">
        <v>0</v>
      </c>
      <c r="L60" s="44">
        <f t="shared" si="2"/>
        <v>0</v>
      </c>
      <c r="M60" s="26">
        <v>160</v>
      </c>
      <c r="N60" s="26">
        <f t="shared" si="3"/>
        <v>0</v>
      </c>
      <c r="P60" s="24">
        <v>0</v>
      </c>
      <c r="Q60" s="44">
        <v>0</v>
      </c>
      <c r="R60" s="44">
        <f t="shared" si="4"/>
        <v>0</v>
      </c>
      <c r="S60" s="26">
        <v>80</v>
      </c>
      <c r="T60" s="26">
        <f t="shared" si="5"/>
        <v>0</v>
      </c>
      <c r="V60" s="24">
        <v>7514</v>
      </c>
      <c r="W60" s="44">
        <v>2517.9653999999996</v>
      </c>
      <c r="X60" s="44">
        <f t="shared" si="6"/>
        <v>0.33510319403779604</v>
      </c>
      <c r="Y60" s="26">
        <v>375</v>
      </c>
      <c r="Z60" s="27">
        <f t="shared" si="7"/>
        <v>944237.02499999979</v>
      </c>
      <c r="AB60" s="24">
        <v>0</v>
      </c>
      <c r="AC60" s="44">
        <v>0</v>
      </c>
      <c r="AD60" s="44">
        <f t="shared" si="8"/>
        <v>0</v>
      </c>
      <c r="AE60" s="26">
        <v>240</v>
      </c>
      <c r="AF60" s="27">
        <f t="shared" si="9"/>
        <v>0</v>
      </c>
      <c r="AH60" s="24">
        <v>0</v>
      </c>
      <c r="AI60" s="44">
        <v>0</v>
      </c>
      <c r="AJ60" s="44">
        <f t="shared" si="10"/>
        <v>0</v>
      </c>
      <c r="AK60" s="26">
        <v>290</v>
      </c>
      <c r="AL60" s="27">
        <f t="shared" si="11"/>
        <v>0</v>
      </c>
      <c r="AN60" s="27">
        <f t="shared" si="12"/>
        <v>1287523.8499999996</v>
      </c>
      <c r="AO60" s="28">
        <f t="shared" si="13"/>
        <v>429174.61666666652</v>
      </c>
    </row>
    <row r="61" spans="1:41" x14ac:dyDescent="0.25">
      <c r="A61" s="22">
        <v>12002</v>
      </c>
      <c r="B61" s="23" t="s">
        <v>217</v>
      </c>
      <c r="C61" t="s">
        <v>243</v>
      </c>
      <c r="D61" s="24">
        <v>269</v>
      </c>
      <c r="E61" s="44">
        <v>303.21910000000003</v>
      </c>
      <c r="F61" s="44">
        <f t="shared" si="0"/>
        <v>1.1272085501858737</v>
      </c>
      <c r="G61" s="26">
        <v>1750</v>
      </c>
      <c r="H61" s="26">
        <f t="shared" si="1"/>
        <v>530633.42500000005</v>
      </c>
      <c r="J61" s="24">
        <v>0</v>
      </c>
      <c r="K61" s="44">
        <v>0</v>
      </c>
      <c r="L61" s="44">
        <f t="shared" si="2"/>
        <v>0</v>
      </c>
      <c r="M61" s="26">
        <v>160</v>
      </c>
      <c r="N61" s="26">
        <f t="shared" si="3"/>
        <v>0</v>
      </c>
      <c r="P61" s="24">
        <v>0</v>
      </c>
      <c r="Q61" s="44">
        <v>0</v>
      </c>
      <c r="R61" s="44">
        <f t="shared" si="4"/>
        <v>0</v>
      </c>
      <c r="S61" s="26">
        <v>80</v>
      </c>
      <c r="T61" s="26">
        <f t="shared" si="5"/>
        <v>0</v>
      </c>
      <c r="V61" s="24">
        <v>8418</v>
      </c>
      <c r="W61" s="44">
        <v>3612.9459999999999</v>
      </c>
      <c r="X61" s="44">
        <f t="shared" si="6"/>
        <v>0.42919291993347586</v>
      </c>
      <c r="Y61" s="26">
        <v>375</v>
      </c>
      <c r="Z61" s="27">
        <f t="shared" si="7"/>
        <v>1354854.75</v>
      </c>
      <c r="AB61" s="24">
        <v>0</v>
      </c>
      <c r="AC61" s="44">
        <v>0</v>
      </c>
      <c r="AD61" s="44">
        <f t="shared" si="8"/>
        <v>0</v>
      </c>
      <c r="AE61" s="26">
        <v>240</v>
      </c>
      <c r="AF61" s="27">
        <f t="shared" si="9"/>
        <v>0</v>
      </c>
      <c r="AH61" s="24">
        <v>0</v>
      </c>
      <c r="AI61" s="44">
        <v>0</v>
      </c>
      <c r="AJ61" s="44">
        <f t="shared" si="10"/>
        <v>0</v>
      </c>
      <c r="AK61" s="26">
        <v>290</v>
      </c>
      <c r="AL61" s="27">
        <f t="shared" si="11"/>
        <v>0</v>
      </c>
      <c r="AN61" s="27">
        <f t="shared" si="12"/>
        <v>1885488.175</v>
      </c>
      <c r="AO61" s="28">
        <f t="shared" si="13"/>
        <v>628496.05833333335</v>
      </c>
    </row>
    <row r="62" spans="1:41" x14ac:dyDescent="0.25">
      <c r="A62" s="22">
        <v>21001</v>
      </c>
      <c r="B62" s="23" t="s">
        <v>218</v>
      </c>
      <c r="C62" t="s">
        <v>243</v>
      </c>
      <c r="D62" s="24">
        <v>129</v>
      </c>
      <c r="E62" s="44">
        <v>133.09010000000001</v>
      </c>
      <c r="F62" s="44">
        <f t="shared" si="0"/>
        <v>1.0317062015503877</v>
      </c>
      <c r="G62" s="26">
        <v>1750</v>
      </c>
      <c r="H62" s="26">
        <f t="shared" si="1"/>
        <v>232907.67500000002</v>
      </c>
      <c r="J62" s="24">
        <v>43</v>
      </c>
      <c r="K62" s="44">
        <v>25.595200000000016</v>
      </c>
      <c r="L62" s="44">
        <f t="shared" si="2"/>
        <v>0.59523720930232593</v>
      </c>
      <c r="M62" s="26">
        <v>160</v>
      </c>
      <c r="N62" s="26">
        <f t="shared" si="3"/>
        <v>4095.2320000000027</v>
      </c>
      <c r="P62" s="24">
        <v>7</v>
      </c>
      <c r="Q62" s="44">
        <v>9.2491999999999983</v>
      </c>
      <c r="R62" s="44">
        <f t="shared" si="4"/>
        <v>1.3213142857142854</v>
      </c>
      <c r="S62" s="26">
        <v>80</v>
      </c>
      <c r="T62" s="26">
        <f t="shared" si="5"/>
        <v>739.93599999999992</v>
      </c>
      <c r="V62" s="24">
        <v>2188</v>
      </c>
      <c r="W62" s="44">
        <v>708.77579999999989</v>
      </c>
      <c r="X62" s="44">
        <f t="shared" si="6"/>
        <v>0.32393775137111513</v>
      </c>
      <c r="Y62" s="26">
        <v>375</v>
      </c>
      <c r="Z62" s="27">
        <f t="shared" si="7"/>
        <v>265790.92499999993</v>
      </c>
      <c r="AB62" s="24">
        <v>0</v>
      </c>
      <c r="AC62" s="44">
        <v>0</v>
      </c>
      <c r="AD62" s="44">
        <f t="shared" si="8"/>
        <v>0</v>
      </c>
      <c r="AE62" s="26">
        <v>240</v>
      </c>
      <c r="AF62" s="27">
        <f t="shared" si="9"/>
        <v>0</v>
      </c>
      <c r="AH62" s="24">
        <v>0</v>
      </c>
      <c r="AI62" s="44">
        <v>0</v>
      </c>
      <c r="AJ62" s="44">
        <f t="shared" si="10"/>
        <v>0</v>
      </c>
      <c r="AK62" s="26">
        <v>290</v>
      </c>
      <c r="AL62" s="27">
        <f t="shared" si="11"/>
        <v>0</v>
      </c>
      <c r="AN62" s="27">
        <f t="shared" si="12"/>
        <v>503533.76799999992</v>
      </c>
      <c r="AO62" s="28">
        <f t="shared" si="13"/>
        <v>167844.58933333331</v>
      </c>
    </row>
    <row r="63" spans="1:41" x14ac:dyDescent="0.25">
      <c r="A63" s="22">
        <v>18007</v>
      </c>
      <c r="B63" s="23" t="s">
        <v>219</v>
      </c>
      <c r="C63" t="s">
        <v>243</v>
      </c>
      <c r="D63" s="24">
        <v>179</v>
      </c>
      <c r="E63" s="44">
        <v>319.58260000000001</v>
      </c>
      <c r="F63" s="44">
        <f t="shared" si="0"/>
        <v>1.7853776536312851</v>
      </c>
      <c r="G63" s="26">
        <v>1750</v>
      </c>
      <c r="H63" s="26">
        <f t="shared" si="1"/>
        <v>559269.55000000005</v>
      </c>
      <c r="J63" s="24">
        <v>0</v>
      </c>
      <c r="K63" s="44">
        <v>0</v>
      </c>
      <c r="L63" s="44">
        <f t="shared" si="2"/>
        <v>0</v>
      </c>
      <c r="M63" s="26">
        <v>160</v>
      </c>
      <c r="N63" s="26">
        <f t="shared" si="3"/>
        <v>0</v>
      </c>
      <c r="P63" s="24">
        <v>0</v>
      </c>
      <c r="Q63" s="44">
        <v>0</v>
      </c>
      <c r="R63" s="44">
        <f t="shared" si="4"/>
        <v>0</v>
      </c>
      <c r="S63" s="26">
        <v>80</v>
      </c>
      <c r="T63" s="26">
        <f t="shared" si="5"/>
        <v>0</v>
      </c>
      <c r="V63" s="24">
        <v>4852</v>
      </c>
      <c r="W63" s="44">
        <v>2183.7225999999996</v>
      </c>
      <c r="X63" s="44">
        <f t="shared" si="6"/>
        <v>0.45006648804616645</v>
      </c>
      <c r="Y63" s="26">
        <v>375</v>
      </c>
      <c r="Z63" s="27">
        <f t="shared" si="7"/>
        <v>818895.97499999986</v>
      </c>
      <c r="AB63" s="24">
        <v>0</v>
      </c>
      <c r="AC63" s="44">
        <v>0</v>
      </c>
      <c r="AD63" s="44">
        <f t="shared" si="8"/>
        <v>0</v>
      </c>
      <c r="AE63" s="26">
        <v>240</v>
      </c>
      <c r="AF63" s="27">
        <f t="shared" si="9"/>
        <v>0</v>
      </c>
      <c r="AH63" s="24">
        <v>0</v>
      </c>
      <c r="AI63" s="44">
        <v>0</v>
      </c>
      <c r="AJ63" s="44">
        <f t="shared" si="10"/>
        <v>0</v>
      </c>
      <c r="AK63" s="26">
        <v>290</v>
      </c>
      <c r="AL63" s="27">
        <f t="shared" si="11"/>
        <v>0</v>
      </c>
      <c r="AN63" s="27">
        <f t="shared" si="12"/>
        <v>1378165.5249999999</v>
      </c>
      <c r="AO63" s="28">
        <f t="shared" si="13"/>
        <v>459388.5083333333</v>
      </c>
    </row>
    <row r="64" spans="1:41" x14ac:dyDescent="0.25">
      <c r="A64" s="22">
        <v>2008</v>
      </c>
      <c r="B64" s="23" t="s">
        <v>220</v>
      </c>
      <c r="C64" t="s">
        <v>243</v>
      </c>
      <c r="D64" s="24">
        <v>155</v>
      </c>
      <c r="E64" s="44">
        <v>158.87879999999998</v>
      </c>
      <c r="F64" s="44">
        <f t="shared" si="0"/>
        <v>1.0250245161290321</v>
      </c>
      <c r="G64" s="26">
        <v>1750</v>
      </c>
      <c r="H64" s="26">
        <f t="shared" si="1"/>
        <v>278037.89999999997</v>
      </c>
      <c r="J64" s="24">
        <v>0</v>
      </c>
      <c r="K64" s="44">
        <v>0</v>
      </c>
      <c r="L64" s="44">
        <f t="shared" si="2"/>
        <v>0</v>
      </c>
      <c r="M64" s="26">
        <v>160</v>
      </c>
      <c r="N64" s="26">
        <f t="shared" si="3"/>
        <v>0</v>
      </c>
      <c r="P64" s="24">
        <v>0</v>
      </c>
      <c r="Q64" s="44">
        <v>0</v>
      </c>
      <c r="R64" s="44">
        <f t="shared" si="4"/>
        <v>0</v>
      </c>
      <c r="S64" s="26">
        <v>80</v>
      </c>
      <c r="T64" s="26">
        <f t="shared" si="5"/>
        <v>0</v>
      </c>
      <c r="V64" s="24">
        <v>4616</v>
      </c>
      <c r="W64" s="44">
        <v>1864.8318999999997</v>
      </c>
      <c r="X64" s="44">
        <f t="shared" si="6"/>
        <v>0.40399304592720964</v>
      </c>
      <c r="Y64" s="26">
        <v>375</v>
      </c>
      <c r="Z64" s="27">
        <f t="shared" si="7"/>
        <v>699311.96249999991</v>
      </c>
      <c r="AB64" s="24">
        <v>0</v>
      </c>
      <c r="AC64" s="44">
        <v>0</v>
      </c>
      <c r="AD64" s="44">
        <f t="shared" si="8"/>
        <v>0</v>
      </c>
      <c r="AE64" s="26">
        <v>240</v>
      </c>
      <c r="AF64" s="27">
        <f t="shared" si="9"/>
        <v>0</v>
      </c>
      <c r="AH64" s="24">
        <v>0</v>
      </c>
      <c r="AI64" s="44">
        <v>0</v>
      </c>
      <c r="AJ64" s="44">
        <f t="shared" si="10"/>
        <v>0</v>
      </c>
      <c r="AK64" s="26">
        <v>290</v>
      </c>
      <c r="AL64" s="27">
        <f t="shared" si="11"/>
        <v>0</v>
      </c>
      <c r="AN64" s="27">
        <f t="shared" si="12"/>
        <v>977349.86249999981</v>
      </c>
      <c r="AO64" s="28">
        <f t="shared" si="13"/>
        <v>325783.28749999992</v>
      </c>
    </row>
    <row r="65" spans="1:41" x14ac:dyDescent="0.25">
      <c r="A65" s="22">
        <v>7002</v>
      </c>
      <c r="B65" s="23" t="s">
        <v>221</v>
      </c>
      <c r="C65" t="s">
        <v>243</v>
      </c>
      <c r="D65" s="24">
        <v>218</v>
      </c>
      <c r="E65" s="44">
        <v>225.54089999999999</v>
      </c>
      <c r="F65" s="44">
        <f t="shared" si="0"/>
        <v>1.0345912844036698</v>
      </c>
      <c r="G65" s="26">
        <v>1750</v>
      </c>
      <c r="H65" s="26">
        <f t="shared" si="1"/>
        <v>394696.57500000001</v>
      </c>
      <c r="J65" s="24">
        <v>0</v>
      </c>
      <c r="K65" s="44">
        <v>0</v>
      </c>
      <c r="L65" s="44">
        <f t="shared" si="2"/>
        <v>0</v>
      </c>
      <c r="M65" s="26">
        <v>160</v>
      </c>
      <c r="N65" s="26">
        <f t="shared" si="3"/>
        <v>0</v>
      </c>
      <c r="P65" s="24">
        <v>0</v>
      </c>
      <c r="Q65" s="44">
        <v>0</v>
      </c>
      <c r="R65" s="44">
        <f t="shared" si="4"/>
        <v>0</v>
      </c>
      <c r="S65" s="26">
        <v>80</v>
      </c>
      <c r="T65" s="26">
        <f t="shared" si="5"/>
        <v>0</v>
      </c>
      <c r="V65" s="24">
        <v>3142</v>
      </c>
      <c r="W65" s="44">
        <v>1083.9706000000001</v>
      </c>
      <c r="X65" s="44">
        <f t="shared" si="6"/>
        <v>0.34499382558879699</v>
      </c>
      <c r="Y65" s="26">
        <v>375</v>
      </c>
      <c r="Z65" s="27">
        <f t="shared" si="7"/>
        <v>406488.97500000003</v>
      </c>
      <c r="AB65" s="24">
        <v>0</v>
      </c>
      <c r="AC65" s="44">
        <v>0</v>
      </c>
      <c r="AD65" s="44">
        <f t="shared" si="8"/>
        <v>0</v>
      </c>
      <c r="AE65" s="26">
        <v>240</v>
      </c>
      <c r="AF65" s="27">
        <f t="shared" si="9"/>
        <v>0</v>
      </c>
      <c r="AH65" s="24">
        <v>0</v>
      </c>
      <c r="AI65" s="44">
        <v>0</v>
      </c>
      <c r="AJ65" s="44">
        <f t="shared" si="10"/>
        <v>0</v>
      </c>
      <c r="AK65" s="26">
        <v>290</v>
      </c>
      <c r="AL65" s="27">
        <f t="shared" si="11"/>
        <v>0</v>
      </c>
      <c r="AN65" s="27">
        <f t="shared" si="12"/>
        <v>801185.55</v>
      </c>
      <c r="AO65" s="28">
        <f t="shared" si="13"/>
        <v>267061.85000000003</v>
      </c>
    </row>
    <row r="66" spans="1:41" x14ac:dyDescent="0.25">
      <c r="A66" s="22">
        <v>16020</v>
      </c>
      <c r="B66" s="23" t="s">
        <v>222</v>
      </c>
      <c r="C66" t="s">
        <v>243</v>
      </c>
      <c r="D66" s="24">
        <v>175</v>
      </c>
      <c r="E66" s="44">
        <v>308.09299999999996</v>
      </c>
      <c r="F66" s="44">
        <f t="shared" si="0"/>
        <v>1.7605314285714284</v>
      </c>
      <c r="G66" s="26">
        <v>1750</v>
      </c>
      <c r="H66" s="26">
        <f t="shared" si="1"/>
        <v>539162.74999999988</v>
      </c>
      <c r="J66" s="24">
        <v>79</v>
      </c>
      <c r="K66" s="44">
        <v>60.584300000000013</v>
      </c>
      <c r="L66" s="44">
        <f t="shared" si="2"/>
        <v>0.76688987341772163</v>
      </c>
      <c r="M66" s="26">
        <v>160</v>
      </c>
      <c r="N66" s="26">
        <f t="shared" si="3"/>
        <v>9693.4880000000012</v>
      </c>
      <c r="P66" s="24">
        <v>0</v>
      </c>
      <c r="Q66" s="44">
        <v>0</v>
      </c>
      <c r="R66" s="44">
        <f t="shared" si="4"/>
        <v>0</v>
      </c>
      <c r="S66" s="26">
        <v>80</v>
      </c>
      <c r="T66" s="26">
        <f t="shared" si="5"/>
        <v>0</v>
      </c>
      <c r="V66" s="24">
        <v>6656</v>
      </c>
      <c r="W66" s="44">
        <v>2056.4494</v>
      </c>
      <c r="X66" s="44">
        <f t="shared" si="6"/>
        <v>0.30896174879807692</v>
      </c>
      <c r="Y66" s="26">
        <v>375</v>
      </c>
      <c r="Z66" s="27">
        <f t="shared" si="7"/>
        <v>771168.52500000002</v>
      </c>
      <c r="AB66" s="24">
        <v>0</v>
      </c>
      <c r="AC66" s="44">
        <v>0</v>
      </c>
      <c r="AD66" s="44">
        <f t="shared" si="8"/>
        <v>0</v>
      </c>
      <c r="AE66" s="26">
        <v>240</v>
      </c>
      <c r="AF66" s="27">
        <f t="shared" si="9"/>
        <v>0</v>
      </c>
      <c r="AH66" s="24">
        <v>0</v>
      </c>
      <c r="AI66" s="44">
        <v>0</v>
      </c>
      <c r="AJ66" s="44">
        <f t="shared" si="10"/>
        <v>0</v>
      </c>
      <c r="AK66" s="26">
        <v>290</v>
      </c>
      <c r="AL66" s="27">
        <f t="shared" si="11"/>
        <v>0</v>
      </c>
      <c r="AN66" s="27">
        <f t="shared" si="12"/>
        <v>1320024.7629999998</v>
      </c>
      <c r="AO66" s="28">
        <f t="shared" si="13"/>
        <v>440008.25433333329</v>
      </c>
    </row>
    <row r="67" spans="1:41" x14ac:dyDescent="0.25">
      <c r="A67" s="22">
        <v>3066</v>
      </c>
      <c r="B67" s="23" t="s">
        <v>223</v>
      </c>
      <c r="C67" t="s">
        <v>243</v>
      </c>
      <c r="D67" s="24">
        <v>342</v>
      </c>
      <c r="E67" s="44">
        <v>423.53309999999999</v>
      </c>
      <c r="F67" s="44">
        <f t="shared" si="0"/>
        <v>1.2384008771929824</v>
      </c>
      <c r="G67" s="26">
        <v>1750</v>
      </c>
      <c r="H67" s="26">
        <f t="shared" si="1"/>
        <v>741182.92499999993</v>
      </c>
      <c r="J67" s="24">
        <v>0</v>
      </c>
      <c r="K67" s="44">
        <v>0</v>
      </c>
      <c r="L67" s="44">
        <f t="shared" si="2"/>
        <v>0</v>
      </c>
      <c r="M67" s="26">
        <v>160</v>
      </c>
      <c r="N67" s="26">
        <f t="shared" si="3"/>
        <v>0</v>
      </c>
      <c r="P67" s="24">
        <v>14</v>
      </c>
      <c r="Q67" s="44">
        <v>23.5869</v>
      </c>
      <c r="R67" s="44">
        <f t="shared" si="4"/>
        <v>1.6847785714285715</v>
      </c>
      <c r="S67" s="26">
        <v>80</v>
      </c>
      <c r="T67" s="26">
        <f t="shared" si="5"/>
        <v>1886.952</v>
      </c>
      <c r="V67" s="24">
        <v>5234</v>
      </c>
      <c r="W67" s="44">
        <v>1988.221</v>
      </c>
      <c r="X67" s="44">
        <f t="shared" si="6"/>
        <v>0.37986645013374093</v>
      </c>
      <c r="Y67" s="26">
        <v>375</v>
      </c>
      <c r="Z67" s="27">
        <f t="shared" si="7"/>
        <v>745582.875</v>
      </c>
      <c r="AB67" s="24">
        <v>0</v>
      </c>
      <c r="AC67" s="44">
        <v>0</v>
      </c>
      <c r="AD67" s="44">
        <f t="shared" si="8"/>
        <v>0</v>
      </c>
      <c r="AE67" s="26">
        <v>240</v>
      </c>
      <c r="AF67" s="27">
        <f t="shared" si="9"/>
        <v>0</v>
      </c>
      <c r="AH67" s="24">
        <v>0</v>
      </c>
      <c r="AI67" s="44">
        <v>0</v>
      </c>
      <c r="AJ67" s="44">
        <f t="shared" si="10"/>
        <v>0</v>
      </c>
      <c r="AK67" s="26">
        <v>290</v>
      </c>
      <c r="AL67" s="27">
        <f t="shared" si="11"/>
        <v>0</v>
      </c>
      <c r="AN67" s="27">
        <f t="shared" si="12"/>
        <v>1488652.7519999999</v>
      </c>
      <c r="AO67" s="28">
        <f t="shared" si="13"/>
        <v>496217.58399999997</v>
      </c>
    </row>
    <row r="68" spans="1:41" x14ac:dyDescent="0.25">
      <c r="A68" s="22">
        <v>3052</v>
      </c>
      <c r="B68" s="23" t="s">
        <v>224</v>
      </c>
      <c r="C68" t="s">
        <v>243</v>
      </c>
      <c r="D68" s="24">
        <v>223</v>
      </c>
      <c r="E68" s="44">
        <v>204.76860000000002</v>
      </c>
      <c r="F68" s="44">
        <f t="shared" si="0"/>
        <v>0.91824484304932741</v>
      </c>
      <c r="G68" s="26">
        <v>1750</v>
      </c>
      <c r="H68" s="26">
        <f t="shared" si="1"/>
        <v>358345.05000000005</v>
      </c>
      <c r="J68" s="24">
        <v>135</v>
      </c>
      <c r="K68" s="44">
        <v>96.971300000000099</v>
      </c>
      <c r="L68" s="44">
        <f t="shared" si="2"/>
        <v>0.71830592592592668</v>
      </c>
      <c r="M68" s="26">
        <v>160</v>
      </c>
      <c r="N68" s="26">
        <f t="shared" si="3"/>
        <v>15515.408000000016</v>
      </c>
      <c r="P68" s="24">
        <v>0</v>
      </c>
      <c r="Q68" s="44">
        <v>0</v>
      </c>
      <c r="R68" s="44">
        <f t="shared" si="4"/>
        <v>0</v>
      </c>
      <c r="S68" s="26">
        <v>80</v>
      </c>
      <c r="T68" s="26">
        <f t="shared" si="5"/>
        <v>0</v>
      </c>
      <c r="V68" s="24">
        <v>3158</v>
      </c>
      <c r="W68" s="44">
        <v>1142.1268999999998</v>
      </c>
      <c r="X68" s="44">
        <f t="shared" si="6"/>
        <v>0.36166146295123486</v>
      </c>
      <c r="Y68" s="26">
        <v>375</v>
      </c>
      <c r="Z68" s="27">
        <f t="shared" si="7"/>
        <v>428297.58749999991</v>
      </c>
      <c r="AB68" s="24">
        <v>78</v>
      </c>
      <c r="AC68" s="44">
        <v>71.007999999999996</v>
      </c>
      <c r="AD68" s="44">
        <f t="shared" si="8"/>
        <v>0.91035897435897428</v>
      </c>
      <c r="AE68" s="26">
        <v>240</v>
      </c>
      <c r="AF68" s="27">
        <f t="shared" si="9"/>
        <v>17041.919999999998</v>
      </c>
      <c r="AH68" s="24">
        <v>0</v>
      </c>
      <c r="AI68" s="44">
        <v>0</v>
      </c>
      <c r="AJ68" s="44">
        <f t="shared" si="10"/>
        <v>0</v>
      </c>
      <c r="AK68" s="26">
        <v>290</v>
      </c>
      <c r="AL68" s="27">
        <f t="shared" si="11"/>
        <v>0</v>
      </c>
      <c r="AN68" s="27">
        <f t="shared" si="12"/>
        <v>819199.96549999993</v>
      </c>
      <c r="AO68" s="28">
        <f t="shared" si="13"/>
        <v>273066.65516666666</v>
      </c>
    </row>
    <row r="69" spans="1:41" x14ac:dyDescent="0.25">
      <c r="A69" s="22">
        <v>5007</v>
      </c>
      <c r="B69" s="23" t="s">
        <v>224</v>
      </c>
      <c r="C69" t="s">
        <v>243</v>
      </c>
      <c r="D69" s="24">
        <v>137</v>
      </c>
      <c r="E69" s="44">
        <v>261.47109999999998</v>
      </c>
      <c r="F69" s="44">
        <f t="shared" si="0"/>
        <v>1.9085481751824815</v>
      </c>
      <c r="G69" s="26">
        <v>1750</v>
      </c>
      <c r="H69" s="26">
        <f t="shared" si="1"/>
        <v>457574.42499999999</v>
      </c>
      <c r="J69" s="24">
        <v>76</v>
      </c>
      <c r="K69" s="44">
        <v>48.193600000000004</v>
      </c>
      <c r="L69" s="44">
        <f t="shared" si="2"/>
        <v>0.63412631578947376</v>
      </c>
      <c r="M69" s="26">
        <v>160</v>
      </c>
      <c r="N69" s="26">
        <f t="shared" si="3"/>
        <v>7710.9760000000006</v>
      </c>
      <c r="P69" s="24">
        <v>0</v>
      </c>
      <c r="Q69" s="44">
        <v>0</v>
      </c>
      <c r="R69" s="44">
        <f t="shared" si="4"/>
        <v>0</v>
      </c>
      <c r="S69" s="26">
        <v>80</v>
      </c>
      <c r="T69" s="26">
        <f t="shared" si="5"/>
        <v>0</v>
      </c>
      <c r="V69" s="24">
        <v>5116</v>
      </c>
      <c r="W69" s="44">
        <v>1901.4591999999998</v>
      </c>
      <c r="X69" s="44">
        <f t="shared" si="6"/>
        <v>0.37166911649726342</v>
      </c>
      <c r="Y69" s="26">
        <v>375</v>
      </c>
      <c r="Z69" s="27">
        <f t="shared" si="7"/>
        <v>713047.19999999984</v>
      </c>
      <c r="AB69" s="24">
        <v>79</v>
      </c>
      <c r="AC69" s="44">
        <v>26.911299999999997</v>
      </c>
      <c r="AD69" s="44">
        <f t="shared" si="8"/>
        <v>0.34064936708860755</v>
      </c>
      <c r="AE69" s="26">
        <v>240</v>
      </c>
      <c r="AF69" s="27">
        <f t="shared" si="9"/>
        <v>6458.7119999999995</v>
      </c>
      <c r="AH69" s="24">
        <v>0</v>
      </c>
      <c r="AI69" s="44">
        <v>0</v>
      </c>
      <c r="AJ69" s="44">
        <f t="shared" si="10"/>
        <v>0</v>
      </c>
      <c r="AK69" s="26">
        <v>290</v>
      </c>
      <c r="AL69" s="27">
        <f t="shared" si="11"/>
        <v>0</v>
      </c>
      <c r="AN69" s="27">
        <f t="shared" si="12"/>
        <v>1184791.3129999998</v>
      </c>
      <c r="AO69" s="28">
        <f t="shared" si="13"/>
        <v>394930.43766666664</v>
      </c>
    </row>
    <row r="70" spans="1:41" x14ac:dyDescent="0.25">
      <c r="A70" s="22">
        <v>10003</v>
      </c>
      <c r="B70" s="23" t="s">
        <v>225</v>
      </c>
      <c r="C70" t="s">
        <v>243</v>
      </c>
      <c r="D70" s="24">
        <v>437</v>
      </c>
      <c r="E70" s="44">
        <v>608.06079999999997</v>
      </c>
      <c r="F70" s="44">
        <f t="shared" si="0"/>
        <v>1.3914434782608696</v>
      </c>
      <c r="G70" s="26">
        <v>1750</v>
      </c>
      <c r="H70" s="26">
        <f t="shared" si="1"/>
        <v>1064106.3999999999</v>
      </c>
      <c r="J70" s="24">
        <v>135</v>
      </c>
      <c r="K70" s="44">
        <v>90.69330000000005</v>
      </c>
      <c r="L70" s="44">
        <f t="shared" si="2"/>
        <v>0.67180222222222263</v>
      </c>
      <c r="M70" s="26">
        <v>160</v>
      </c>
      <c r="N70" s="26">
        <f t="shared" si="3"/>
        <v>14510.928000000007</v>
      </c>
      <c r="P70" s="24">
        <v>6</v>
      </c>
      <c r="Q70" s="44">
        <v>6.0746000000000002</v>
      </c>
      <c r="R70" s="44">
        <f t="shared" si="4"/>
        <v>1.0124333333333333</v>
      </c>
      <c r="S70" s="26">
        <v>80</v>
      </c>
      <c r="T70" s="26">
        <f t="shared" si="5"/>
        <v>485.96800000000002</v>
      </c>
      <c r="V70" s="24">
        <v>8962</v>
      </c>
      <c r="W70" s="44">
        <v>3273.2331999999997</v>
      </c>
      <c r="X70" s="44">
        <f t="shared" si="6"/>
        <v>0.36523467975898233</v>
      </c>
      <c r="Y70" s="26">
        <v>375</v>
      </c>
      <c r="Z70" s="27">
        <f t="shared" si="7"/>
        <v>1227462.45</v>
      </c>
      <c r="AB70" s="24">
        <v>93</v>
      </c>
      <c r="AC70" s="44">
        <v>31.582800000000002</v>
      </c>
      <c r="AD70" s="44">
        <f t="shared" si="8"/>
        <v>0.33960000000000001</v>
      </c>
      <c r="AE70" s="26">
        <v>240</v>
      </c>
      <c r="AF70" s="27">
        <f t="shared" si="9"/>
        <v>7579.8720000000003</v>
      </c>
      <c r="AH70" s="24">
        <v>0</v>
      </c>
      <c r="AI70" s="44">
        <v>0</v>
      </c>
      <c r="AJ70" s="44">
        <f t="shared" si="10"/>
        <v>0</v>
      </c>
      <c r="AK70" s="26">
        <v>290</v>
      </c>
      <c r="AL70" s="27">
        <f t="shared" si="11"/>
        <v>0</v>
      </c>
      <c r="AN70" s="27">
        <f t="shared" si="12"/>
        <v>2314145.6179999998</v>
      </c>
      <c r="AO70" s="28">
        <f t="shared" si="13"/>
        <v>771381.87266666663</v>
      </c>
    </row>
    <row r="71" spans="1:41" x14ac:dyDescent="0.25">
      <c r="A71" s="22">
        <v>15007</v>
      </c>
      <c r="B71" s="23" t="s">
        <v>226</v>
      </c>
      <c r="C71" t="s">
        <v>243</v>
      </c>
      <c r="D71" s="24">
        <v>177</v>
      </c>
      <c r="E71" s="44">
        <v>319.44020000000006</v>
      </c>
      <c r="F71" s="44">
        <f t="shared" si="0"/>
        <v>1.8047468926553676</v>
      </c>
      <c r="G71" s="26">
        <v>1750</v>
      </c>
      <c r="H71" s="26">
        <f t="shared" si="1"/>
        <v>559020.35000000009</v>
      </c>
      <c r="J71" s="24">
        <v>0</v>
      </c>
      <c r="K71" s="44">
        <v>0</v>
      </c>
      <c r="L71" s="44">
        <f t="shared" si="2"/>
        <v>0</v>
      </c>
      <c r="M71" s="26">
        <v>160</v>
      </c>
      <c r="N71" s="26">
        <f t="shared" si="3"/>
        <v>0</v>
      </c>
      <c r="P71" s="24">
        <v>0</v>
      </c>
      <c r="Q71" s="44">
        <v>0</v>
      </c>
      <c r="R71" s="44">
        <f t="shared" si="4"/>
        <v>0</v>
      </c>
      <c r="S71" s="26">
        <v>80</v>
      </c>
      <c r="T71" s="26">
        <f t="shared" si="5"/>
        <v>0</v>
      </c>
      <c r="V71" s="24">
        <v>9814</v>
      </c>
      <c r="W71" s="44">
        <v>2911.7741999999998</v>
      </c>
      <c r="X71" s="44">
        <f t="shared" si="6"/>
        <v>0.29669596494803341</v>
      </c>
      <c r="Y71" s="26">
        <v>375</v>
      </c>
      <c r="Z71" s="27">
        <f t="shared" si="7"/>
        <v>1091915.325</v>
      </c>
      <c r="AB71" s="24">
        <v>0</v>
      </c>
      <c r="AC71" s="44">
        <v>0</v>
      </c>
      <c r="AD71" s="44">
        <f t="shared" si="8"/>
        <v>0</v>
      </c>
      <c r="AE71" s="26">
        <v>240</v>
      </c>
      <c r="AF71" s="27">
        <f t="shared" si="9"/>
        <v>0</v>
      </c>
      <c r="AH71" s="24">
        <v>0</v>
      </c>
      <c r="AI71" s="44">
        <v>0</v>
      </c>
      <c r="AJ71" s="44">
        <f t="shared" si="10"/>
        <v>0</v>
      </c>
      <c r="AK71" s="26">
        <v>290</v>
      </c>
      <c r="AL71" s="27">
        <f t="shared" si="11"/>
        <v>0</v>
      </c>
      <c r="AN71" s="27">
        <f t="shared" si="12"/>
        <v>1650935.675</v>
      </c>
      <c r="AO71" s="28">
        <f t="shared" si="13"/>
        <v>550311.89166666672</v>
      </c>
    </row>
    <row r="72" spans="1:41" x14ac:dyDescent="0.25">
      <c r="A72" s="22">
        <v>1007</v>
      </c>
      <c r="B72" s="23" t="s">
        <v>227</v>
      </c>
      <c r="C72" t="s">
        <v>243</v>
      </c>
      <c r="D72" s="24">
        <v>597</v>
      </c>
      <c r="E72" s="44">
        <v>574.28890000000001</v>
      </c>
      <c r="F72" s="44">
        <f t="shared" si="0"/>
        <v>0.96195795644891124</v>
      </c>
      <c r="G72" s="26">
        <v>1750</v>
      </c>
      <c r="H72" s="26">
        <f t="shared" si="1"/>
        <v>1005005.5750000001</v>
      </c>
      <c r="J72" s="24">
        <v>0</v>
      </c>
      <c r="K72" s="44">
        <v>0</v>
      </c>
      <c r="L72" s="44">
        <f t="shared" si="2"/>
        <v>0</v>
      </c>
      <c r="M72" s="26">
        <v>160</v>
      </c>
      <c r="N72" s="26">
        <f t="shared" si="3"/>
        <v>0</v>
      </c>
      <c r="P72" s="24">
        <v>0</v>
      </c>
      <c r="Q72" s="44">
        <v>0</v>
      </c>
      <c r="R72" s="44">
        <f t="shared" si="4"/>
        <v>0</v>
      </c>
      <c r="S72" s="26">
        <v>80</v>
      </c>
      <c r="T72" s="26">
        <f t="shared" si="5"/>
        <v>0</v>
      </c>
      <c r="V72" s="24">
        <v>11277</v>
      </c>
      <c r="W72" s="44">
        <v>4697.2367000000004</v>
      </c>
      <c r="X72" s="44">
        <f t="shared" si="6"/>
        <v>0.41653247317548997</v>
      </c>
      <c r="Y72" s="26">
        <v>375</v>
      </c>
      <c r="Z72" s="27">
        <f t="shared" si="7"/>
        <v>1761463.7625000002</v>
      </c>
      <c r="AB72" s="24">
        <v>0</v>
      </c>
      <c r="AC72" s="44">
        <v>0</v>
      </c>
      <c r="AD72" s="44">
        <f t="shared" si="8"/>
        <v>0</v>
      </c>
      <c r="AE72" s="26">
        <v>240</v>
      </c>
      <c r="AF72" s="27">
        <f t="shared" si="9"/>
        <v>0</v>
      </c>
      <c r="AH72" s="24">
        <v>0</v>
      </c>
      <c r="AI72" s="44">
        <v>0</v>
      </c>
      <c r="AJ72" s="44">
        <f t="shared" si="10"/>
        <v>0</v>
      </c>
      <c r="AK72" s="26">
        <v>290</v>
      </c>
      <c r="AL72" s="27">
        <f t="shared" si="11"/>
        <v>0</v>
      </c>
      <c r="AN72" s="27">
        <f t="shared" si="12"/>
        <v>2766469.3375000004</v>
      </c>
      <c r="AO72" s="28">
        <f t="shared" si="13"/>
        <v>922156.44583333342</v>
      </c>
    </row>
    <row r="73" spans="1:41" x14ac:dyDescent="0.25">
      <c r="A73" s="22">
        <v>3999</v>
      </c>
      <c r="B73" s="23" t="s">
        <v>228</v>
      </c>
      <c r="C73" t="s">
        <v>243</v>
      </c>
      <c r="D73" s="24">
        <v>10</v>
      </c>
      <c r="E73" s="44">
        <v>28.045200000000001</v>
      </c>
      <c r="F73" s="44">
        <f t="shared" si="0"/>
        <v>2.8045200000000001</v>
      </c>
      <c r="G73" s="26">
        <v>1750</v>
      </c>
      <c r="H73" s="26">
        <f t="shared" si="1"/>
        <v>49079.1</v>
      </c>
      <c r="J73" s="24">
        <v>0</v>
      </c>
      <c r="K73" s="44">
        <v>0</v>
      </c>
      <c r="L73" s="44">
        <f t="shared" si="2"/>
        <v>0</v>
      </c>
      <c r="M73" s="26">
        <v>160</v>
      </c>
      <c r="N73" s="26">
        <f t="shared" si="3"/>
        <v>0</v>
      </c>
      <c r="P73" s="24">
        <v>0</v>
      </c>
      <c r="Q73" s="44">
        <v>0</v>
      </c>
      <c r="R73" s="44">
        <f t="shared" si="4"/>
        <v>0</v>
      </c>
      <c r="S73" s="26">
        <v>80</v>
      </c>
      <c r="T73" s="26">
        <f t="shared" si="5"/>
        <v>0</v>
      </c>
      <c r="V73" s="24">
        <v>88</v>
      </c>
      <c r="W73" s="44">
        <v>143.31399999999999</v>
      </c>
      <c r="X73" s="44">
        <f t="shared" si="6"/>
        <v>1.6285681818181816</v>
      </c>
      <c r="Y73" s="26">
        <v>375</v>
      </c>
      <c r="Z73" s="27">
        <f t="shared" si="7"/>
        <v>53742.75</v>
      </c>
      <c r="AB73" s="24">
        <v>0</v>
      </c>
      <c r="AC73" s="44">
        <v>0</v>
      </c>
      <c r="AD73" s="44">
        <f t="shared" si="8"/>
        <v>0</v>
      </c>
      <c r="AE73" s="26">
        <v>240</v>
      </c>
      <c r="AF73" s="27">
        <f t="shared" si="9"/>
        <v>0</v>
      </c>
      <c r="AH73" s="24">
        <v>0</v>
      </c>
      <c r="AI73" s="44">
        <v>0</v>
      </c>
      <c r="AJ73" s="44">
        <f t="shared" si="10"/>
        <v>0</v>
      </c>
      <c r="AK73" s="26">
        <v>290</v>
      </c>
      <c r="AL73" s="27">
        <f t="shared" si="11"/>
        <v>0</v>
      </c>
      <c r="AN73" s="27">
        <f t="shared" si="12"/>
        <v>102821.85</v>
      </c>
      <c r="AO73" s="28">
        <f t="shared" si="13"/>
        <v>34273.950000000004</v>
      </c>
    </row>
    <row r="74" spans="1:41" x14ac:dyDescent="0.25">
      <c r="A74" s="22">
        <v>10004</v>
      </c>
      <c r="B74" s="23" t="s">
        <v>229</v>
      </c>
      <c r="C74" t="s">
        <v>243</v>
      </c>
      <c r="D74" s="24">
        <v>502</v>
      </c>
      <c r="E74" s="44">
        <v>481.72800000000001</v>
      </c>
      <c r="F74" s="44">
        <f t="shared" ref="F74:F77" si="14">E74/D74</f>
        <v>0.9596175298804781</v>
      </c>
      <c r="G74" s="26">
        <v>1750</v>
      </c>
      <c r="H74" s="26">
        <f t="shared" ref="H74:H77" si="15">D74*F74*G74</f>
        <v>843024</v>
      </c>
      <c r="J74" s="24">
        <v>6</v>
      </c>
      <c r="K74" s="44">
        <v>4.7141999999999999</v>
      </c>
      <c r="L74" s="44">
        <f t="shared" ref="L74:L77" si="16">IFERROR(K74/J74,0)</f>
        <v>0.78569999999999995</v>
      </c>
      <c r="M74" s="26">
        <v>160</v>
      </c>
      <c r="N74" s="26">
        <f t="shared" ref="N74:N77" si="17">J74*L74*M74</f>
        <v>754.27199999999993</v>
      </c>
      <c r="P74" s="24">
        <v>4</v>
      </c>
      <c r="Q74" s="44">
        <v>7.5006000000000004</v>
      </c>
      <c r="R74" s="44">
        <f t="shared" ref="R74:R77" si="18">IFERROR(Q74/P74,0)</f>
        <v>1.8751500000000001</v>
      </c>
      <c r="S74" s="26">
        <v>80</v>
      </c>
      <c r="T74" s="26">
        <f t="shared" ref="T74:T77" si="19">P74*R74*S74</f>
        <v>600.048</v>
      </c>
      <c r="V74" s="24">
        <v>7121</v>
      </c>
      <c r="W74" s="44">
        <v>2312.0895000000005</v>
      </c>
      <c r="X74" s="44">
        <f>IFERROR(W74/V74,0)</f>
        <v>0.32468606937227923</v>
      </c>
      <c r="Y74" s="26">
        <v>375</v>
      </c>
      <c r="Z74" s="27">
        <f t="shared" ref="Z74:Z77" si="20">V74*X74*Y74</f>
        <v>867033.56250000023</v>
      </c>
      <c r="AB74" s="24">
        <v>0</v>
      </c>
      <c r="AC74" s="44">
        <v>0</v>
      </c>
      <c r="AD74" s="44">
        <f t="shared" ref="AD74:AD77" si="21">IFERROR(AC74/AB74,0)</f>
        <v>0</v>
      </c>
      <c r="AE74" s="26">
        <v>240</v>
      </c>
      <c r="AF74" s="27">
        <f t="shared" ref="AF74:AF77" si="22">AB74*AD74*AE74</f>
        <v>0</v>
      </c>
      <c r="AH74" s="24">
        <v>0</v>
      </c>
      <c r="AI74" s="44">
        <v>0</v>
      </c>
      <c r="AJ74" s="44">
        <f t="shared" ref="AJ74:AJ77" si="23">IFERROR(AI74/AH74,0)</f>
        <v>0</v>
      </c>
      <c r="AK74" s="26">
        <v>290</v>
      </c>
      <c r="AL74" s="27">
        <f t="shared" ref="AL74:AL77" si="24">AH74*AJ74*AK74</f>
        <v>0</v>
      </c>
      <c r="AN74" s="27">
        <f t="shared" ref="AN74:AN77" si="25">AL74+AF74+Z74+T74+N74+H74</f>
        <v>1711411.8825000003</v>
      </c>
      <c r="AO74" s="28">
        <f t="shared" ref="AO74:AO77" si="26">AN74/3</f>
        <v>570470.62750000006</v>
      </c>
    </row>
    <row r="75" spans="1:41" x14ac:dyDescent="0.25">
      <c r="A75" s="22">
        <v>19008</v>
      </c>
      <c r="B75" s="23" t="s">
        <v>230</v>
      </c>
      <c r="C75" t="s">
        <v>243</v>
      </c>
      <c r="D75" s="24">
        <v>73</v>
      </c>
      <c r="E75" s="44">
        <v>46.040500000000002</v>
      </c>
      <c r="F75" s="44">
        <f t="shared" si="14"/>
        <v>0.63069178082191779</v>
      </c>
      <c r="G75" s="26">
        <v>1750</v>
      </c>
      <c r="H75" s="26">
        <f t="shared" si="15"/>
        <v>80570.875</v>
      </c>
      <c r="J75" s="24">
        <v>0</v>
      </c>
      <c r="K75" s="44">
        <v>0</v>
      </c>
      <c r="L75" s="44">
        <f t="shared" si="16"/>
        <v>0</v>
      </c>
      <c r="M75" s="26">
        <v>160</v>
      </c>
      <c r="N75" s="26">
        <f t="shared" si="17"/>
        <v>0</v>
      </c>
      <c r="P75" s="24">
        <v>0</v>
      </c>
      <c r="Q75" s="44">
        <v>0</v>
      </c>
      <c r="R75" s="44">
        <f t="shared" si="18"/>
        <v>0</v>
      </c>
      <c r="S75" s="26">
        <v>80</v>
      </c>
      <c r="T75" s="26">
        <f t="shared" si="19"/>
        <v>0</v>
      </c>
      <c r="V75" s="24">
        <v>1567</v>
      </c>
      <c r="W75" s="44">
        <v>577.00839999999994</v>
      </c>
      <c r="X75" s="44">
        <f>IFERROR(W75/V75,0)</f>
        <v>0.36822488832163364</v>
      </c>
      <c r="Y75" s="26">
        <v>375</v>
      </c>
      <c r="Z75" s="27">
        <f t="shared" si="20"/>
        <v>216378.14999999997</v>
      </c>
      <c r="AB75" s="24">
        <v>0</v>
      </c>
      <c r="AC75" s="44">
        <v>0</v>
      </c>
      <c r="AD75" s="44">
        <f t="shared" si="21"/>
        <v>0</v>
      </c>
      <c r="AE75" s="26">
        <v>240</v>
      </c>
      <c r="AF75" s="27">
        <f t="shared" si="22"/>
        <v>0</v>
      </c>
      <c r="AH75" s="24">
        <v>0</v>
      </c>
      <c r="AI75" s="44">
        <v>0</v>
      </c>
      <c r="AJ75" s="44">
        <f t="shared" si="23"/>
        <v>0</v>
      </c>
      <c r="AK75" s="26">
        <v>290</v>
      </c>
      <c r="AL75" s="27">
        <f t="shared" si="24"/>
        <v>0</v>
      </c>
      <c r="AN75" s="27">
        <f t="shared" si="25"/>
        <v>296949.02499999997</v>
      </c>
      <c r="AO75" s="28">
        <f t="shared" si="26"/>
        <v>98983.008333333317</v>
      </c>
    </row>
    <row r="76" spans="1:41" x14ac:dyDescent="0.25">
      <c r="A76" s="22">
        <v>16005</v>
      </c>
      <c r="B76" s="23" t="s">
        <v>231</v>
      </c>
      <c r="C76" t="s">
        <v>243</v>
      </c>
      <c r="D76" s="24">
        <v>20</v>
      </c>
      <c r="E76" s="44">
        <v>45.297599999999996</v>
      </c>
      <c r="F76" s="44">
        <f t="shared" si="14"/>
        <v>2.2648799999999998</v>
      </c>
      <c r="G76" s="26">
        <v>1750</v>
      </c>
      <c r="H76" s="26">
        <f t="shared" si="15"/>
        <v>79270.799999999988</v>
      </c>
      <c r="J76" s="24">
        <v>1</v>
      </c>
      <c r="K76" s="44">
        <v>0.7883</v>
      </c>
      <c r="L76" s="44">
        <f t="shared" si="16"/>
        <v>0.7883</v>
      </c>
      <c r="M76" s="26">
        <v>160</v>
      </c>
      <c r="N76" s="26">
        <f t="shared" si="17"/>
        <v>126.128</v>
      </c>
      <c r="P76" s="24">
        <v>0</v>
      </c>
      <c r="Q76" s="44">
        <v>0</v>
      </c>
      <c r="R76" s="44">
        <f t="shared" si="18"/>
        <v>0</v>
      </c>
      <c r="S76" s="26">
        <v>80</v>
      </c>
      <c r="T76" s="26">
        <f t="shared" si="19"/>
        <v>0</v>
      </c>
      <c r="V76" s="24">
        <v>2186</v>
      </c>
      <c r="W76" s="44">
        <v>1135.9266</v>
      </c>
      <c r="X76" s="44">
        <f>IFERROR(W76/V76,0)</f>
        <v>0.51963705397987192</v>
      </c>
      <c r="Y76" s="26">
        <v>375</v>
      </c>
      <c r="Z76" s="27">
        <f t="shared" si="20"/>
        <v>425972.47499999998</v>
      </c>
      <c r="AB76" s="24">
        <v>0</v>
      </c>
      <c r="AC76" s="44">
        <v>0</v>
      </c>
      <c r="AD76" s="44">
        <f t="shared" si="21"/>
        <v>0</v>
      </c>
      <c r="AE76" s="26">
        <v>240</v>
      </c>
      <c r="AF76" s="27">
        <f t="shared" si="22"/>
        <v>0</v>
      </c>
      <c r="AH76" s="24">
        <v>0</v>
      </c>
      <c r="AI76" s="44">
        <v>0</v>
      </c>
      <c r="AJ76" s="44">
        <f t="shared" si="23"/>
        <v>0</v>
      </c>
      <c r="AK76" s="26">
        <v>290</v>
      </c>
      <c r="AL76" s="27">
        <f t="shared" si="24"/>
        <v>0</v>
      </c>
      <c r="AN76" s="27">
        <f t="shared" si="25"/>
        <v>505369.40299999999</v>
      </c>
      <c r="AO76" s="28">
        <f t="shared" si="26"/>
        <v>168456.46766666666</v>
      </c>
    </row>
    <row r="77" spans="1:41" x14ac:dyDescent="0.25">
      <c r="A77" s="22">
        <v>18015</v>
      </c>
      <c r="B77" s="23" t="s">
        <v>232</v>
      </c>
      <c r="C77" t="s">
        <v>243</v>
      </c>
      <c r="D77" s="24">
        <v>336</v>
      </c>
      <c r="E77" s="44">
        <v>337.96050000000002</v>
      </c>
      <c r="F77" s="44">
        <f t="shared" si="14"/>
        <v>1.0058348214285715</v>
      </c>
      <c r="G77" s="26">
        <v>1750</v>
      </c>
      <c r="H77" s="26">
        <f t="shared" si="15"/>
        <v>591430.875</v>
      </c>
      <c r="J77" s="24">
        <v>74</v>
      </c>
      <c r="K77" s="44">
        <v>45.471000000000004</v>
      </c>
      <c r="L77" s="44">
        <f t="shared" si="16"/>
        <v>0.61447297297297299</v>
      </c>
      <c r="M77" s="26">
        <v>160</v>
      </c>
      <c r="N77" s="26">
        <f t="shared" si="17"/>
        <v>7275.3600000000006</v>
      </c>
      <c r="P77" s="24">
        <v>4</v>
      </c>
      <c r="Q77" s="44">
        <v>5.61</v>
      </c>
      <c r="R77" s="44">
        <f t="shared" si="18"/>
        <v>1.4025000000000001</v>
      </c>
      <c r="S77" s="26">
        <v>80</v>
      </c>
      <c r="T77" s="26">
        <f t="shared" si="19"/>
        <v>448.8</v>
      </c>
      <c r="V77" s="24">
        <v>8926</v>
      </c>
      <c r="W77" s="44">
        <v>4293.7938999999997</v>
      </c>
      <c r="X77" s="44">
        <f>IFERROR(W77/V77,0)</f>
        <v>0.48104345731570691</v>
      </c>
      <c r="Y77" s="26">
        <v>375</v>
      </c>
      <c r="Z77" s="27">
        <f t="shared" si="20"/>
        <v>1610172.7124999999</v>
      </c>
      <c r="AB77" s="24">
        <v>815</v>
      </c>
      <c r="AC77" s="44">
        <v>417.39099999999996</v>
      </c>
      <c r="AD77" s="44">
        <f t="shared" si="21"/>
        <v>0.51213619631901841</v>
      </c>
      <c r="AE77" s="26">
        <v>240</v>
      </c>
      <c r="AF77" s="27">
        <f t="shared" si="22"/>
        <v>100173.84000000001</v>
      </c>
      <c r="AH77" s="24">
        <v>0</v>
      </c>
      <c r="AI77" s="44">
        <v>0</v>
      </c>
      <c r="AJ77" s="44">
        <f t="shared" si="23"/>
        <v>0</v>
      </c>
      <c r="AK77" s="26">
        <v>290</v>
      </c>
      <c r="AL77" s="27">
        <f t="shared" si="24"/>
        <v>0</v>
      </c>
      <c r="AN77" s="27">
        <f t="shared" si="25"/>
        <v>2309501.5875000004</v>
      </c>
      <c r="AO77" s="28">
        <f t="shared" si="26"/>
        <v>769833.86250000016</v>
      </c>
    </row>
  </sheetData>
  <sheetProtection algorithmName="SHA-512" hashValue="DAG6LDy3OkcOm/vbp1sHUFbv4JyEmnGtMtghXpDnES0BOydb7THKGAyvFkCF6tKUcH/lUHDjnJYDTy++XN/MgA==" saltValue="Pz68v9KZwbXRyU0p4rrxog==" spinCount="100000" sheet="1" objects="1" scenarios="1"/>
  <mergeCells count="6">
    <mergeCell ref="AH7:AL7"/>
    <mergeCell ref="D7:H7"/>
    <mergeCell ref="J7:N7"/>
    <mergeCell ref="P7:T7"/>
    <mergeCell ref="V7:Z7"/>
    <mergeCell ref="AB7:AF7"/>
  </mergeCells>
  <pageMargins left="0.7" right="0.7" top="0.75" bottom="0.75" header="0.3" footer="0.3"/>
  <pageSetup pageOrder="overThenDown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66A85E11E30F4E991D0A89AF3E1058" ma:contentTypeVersion="21" ma:contentTypeDescription="Create a new document." ma:contentTypeScope="" ma:versionID="e9e714bb0801ac8b7362f47fe2f2be0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d2c4303766fcadb54f511e1f5a2aad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Scheduling End Date" ma:hidden="true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7E4BB49-E162-4731-968A-72C9C7DD44C7}"/>
</file>

<file path=customXml/itemProps2.xml><?xml version="1.0" encoding="utf-8"?>
<ds:datastoreItem xmlns:ds="http://schemas.openxmlformats.org/officeDocument/2006/customXml" ds:itemID="{ED94073D-4F90-4F14-AEE2-6AA02F483877}"/>
</file>

<file path=customXml/itemProps3.xml><?xml version="1.0" encoding="utf-8"?>
<ds:datastoreItem xmlns:ds="http://schemas.openxmlformats.org/officeDocument/2006/customXml" ds:itemID="{480B894F-5191-4EB4-991B-39F8F55DA1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Safety Net Pool</vt:lpstr>
      <vt:lpstr>Critical Access Pool</vt:lpstr>
      <vt:lpstr>Fixed Rate - Volume</vt:lpstr>
      <vt:lpstr>Fixed Rate-Acuity High Medicaid</vt:lpstr>
      <vt:lpstr>Fixed Rate-Acuity Other Acute</vt:lpstr>
      <vt:lpstr>'Critical Access Pool'!Print_Titles</vt:lpstr>
      <vt:lpstr>'Fixed Rate-Acuity High Medicaid'!Print_Titles</vt:lpstr>
      <vt:lpstr>'Fixed Rate-Acuity Other Acute'!Print_Titles</vt:lpstr>
      <vt:lpstr>'Safety Net Pool'!Print_Titles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Copy Of October Directed Payment Calcs For Web</dc:title>
  <dc:creator>Jenkins, Dan</dc:creator>
  <cp:lastModifiedBy>Dye, Duane</cp:lastModifiedBy>
  <cp:lastPrinted>2020-09-28T23:44:46Z</cp:lastPrinted>
  <dcterms:created xsi:type="dcterms:W3CDTF">2020-09-28T14:44:55Z</dcterms:created>
  <dcterms:modified xsi:type="dcterms:W3CDTF">2020-09-30T19:49:44Z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0x0101000766A85E11E30F4E991D0A89AF3E1058</vt:lpwstr>
  </property>
  <property fmtid="{D5CDD505-2E9C-101B-9397-08002B2CF9AE}" pid="3" name="TaxKeywordTaxHTField">
    <vt:lpwstr/>
  </property>
  <property fmtid="{D5CDD505-2E9C-101B-9397-08002B2CF9AE}" pid="4" name="TaxKeyword">
    <vt:lpwstr/>
  </property>
  <property fmtid="{D5CDD505-2E9C-101B-9397-08002B2CF9AE}" pid="5" name="TaxCatchAll">
    <vt:lpwstr/>
  </property>
</Properties>
</file>