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D57FEA46-267C-4B19-A636-B4FBCDEF3FD9}" xr6:coauthVersionLast="45" xr6:coauthVersionMax="45" xr10:uidLastSave="{00000000-0000-0000-0000-000000000000}"/>
  <workbookProtection workbookAlgorithmName="SHA-512" workbookHashValue="zZUndIfdA89aE71ssaAvcL7wHLDBfCrZI3abp5p7M4Z7GAqskFdvNoV7Ul3qHtqruPsrQued4VcVjiHGjWSGuw==" workbookSaltValue="hPY1CK21CmkEKJkTPWabqQ==" workbookSpinCount="100000" lockStructure="1"/>
  <bookViews>
    <workbookView xWindow="-120" yWindow="-120" windowWidth="29040" windowHeight="17640" xr2:uid="{EF137232-DA9A-429B-9F22-C29D14FDBA8B}"/>
  </bookViews>
  <sheets>
    <sheet name="Safety Net Pool" sheetId="1" r:id="rId1"/>
    <sheet name="Critical Access Pool" sheetId="2" r:id="rId2"/>
    <sheet name="Fixed Rate - Volume" sheetId="3" r:id="rId3"/>
    <sheet name="Fixed Rate-Acuity High Medicaid" sheetId="4" r:id="rId4"/>
    <sheet name="Fixed Rate-Acuity Other Acute" sheetId="5" r:id="rId5"/>
  </sheets>
  <definedNames>
    <definedName name="_xlnm.Print_Titles" localSheetId="1">'Critical Access Pool'!$14:$14</definedName>
    <definedName name="_xlnm.Print_Titles" localSheetId="3">'Fixed Rate-Acuity High Medicaid'!$A:$C,'Fixed Rate-Acuity High Medicaid'!$7:$8</definedName>
    <definedName name="_xlnm.Print_Titles" localSheetId="4">'Fixed Rate-Acuity Other Acute'!$A:$C,'Fixed Rate-Acuity Other Acute'!$7:$8</definedName>
    <definedName name="_xlnm.Print_Titles" localSheetId="0">'Safety Net Pool'!$14:$14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5" l="1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AJ30" i="4"/>
  <c r="AL30" i="4" s="1"/>
  <c r="AJ24" i="4"/>
  <c r="AL24" i="4" s="1"/>
  <c r="AJ21" i="4"/>
  <c r="AL21" i="4" s="1"/>
  <c r="AD30" i="4"/>
  <c r="AF30" i="4" s="1"/>
  <c r="AD24" i="4"/>
  <c r="AF24" i="4" s="1"/>
  <c r="AD21" i="4"/>
  <c r="AF21" i="4" s="1"/>
  <c r="X30" i="4"/>
  <c r="Z30" i="4" s="1"/>
  <c r="X24" i="4"/>
  <c r="Z24" i="4" s="1"/>
  <c r="X21" i="4"/>
  <c r="Z21" i="4" s="1"/>
  <c r="R30" i="4"/>
  <c r="T30" i="4" s="1"/>
  <c r="R24" i="4"/>
  <c r="T24" i="4" s="1"/>
  <c r="R21" i="4"/>
  <c r="T21" i="4" s="1"/>
  <c r="L30" i="4"/>
  <c r="N30" i="4" s="1"/>
  <c r="L24" i="4"/>
  <c r="N24" i="4" s="1"/>
  <c r="L21" i="4"/>
  <c r="N21" i="4" s="1"/>
  <c r="F30" i="4"/>
  <c r="H30" i="4" s="1"/>
  <c r="H24" i="4"/>
  <c r="F24" i="4"/>
  <c r="F21" i="4"/>
  <c r="H21" i="4" s="1"/>
  <c r="F20" i="4"/>
  <c r="H20" i="4" s="1"/>
  <c r="F17" i="4"/>
  <c r="H17" i="4" s="1"/>
  <c r="F15" i="4"/>
  <c r="H15" i="4" s="1"/>
  <c r="F14" i="4"/>
  <c r="H14" i="4" s="1"/>
  <c r="H13" i="4"/>
  <c r="F41" i="4"/>
  <c r="H41" i="4" s="1"/>
  <c r="F40" i="4"/>
  <c r="H40" i="4" s="1"/>
  <c r="F39" i="4"/>
  <c r="H39" i="4" s="1"/>
  <c r="F38" i="4"/>
  <c r="H38" i="4" s="1"/>
  <c r="F37" i="4"/>
  <c r="H37" i="4" s="1"/>
  <c r="F36" i="4"/>
  <c r="H36" i="4" s="1"/>
  <c r="F35" i="4"/>
  <c r="H35" i="4" s="1"/>
  <c r="F34" i="4"/>
  <c r="H34" i="4" s="1"/>
  <c r="F26" i="4"/>
  <c r="H26" i="4" s="1"/>
  <c r="F33" i="4"/>
  <c r="H33" i="4" s="1"/>
  <c r="F32" i="4"/>
  <c r="H32" i="4" s="1"/>
  <c r="H31" i="4"/>
  <c r="F31" i="4"/>
  <c r="F29" i="4"/>
  <c r="H29" i="4" s="1"/>
  <c r="F28" i="4"/>
  <c r="H28" i="4" s="1"/>
  <c r="F27" i="4"/>
  <c r="H27" i="4" s="1"/>
  <c r="F25" i="4"/>
  <c r="H25" i="4" s="1"/>
  <c r="F23" i="4"/>
  <c r="H23" i="4" s="1"/>
  <c r="F22" i="4"/>
  <c r="H22" i="4" s="1"/>
  <c r="F19" i="4"/>
  <c r="H19" i="4" s="1"/>
  <c r="F18" i="4"/>
  <c r="H18" i="4" s="1"/>
  <c r="F16" i="4"/>
  <c r="H16" i="4" s="1"/>
  <c r="F12" i="4"/>
  <c r="H12" i="4" s="1"/>
  <c r="H11" i="4"/>
  <c r="F11" i="4"/>
  <c r="F10" i="4"/>
  <c r="H10" i="4" s="1"/>
  <c r="F9" i="4"/>
  <c r="H9" i="4" s="1"/>
  <c r="G29" i="3"/>
  <c r="D35" i="3"/>
  <c r="D29" i="3"/>
  <c r="D16" i="3"/>
  <c r="G15" i="2"/>
  <c r="D15" i="2"/>
  <c r="F7" i="2"/>
  <c r="G15" i="1"/>
  <c r="AN30" i="4" l="1"/>
  <c r="AO30" i="4" s="1"/>
  <c r="AN21" i="4"/>
  <c r="AO21" i="4" s="1"/>
  <c r="AN24" i="4"/>
  <c r="AO24" i="4" s="1"/>
  <c r="D15" i="1" l="1"/>
  <c r="E15" i="1" s="1"/>
  <c r="E17" i="1" s="1"/>
  <c r="F17" i="1" s="1"/>
  <c r="F7" i="1"/>
  <c r="B7" i="1"/>
  <c r="H15" i="1"/>
  <c r="H33" i="1" l="1"/>
  <c r="I33" i="1" s="1"/>
  <c r="H17" i="1"/>
  <c r="I17" i="1" s="1"/>
  <c r="J17" i="1" s="1"/>
  <c r="K17" i="1" s="1"/>
  <c r="E39" i="1"/>
  <c r="E23" i="1"/>
  <c r="F23" i="1" s="1"/>
  <c r="E19" i="1"/>
  <c r="F19" i="1" s="1"/>
  <c r="E37" i="1"/>
  <c r="F37" i="1" s="1"/>
  <c r="E20" i="1"/>
  <c r="F20" i="1" s="1"/>
  <c r="E36" i="1"/>
  <c r="F36" i="1" s="1"/>
  <c r="E27" i="1"/>
  <c r="F27" i="1" s="1"/>
  <c r="E26" i="1"/>
  <c r="F26" i="1" s="1"/>
  <c r="E28" i="1"/>
  <c r="F28" i="1" s="1"/>
  <c r="E18" i="1"/>
  <c r="F18" i="1" s="1"/>
  <c r="E34" i="1"/>
  <c r="F34" i="1" s="1"/>
  <c r="E29" i="1"/>
  <c r="F29" i="1" s="1"/>
  <c r="E30" i="1"/>
  <c r="E21" i="1"/>
  <c r="F21" i="1" s="1"/>
  <c r="E25" i="1"/>
  <c r="F25" i="1" s="1"/>
  <c r="E31" i="1"/>
  <c r="F31" i="1" s="1"/>
  <c r="E35" i="1"/>
  <c r="F35" i="1" s="1"/>
  <c r="E22" i="1"/>
  <c r="F22" i="1" s="1"/>
  <c r="E24" i="1"/>
  <c r="F24" i="1" s="1"/>
  <c r="E16" i="1"/>
  <c r="F16" i="1" s="1"/>
  <c r="E38" i="1"/>
  <c r="F38" i="1" s="1"/>
  <c r="E40" i="1"/>
  <c r="F40" i="1" s="1"/>
  <c r="E32" i="1"/>
  <c r="F32" i="1" s="1"/>
  <c r="E33" i="1"/>
  <c r="F33" i="1" s="1"/>
  <c r="J33" i="1" s="1"/>
  <c r="H20" i="1"/>
  <c r="I20" i="1" s="1"/>
  <c r="H35" i="1"/>
  <c r="I35" i="1" s="1"/>
  <c r="H30" i="1"/>
  <c r="I30" i="1" s="1"/>
  <c r="H36" i="1"/>
  <c r="I36" i="1" s="1"/>
  <c r="F30" i="1"/>
  <c r="H37" i="1"/>
  <c r="I37" i="1" s="1"/>
  <c r="H23" i="1"/>
  <c r="I23" i="1" s="1"/>
  <c r="H22" i="1"/>
  <c r="I22" i="1" s="1"/>
  <c r="H31" i="1"/>
  <c r="I31" i="1" s="1"/>
  <c r="H16" i="1"/>
  <c r="I16" i="1" s="1"/>
  <c r="H38" i="1"/>
  <c r="I38" i="1" s="1"/>
  <c r="H39" i="1"/>
  <c r="I39" i="1" s="1"/>
  <c r="H24" i="1"/>
  <c r="I24" i="1" s="1"/>
  <c r="H19" i="1"/>
  <c r="I19" i="1" s="1"/>
  <c r="H21" i="1"/>
  <c r="I21" i="1" s="1"/>
  <c r="H25" i="1"/>
  <c r="I25" i="1" s="1"/>
  <c r="H18" i="1"/>
  <c r="I18" i="1" s="1"/>
  <c r="H34" i="1"/>
  <c r="I34" i="1" s="1"/>
  <c r="F39" i="1"/>
  <c r="H29" i="1"/>
  <c r="I29" i="1" s="1"/>
  <c r="H27" i="1"/>
  <c r="I27" i="1" s="1"/>
  <c r="H26" i="1"/>
  <c r="I26" i="1" s="1"/>
  <c r="H28" i="1"/>
  <c r="I28" i="1" s="1"/>
  <c r="H40" i="1"/>
  <c r="I40" i="1" s="1"/>
  <c r="H32" i="1"/>
  <c r="I32" i="1" s="1"/>
  <c r="X73" i="5"/>
  <c r="Z73" i="5" s="1"/>
  <c r="R73" i="5"/>
  <c r="T73" i="5" s="1"/>
  <c r="X72" i="5"/>
  <c r="Z72" i="5" s="1"/>
  <c r="AJ71" i="5"/>
  <c r="L71" i="5"/>
  <c r="N71" i="5" s="1"/>
  <c r="L70" i="5"/>
  <c r="N70" i="5" s="1"/>
  <c r="X69" i="5"/>
  <c r="R69" i="5"/>
  <c r="T69" i="5" s="1"/>
  <c r="R68" i="5"/>
  <c r="T68" i="5" s="1"/>
  <c r="AD67" i="5"/>
  <c r="X67" i="5"/>
  <c r="R66" i="5"/>
  <c r="T66" i="5" s="1"/>
  <c r="R65" i="5"/>
  <c r="T65" i="5" s="1"/>
  <c r="L65" i="5"/>
  <c r="AD64" i="5"/>
  <c r="L64" i="5"/>
  <c r="N64" i="5" s="1"/>
  <c r="AJ63" i="5"/>
  <c r="AD62" i="5"/>
  <c r="X62" i="5"/>
  <c r="H62" i="5"/>
  <c r="X61" i="5"/>
  <c r="AJ60" i="5"/>
  <c r="AD60" i="5"/>
  <c r="AD59" i="5"/>
  <c r="L58" i="5"/>
  <c r="X57" i="5"/>
  <c r="L55" i="5"/>
  <c r="L54" i="5"/>
  <c r="AJ53" i="5"/>
  <c r="R53" i="5"/>
  <c r="L52" i="5"/>
  <c r="AD51" i="5"/>
  <c r="AF51" i="5" s="1"/>
  <c r="X51" i="5"/>
  <c r="AD50" i="5"/>
  <c r="R50" i="5"/>
  <c r="L50" i="5"/>
  <c r="AD49" i="5"/>
  <c r="AF49" i="5" s="1"/>
  <c r="L49" i="5"/>
  <c r="X48" i="5"/>
  <c r="L48" i="5"/>
  <c r="AD47" i="5"/>
  <c r="R47" i="5"/>
  <c r="T47" i="5" s="1"/>
  <c r="H47" i="5"/>
  <c r="AJ46" i="5"/>
  <c r="AL46" i="5" s="1"/>
  <c r="R46" i="5"/>
  <c r="L46" i="5"/>
  <c r="N46" i="5" s="1"/>
  <c r="X45" i="5"/>
  <c r="L43" i="5"/>
  <c r="AD42" i="5"/>
  <c r="R42" i="5"/>
  <c r="AJ41" i="5"/>
  <c r="X41" i="5"/>
  <c r="X40" i="5"/>
  <c r="L40" i="5"/>
  <c r="N40" i="5" s="1"/>
  <c r="AD39" i="5"/>
  <c r="AF39" i="5" s="1"/>
  <c r="L39" i="5"/>
  <c r="AJ38" i="5"/>
  <c r="L38" i="5"/>
  <c r="N38" i="5" s="1"/>
  <c r="AJ37" i="5"/>
  <c r="AL37" i="5" s="1"/>
  <c r="AD37" i="5"/>
  <c r="X37" i="5"/>
  <c r="Z37" i="5" s="1"/>
  <c r="X36" i="5"/>
  <c r="Z36" i="5" s="1"/>
  <c r="L36" i="5"/>
  <c r="X35" i="5"/>
  <c r="Z35" i="5" s="1"/>
  <c r="X33" i="5"/>
  <c r="L33" i="5"/>
  <c r="N33" i="5" s="1"/>
  <c r="R32" i="5"/>
  <c r="T32" i="5" s="1"/>
  <c r="AJ31" i="5"/>
  <c r="X31" i="5"/>
  <c r="AD30" i="5"/>
  <c r="AF30" i="5" s="1"/>
  <c r="R30" i="5"/>
  <c r="T30" i="5" s="1"/>
  <c r="R29" i="5"/>
  <c r="AD28" i="5"/>
  <c r="AF28" i="5" s="1"/>
  <c r="L28" i="5"/>
  <c r="H28" i="5"/>
  <c r="AJ27" i="5"/>
  <c r="H26" i="5"/>
  <c r="X25" i="5"/>
  <c r="Z25" i="5" s="1"/>
  <c r="R24" i="5"/>
  <c r="H24" i="5"/>
  <c r="X23" i="5"/>
  <c r="Z23" i="5" s="1"/>
  <c r="R23" i="5"/>
  <c r="AD19" i="5"/>
  <c r="R19" i="5"/>
  <c r="AJ18" i="5"/>
  <c r="R18" i="5"/>
  <c r="AD16" i="5"/>
  <c r="AF16" i="5" s="1"/>
  <c r="X16" i="5"/>
  <c r="H16" i="5"/>
  <c r="X15" i="5"/>
  <c r="R15" i="5"/>
  <c r="AJ14" i="5"/>
  <c r="L14" i="5"/>
  <c r="X10" i="5"/>
  <c r="R10" i="5"/>
  <c r="L10" i="5"/>
  <c r="X9" i="5"/>
  <c r="L9" i="5"/>
  <c r="N9" i="5" s="1"/>
  <c r="X20" i="4"/>
  <c r="Z20" i="4" s="1"/>
  <c r="L20" i="4"/>
  <c r="AD17" i="4"/>
  <c r="L17" i="4"/>
  <c r="AD15" i="4"/>
  <c r="AF15" i="4" s="1"/>
  <c r="R15" i="4"/>
  <c r="T15" i="4" s="1"/>
  <c r="AJ14" i="4"/>
  <c r="AL14" i="4" s="1"/>
  <c r="R14" i="4"/>
  <c r="T14" i="4" s="1"/>
  <c r="L14" i="4"/>
  <c r="N14" i="4" s="1"/>
  <c r="AD13" i="4"/>
  <c r="L13" i="4"/>
  <c r="N13" i="4" s="1"/>
  <c r="AJ41" i="4"/>
  <c r="L41" i="4"/>
  <c r="N41" i="4" s="1"/>
  <c r="AD40" i="4"/>
  <c r="AD38" i="4"/>
  <c r="AF38" i="4" s="1"/>
  <c r="R38" i="4"/>
  <c r="L38" i="4"/>
  <c r="X37" i="4"/>
  <c r="Z37" i="4" s="1"/>
  <c r="R36" i="4"/>
  <c r="T36" i="4" s="1"/>
  <c r="L36" i="4"/>
  <c r="N36" i="4" s="1"/>
  <c r="AJ35" i="4"/>
  <c r="X35" i="4"/>
  <c r="R35" i="4"/>
  <c r="T35" i="4" s="1"/>
  <c r="L33" i="4"/>
  <c r="AD32" i="4"/>
  <c r="L32" i="4"/>
  <c r="AD31" i="4"/>
  <c r="X31" i="4"/>
  <c r="X29" i="4"/>
  <c r="R29" i="4"/>
  <c r="AJ28" i="4"/>
  <c r="R28" i="4"/>
  <c r="L28" i="4"/>
  <c r="AJ27" i="4"/>
  <c r="L27" i="4"/>
  <c r="AD25" i="4"/>
  <c r="L25" i="4"/>
  <c r="X23" i="4"/>
  <c r="R23" i="4"/>
  <c r="AJ19" i="4"/>
  <c r="AD19" i="4"/>
  <c r="R19" i="4"/>
  <c r="L19" i="4"/>
  <c r="X18" i="4"/>
  <c r="AD16" i="4"/>
  <c r="X16" i="4"/>
  <c r="R16" i="4"/>
  <c r="R12" i="4"/>
  <c r="AD11" i="4"/>
  <c r="R11" i="4"/>
  <c r="L11" i="4"/>
  <c r="AD9" i="4"/>
  <c r="X9" i="4"/>
  <c r="R9" i="4"/>
  <c r="I31" i="3"/>
  <c r="F31" i="3"/>
  <c r="I32" i="3"/>
  <c r="F32" i="3"/>
  <c r="I33" i="3"/>
  <c r="F33" i="3"/>
  <c r="F34" i="3"/>
  <c r="I28" i="3"/>
  <c r="F28" i="3"/>
  <c r="I24" i="3"/>
  <c r="F24" i="3"/>
  <c r="I26" i="3"/>
  <c r="F26" i="3"/>
  <c r="I27" i="3"/>
  <c r="F27" i="3"/>
  <c r="I23" i="3"/>
  <c r="F23" i="3"/>
  <c r="I19" i="3"/>
  <c r="F19" i="3"/>
  <c r="I20" i="3"/>
  <c r="F20" i="3"/>
  <c r="I22" i="3"/>
  <c r="F22" i="3"/>
  <c r="I21" i="3"/>
  <c r="F21" i="3"/>
  <c r="I25" i="3"/>
  <c r="I18" i="3"/>
  <c r="F18" i="3"/>
  <c r="I16" i="3"/>
  <c r="B7" i="2"/>
  <c r="F15" i="1" l="1"/>
  <c r="I15" i="1"/>
  <c r="J31" i="1"/>
  <c r="J25" i="1"/>
  <c r="J38" i="1"/>
  <c r="J37" i="1"/>
  <c r="J24" i="1"/>
  <c r="J19" i="1"/>
  <c r="J23" i="1"/>
  <c r="J35" i="1"/>
  <c r="J32" i="1"/>
  <c r="J29" i="1"/>
  <c r="J40" i="1"/>
  <c r="J30" i="1"/>
  <c r="J22" i="1"/>
  <c r="J26" i="1"/>
  <c r="J18" i="1"/>
  <c r="J27" i="1"/>
  <c r="J36" i="1"/>
  <c r="J21" i="1"/>
  <c r="J20" i="1"/>
  <c r="J39" i="1"/>
  <c r="J16" i="1"/>
  <c r="J15" i="1" s="1"/>
  <c r="J28" i="1"/>
  <c r="J34" i="1"/>
  <c r="AD22" i="5"/>
  <c r="AF22" i="5" s="1"/>
  <c r="L23" i="5"/>
  <c r="N23" i="5" s="1"/>
  <c r="AJ23" i="5"/>
  <c r="AL23" i="5" s="1"/>
  <c r="R25" i="5"/>
  <c r="T25" i="5" s="1"/>
  <c r="AD27" i="5"/>
  <c r="AF27" i="5" s="1"/>
  <c r="AJ29" i="5"/>
  <c r="AL29" i="5" s="1"/>
  <c r="AD32" i="5"/>
  <c r="AF32" i="5" s="1"/>
  <c r="AD33" i="5"/>
  <c r="AF33" i="5" s="1"/>
  <c r="R35" i="5"/>
  <c r="T35" i="5" s="1"/>
  <c r="H43" i="5"/>
  <c r="AJ44" i="5"/>
  <c r="AL44" i="5" s="1"/>
  <c r="R45" i="5"/>
  <c r="T45" i="5" s="1"/>
  <c r="R49" i="5"/>
  <c r="T49" i="5" s="1"/>
  <c r="N52" i="5"/>
  <c r="AD52" i="5"/>
  <c r="AF52" i="5" s="1"/>
  <c r="L53" i="5"/>
  <c r="N53" i="5" s="1"/>
  <c r="N58" i="5"/>
  <c r="AF67" i="5"/>
  <c r="AD68" i="5"/>
  <c r="AF68" i="5" s="1"/>
  <c r="AJ69" i="5"/>
  <c r="AL69" i="5" s="1"/>
  <c r="R70" i="5"/>
  <c r="T70" i="5" s="1"/>
  <c r="H73" i="5"/>
  <c r="AD21" i="5"/>
  <c r="AF21" i="5" s="1"/>
  <c r="AD26" i="5"/>
  <c r="AF26" i="5" s="1"/>
  <c r="L27" i="5"/>
  <c r="N27" i="5" s="1"/>
  <c r="T29" i="5"/>
  <c r="R64" i="5"/>
  <c r="T64" i="5" s="1"/>
  <c r="AD71" i="5"/>
  <c r="AF71" i="5" s="1"/>
  <c r="AD72" i="5"/>
  <c r="AF72" i="5" s="1"/>
  <c r="L73" i="5"/>
  <c r="N73" i="5" s="1"/>
  <c r="R9" i="5"/>
  <c r="AJ12" i="5"/>
  <c r="AL12" i="5" s="1"/>
  <c r="R13" i="5"/>
  <c r="T13" i="5" s="1"/>
  <c r="X14" i="5"/>
  <c r="Z14" i="5" s="1"/>
  <c r="X19" i="5"/>
  <c r="Z19" i="5" s="1"/>
  <c r="R28" i="5"/>
  <c r="T28" i="5" s="1"/>
  <c r="L32" i="5"/>
  <c r="N32" i="5" s="1"/>
  <c r="AD36" i="5"/>
  <c r="AF36" i="5" s="1"/>
  <c r="L37" i="5"/>
  <c r="N37" i="5" s="1"/>
  <c r="H41" i="5"/>
  <c r="AD41" i="5"/>
  <c r="AF41" i="5" s="1"/>
  <c r="L42" i="5"/>
  <c r="N42" i="5" s="1"/>
  <c r="H46" i="5"/>
  <c r="AJ47" i="5"/>
  <c r="AL47" i="5" s="1"/>
  <c r="X49" i="5"/>
  <c r="N55" i="5"/>
  <c r="AD55" i="5"/>
  <c r="AF55" i="5" s="1"/>
  <c r="L56" i="5"/>
  <c r="N56" i="5" s="1"/>
  <c r="R58" i="5"/>
  <c r="T58" i="5" s="1"/>
  <c r="H60" i="5"/>
  <c r="AD61" i="5"/>
  <c r="AF61" i="5" s="1"/>
  <c r="X65" i="5"/>
  <c r="Z65" i="5" s="1"/>
  <c r="H66" i="5"/>
  <c r="AD66" i="5"/>
  <c r="AF66" i="5" s="1"/>
  <c r="L67" i="5"/>
  <c r="N67" i="5" s="1"/>
  <c r="AJ67" i="5"/>
  <c r="AL67" i="5" s="1"/>
  <c r="AD70" i="5"/>
  <c r="AF70" i="5" s="1"/>
  <c r="L16" i="5"/>
  <c r="N16" i="5" s="1"/>
  <c r="AJ16" i="5"/>
  <c r="AL16" i="5" s="1"/>
  <c r="X24" i="5"/>
  <c r="Z24" i="5" s="1"/>
  <c r="L26" i="5"/>
  <c r="N26" i="5" s="1"/>
  <c r="R33" i="5"/>
  <c r="T33" i="5" s="1"/>
  <c r="X34" i="5"/>
  <c r="Z34" i="5" s="1"/>
  <c r="N36" i="5"/>
  <c r="R38" i="5"/>
  <c r="T38" i="5" s="1"/>
  <c r="AD40" i="5"/>
  <c r="AF40" i="5" s="1"/>
  <c r="AJ42" i="5"/>
  <c r="AL42" i="5" s="1"/>
  <c r="X44" i="5"/>
  <c r="R52" i="5"/>
  <c r="T52" i="5" s="1"/>
  <c r="R57" i="5"/>
  <c r="T57" i="5" s="1"/>
  <c r="AF59" i="5"/>
  <c r="L61" i="5"/>
  <c r="N61" i="5" s="1"/>
  <c r="N54" i="5"/>
  <c r="Z57" i="5"/>
  <c r="X63" i="5"/>
  <c r="Z63" i="5" s="1"/>
  <c r="H64" i="5"/>
  <c r="L66" i="5"/>
  <c r="N66" i="5" s="1"/>
  <c r="R67" i="5"/>
  <c r="T67" i="5" s="1"/>
  <c r="H9" i="5"/>
  <c r="AD9" i="5"/>
  <c r="AF9" i="5" s="1"/>
  <c r="AJ15" i="5"/>
  <c r="AL15" i="5" s="1"/>
  <c r="H18" i="5"/>
  <c r="L20" i="5"/>
  <c r="N20" i="5" s="1"/>
  <c r="AJ20" i="5"/>
  <c r="R21" i="5"/>
  <c r="T21" i="5" s="1"/>
  <c r="X22" i="5"/>
  <c r="Z22" i="5" s="1"/>
  <c r="R26" i="5"/>
  <c r="T26" i="5" s="1"/>
  <c r="X27" i="5"/>
  <c r="Z27" i="5" s="1"/>
  <c r="H29" i="5"/>
  <c r="AD29" i="5"/>
  <c r="AF29" i="5" s="1"/>
  <c r="H34" i="5"/>
  <c r="AD34" i="5"/>
  <c r="AF34" i="5" s="1"/>
  <c r="L35" i="5"/>
  <c r="N35" i="5" s="1"/>
  <c r="H39" i="5"/>
  <c r="R41" i="5"/>
  <c r="T41" i="5" s="1"/>
  <c r="X43" i="5"/>
  <c r="Z43" i="5" s="1"/>
  <c r="L45" i="5"/>
  <c r="N45" i="5" s="1"/>
  <c r="AJ49" i="5"/>
  <c r="AD58" i="5"/>
  <c r="AF58" i="5" s="1"/>
  <c r="T24" i="5"/>
  <c r="AF42" i="5"/>
  <c r="R48" i="5"/>
  <c r="T48" i="5" s="1"/>
  <c r="R51" i="5"/>
  <c r="T51" i="5" s="1"/>
  <c r="R54" i="5"/>
  <c r="T54" i="5" s="1"/>
  <c r="R55" i="5"/>
  <c r="T55" i="5" s="1"/>
  <c r="R60" i="5"/>
  <c r="T60" i="5" s="1"/>
  <c r="Z61" i="5"/>
  <c r="H12" i="5"/>
  <c r="T18" i="5"/>
  <c r="AD10" i="5"/>
  <c r="AF10" i="5" s="1"/>
  <c r="L11" i="5"/>
  <c r="N11" i="5" s="1"/>
  <c r="AJ11" i="5"/>
  <c r="AL11" i="5" s="1"/>
  <c r="H14" i="5"/>
  <c r="L17" i="5"/>
  <c r="N17" i="5" s="1"/>
  <c r="AJ17" i="5"/>
  <c r="AL17" i="5" s="1"/>
  <c r="H21" i="5"/>
  <c r="L22" i="5"/>
  <c r="N22" i="5" s="1"/>
  <c r="X26" i="5"/>
  <c r="Z26" i="5" s="1"/>
  <c r="H27" i="5"/>
  <c r="L34" i="5"/>
  <c r="N34" i="5" s="1"/>
  <c r="AJ35" i="5"/>
  <c r="AL35" i="5" s="1"/>
  <c r="AJ36" i="5"/>
  <c r="AL36" i="5" s="1"/>
  <c r="AD43" i="5"/>
  <c r="AF43" i="5" s="1"/>
  <c r="L44" i="5"/>
  <c r="N44" i="5" s="1"/>
  <c r="AJ45" i="5"/>
  <c r="AL45" i="5" s="1"/>
  <c r="Z48" i="5"/>
  <c r="H49" i="5"/>
  <c r="X50" i="5"/>
  <c r="Z50" i="5" s="1"/>
  <c r="X53" i="5"/>
  <c r="Z53" i="5" s="1"/>
  <c r="R59" i="5"/>
  <c r="T59" i="5" s="1"/>
  <c r="Z62" i="5"/>
  <c r="H63" i="5"/>
  <c r="Z67" i="5"/>
  <c r="AJ9" i="5"/>
  <c r="AL9" i="5" s="1"/>
  <c r="AJ10" i="5"/>
  <c r="AL10" i="5" s="1"/>
  <c r="R11" i="5"/>
  <c r="T11" i="5" s="1"/>
  <c r="AD14" i="5"/>
  <c r="AF14" i="5" s="1"/>
  <c r="L15" i="5"/>
  <c r="N15" i="5" s="1"/>
  <c r="R17" i="5"/>
  <c r="T17" i="5" s="1"/>
  <c r="H19" i="5"/>
  <c r="AD20" i="5"/>
  <c r="AF20" i="5" s="1"/>
  <c r="L21" i="5"/>
  <c r="N21" i="5" s="1"/>
  <c r="AJ21" i="5"/>
  <c r="AL21" i="5" s="1"/>
  <c r="R22" i="5"/>
  <c r="T22" i="5" s="1"/>
  <c r="X29" i="5"/>
  <c r="Z29" i="5" s="1"/>
  <c r="H30" i="5"/>
  <c r="L31" i="5"/>
  <c r="N31" i="5" s="1"/>
  <c r="AL31" i="5"/>
  <c r="AJ33" i="5"/>
  <c r="AL33" i="5" s="1"/>
  <c r="R34" i="5"/>
  <c r="T34" i="5" s="1"/>
  <c r="R36" i="5"/>
  <c r="T36" i="5" s="1"/>
  <c r="R37" i="5"/>
  <c r="T37" i="5" s="1"/>
  <c r="X39" i="5"/>
  <c r="Z39" i="5" s="1"/>
  <c r="AJ43" i="5"/>
  <c r="R44" i="5"/>
  <c r="X47" i="5"/>
  <c r="Z47" i="5" s="1"/>
  <c r="H50" i="5"/>
  <c r="X52" i="5"/>
  <c r="Z52" i="5" s="1"/>
  <c r="AD56" i="5"/>
  <c r="AF56" i="5" s="1"/>
  <c r="H58" i="5"/>
  <c r="X58" i="5"/>
  <c r="Z58" i="5" s="1"/>
  <c r="X59" i="5"/>
  <c r="Z59" i="5" s="1"/>
  <c r="AF60" i="5"/>
  <c r="AF64" i="5"/>
  <c r="N65" i="5"/>
  <c r="AD65" i="5"/>
  <c r="AF65" i="5" s="1"/>
  <c r="H67" i="5"/>
  <c r="H68" i="5"/>
  <c r="X68" i="5"/>
  <c r="Z68" i="5" s="1"/>
  <c r="AD69" i="5"/>
  <c r="AF69" i="5" s="1"/>
  <c r="H70" i="5"/>
  <c r="AL71" i="5"/>
  <c r="L72" i="5"/>
  <c r="N72" i="5" s="1"/>
  <c r="Z44" i="5"/>
  <c r="N48" i="5"/>
  <c r="H51" i="5"/>
  <c r="AD53" i="5"/>
  <c r="AF53" i="5" s="1"/>
  <c r="L57" i="5"/>
  <c r="N57" i="5" s="1"/>
  <c r="AL63" i="5"/>
  <c r="R72" i="5"/>
  <c r="T72" i="5" s="1"/>
  <c r="L13" i="5"/>
  <c r="N13" i="5" s="1"/>
  <c r="AJ13" i="5"/>
  <c r="AL13" i="5" s="1"/>
  <c r="Z15" i="5"/>
  <c r="AD18" i="5"/>
  <c r="AF18" i="5" s="1"/>
  <c r="L19" i="5"/>
  <c r="N19" i="5" s="1"/>
  <c r="H23" i="5"/>
  <c r="L25" i="5"/>
  <c r="N25" i="5" s="1"/>
  <c r="AJ25" i="5"/>
  <c r="AL25" i="5" s="1"/>
  <c r="R27" i="5"/>
  <c r="T27" i="5" s="1"/>
  <c r="L29" i="5"/>
  <c r="N29" i="5" s="1"/>
  <c r="R31" i="5"/>
  <c r="T31" i="5" s="1"/>
  <c r="H36" i="5"/>
  <c r="AF37" i="5"/>
  <c r="AD38" i="5"/>
  <c r="AF38" i="5" s="1"/>
  <c r="AJ40" i="5"/>
  <c r="AL40" i="5" s="1"/>
  <c r="H45" i="5"/>
  <c r="AD46" i="5"/>
  <c r="AF46" i="5" s="1"/>
  <c r="L47" i="5"/>
  <c r="N47" i="5" s="1"/>
  <c r="AJ48" i="5"/>
  <c r="AL48" i="5" s="1"/>
  <c r="L51" i="5"/>
  <c r="N51" i="5" s="1"/>
  <c r="R56" i="5"/>
  <c r="T56" i="5" s="1"/>
  <c r="L60" i="5"/>
  <c r="N60" i="5" s="1"/>
  <c r="AL60" i="5"/>
  <c r="AJ61" i="5"/>
  <c r="AL61" i="5" s="1"/>
  <c r="R63" i="5"/>
  <c r="T63" i="5" s="1"/>
  <c r="AJ64" i="5"/>
  <c r="AL64" i="5" s="1"/>
  <c r="AJ65" i="5"/>
  <c r="AL65" i="5" s="1"/>
  <c r="AJ70" i="5"/>
  <c r="AL70" i="5" s="1"/>
  <c r="AD12" i="5"/>
  <c r="AF12" i="5" s="1"/>
  <c r="H10" i="5"/>
  <c r="L12" i="5"/>
  <c r="N12" i="5" s="1"/>
  <c r="L18" i="5"/>
  <c r="N18" i="5" s="1"/>
  <c r="AJ19" i="5"/>
  <c r="X21" i="5"/>
  <c r="Z21" i="5" s="1"/>
  <c r="AD23" i="5"/>
  <c r="AF23" i="5" s="1"/>
  <c r="Z31" i="5"/>
  <c r="H32" i="5"/>
  <c r="AL38" i="5"/>
  <c r="AJ39" i="5"/>
  <c r="AL39" i="5" s="1"/>
  <c r="R40" i="5"/>
  <c r="T40" i="5" s="1"/>
  <c r="X42" i="5"/>
  <c r="Z42" i="5" s="1"/>
  <c r="H44" i="5"/>
  <c r="AD44" i="5"/>
  <c r="AF44" i="5" s="1"/>
  <c r="AD45" i="5"/>
  <c r="AF45" i="5" s="1"/>
  <c r="AJ50" i="5"/>
  <c r="AL50" i="5" s="1"/>
  <c r="L59" i="5"/>
  <c r="N59" i="5" s="1"/>
  <c r="H72" i="5"/>
  <c r="L9" i="4"/>
  <c r="N9" i="4" s="1"/>
  <c r="AJ9" i="4"/>
  <c r="X11" i="4"/>
  <c r="Z11" i="4" s="1"/>
  <c r="X19" i="4"/>
  <c r="Z19" i="4" s="1"/>
  <c r="AD22" i="4"/>
  <c r="AF22" i="4" s="1"/>
  <c r="L23" i="4"/>
  <c r="N23" i="4" s="1"/>
  <c r="AJ23" i="4"/>
  <c r="AL23" i="4" s="1"/>
  <c r="R25" i="4"/>
  <c r="T25" i="4" s="1"/>
  <c r="X27" i="4"/>
  <c r="Z27" i="4" s="1"/>
  <c r="AD28" i="4"/>
  <c r="AF28" i="4" s="1"/>
  <c r="L29" i="4"/>
  <c r="N29" i="4" s="1"/>
  <c r="AJ29" i="4"/>
  <c r="R31" i="4"/>
  <c r="T31" i="4" s="1"/>
  <c r="X32" i="4"/>
  <c r="Z32" i="4" s="1"/>
  <c r="AD33" i="4"/>
  <c r="AF33" i="4" s="1"/>
  <c r="AD20" i="4"/>
  <c r="AF20" i="4" s="1"/>
  <c r="L16" i="4"/>
  <c r="N16" i="4" s="1"/>
  <c r="AJ16" i="4"/>
  <c r="R34" i="4"/>
  <c r="T34" i="4" s="1"/>
  <c r="N20" i="4"/>
  <c r="AJ33" i="4"/>
  <c r="AL33" i="4" s="1"/>
  <c r="R26" i="4"/>
  <c r="T26" i="4" s="1"/>
  <c r="AD39" i="4"/>
  <c r="AF39" i="4" s="1"/>
  <c r="X14" i="4"/>
  <c r="Z14" i="4" s="1"/>
  <c r="N17" i="4"/>
  <c r="AJ32" i="4"/>
  <c r="AL32" i="4" s="1"/>
  <c r="R33" i="4"/>
  <c r="T33" i="4" s="1"/>
  <c r="L35" i="4"/>
  <c r="N35" i="4" s="1"/>
  <c r="R40" i="4"/>
  <c r="T40" i="4" s="1"/>
  <c r="X41" i="4"/>
  <c r="Z41" i="4" s="1"/>
  <c r="L15" i="4"/>
  <c r="N15" i="4" s="1"/>
  <c r="X28" i="4"/>
  <c r="Z28" i="4" s="1"/>
  <c r="AD29" i="4"/>
  <c r="AF29" i="4" s="1"/>
  <c r="L31" i="4"/>
  <c r="N31" i="4" s="1"/>
  <c r="AJ31" i="4"/>
  <c r="AL31" i="4" s="1"/>
  <c r="R32" i="4"/>
  <c r="T32" i="4" s="1"/>
  <c r="X33" i="4"/>
  <c r="Z33" i="4" s="1"/>
  <c r="AF25" i="4"/>
  <c r="N27" i="4"/>
  <c r="AL27" i="4"/>
  <c r="Z29" i="4"/>
  <c r="AF31" i="4"/>
  <c r="N32" i="4"/>
  <c r="Z35" i="4"/>
  <c r="L40" i="4"/>
  <c r="N40" i="4" s="1"/>
  <c r="AL41" i="4"/>
  <c r="AF17" i="4"/>
  <c r="X26" i="4"/>
  <c r="Z26" i="4" s="1"/>
  <c r="AD37" i="4"/>
  <c r="AF37" i="4" s="1"/>
  <c r="N38" i="4"/>
  <c r="L39" i="4"/>
  <c r="N39" i="4" s="1"/>
  <c r="AJ39" i="4"/>
  <c r="AL39" i="4" s="1"/>
  <c r="AD36" i="4"/>
  <c r="AF36" i="4" s="1"/>
  <c r="R13" i="4"/>
  <c r="T13" i="4" s="1"/>
  <c r="R17" i="4"/>
  <c r="T17" i="4" s="1"/>
  <c r="L34" i="4"/>
  <c r="N34" i="4" s="1"/>
  <c r="AD34" i="4"/>
  <c r="AF34" i="4" s="1"/>
  <c r="L37" i="4"/>
  <c r="N37" i="4" s="1"/>
  <c r="AJ38" i="4"/>
  <c r="AL38" i="4" s="1"/>
  <c r="AF32" i="4"/>
  <c r="N33" i="4"/>
  <c r="AJ26" i="4"/>
  <c r="AL26" i="4" s="1"/>
  <c r="R37" i="4"/>
  <c r="T37" i="4" s="1"/>
  <c r="X39" i="4"/>
  <c r="Z39" i="4" s="1"/>
  <c r="AF40" i="4"/>
  <c r="X15" i="4"/>
  <c r="Z15" i="4" s="1"/>
  <c r="X17" i="4"/>
  <c r="Z17" i="4" s="1"/>
  <c r="J22" i="3"/>
  <c r="K22" i="3" s="1"/>
  <c r="F15" i="3"/>
  <c r="J15" i="3" s="1"/>
  <c r="K15" i="3" s="1"/>
  <c r="J33" i="3"/>
  <c r="K33" i="3" s="1"/>
  <c r="J31" i="3"/>
  <c r="K31" i="3" s="1"/>
  <c r="J27" i="3"/>
  <c r="K27" i="3" s="1"/>
  <c r="J19" i="3"/>
  <c r="K19" i="3" s="1"/>
  <c r="J24" i="3"/>
  <c r="K24" i="3" s="1"/>
  <c r="F11" i="3"/>
  <c r="J11" i="3" s="1"/>
  <c r="K11" i="3" s="1"/>
  <c r="F12" i="3"/>
  <c r="J12" i="3" s="1"/>
  <c r="K12" i="3" s="1"/>
  <c r="J20" i="3"/>
  <c r="K20" i="3" s="1"/>
  <c r="E15" i="2"/>
  <c r="E64" i="2" s="1"/>
  <c r="F64" i="2" s="1"/>
  <c r="F14" i="3"/>
  <c r="F13" i="3"/>
  <c r="J13" i="3" s="1"/>
  <c r="K13" i="3" s="1"/>
  <c r="J23" i="3"/>
  <c r="K23" i="3" s="1"/>
  <c r="F35" i="3"/>
  <c r="AL9" i="4"/>
  <c r="L10" i="4"/>
  <c r="N10" i="4" s="1"/>
  <c r="AJ10" i="4"/>
  <c r="AL10" i="4" s="1"/>
  <c r="T11" i="4"/>
  <c r="Z16" i="4"/>
  <c r="AF19" i="4"/>
  <c r="AJ25" i="4"/>
  <c r="AL25" i="4" s="1"/>
  <c r="R27" i="4"/>
  <c r="T27" i="4" s="1"/>
  <c r="F25" i="3"/>
  <c r="J21" i="3"/>
  <c r="K21" i="3" s="1"/>
  <c r="I34" i="3"/>
  <c r="I35" i="3" s="1"/>
  <c r="T9" i="4"/>
  <c r="R10" i="4"/>
  <c r="T10" i="4" s="1"/>
  <c r="X12" i="4"/>
  <c r="Z12" i="4" s="1"/>
  <c r="AF16" i="4"/>
  <c r="AD18" i="4"/>
  <c r="AF18" i="4" s="1"/>
  <c r="N19" i="4"/>
  <c r="AL19" i="4"/>
  <c r="L22" i="4"/>
  <c r="N22" i="4" s="1"/>
  <c r="AJ22" i="4"/>
  <c r="AL22" i="4" s="1"/>
  <c r="T23" i="4"/>
  <c r="AL29" i="4"/>
  <c r="AL35" i="4"/>
  <c r="T38" i="4"/>
  <c r="J18" i="3"/>
  <c r="K18" i="3" s="1"/>
  <c r="H15" i="2"/>
  <c r="Z9" i="4"/>
  <c r="X10" i="4"/>
  <c r="Z10" i="4" s="1"/>
  <c r="AF11" i="4"/>
  <c r="AD12" i="4"/>
  <c r="AF12" i="4" s="1"/>
  <c r="AL16" i="4"/>
  <c r="L18" i="4"/>
  <c r="N18" i="4" s="1"/>
  <c r="AJ18" i="4"/>
  <c r="AL18" i="4" s="1"/>
  <c r="T19" i="4"/>
  <c r="R22" i="4"/>
  <c r="T22" i="4" s="1"/>
  <c r="Z23" i="4"/>
  <c r="X25" i="4"/>
  <c r="Z25" i="4" s="1"/>
  <c r="AD27" i="4"/>
  <c r="AF27" i="4" s="1"/>
  <c r="N28" i="4"/>
  <c r="AL28" i="4"/>
  <c r="T29" i="4"/>
  <c r="Z31" i="4"/>
  <c r="I29" i="3"/>
  <c r="AF13" i="4"/>
  <c r="F10" i="3"/>
  <c r="J10" i="3" s="1"/>
  <c r="K10" i="3" s="1"/>
  <c r="J28" i="3"/>
  <c r="K28" i="3" s="1"/>
  <c r="AF9" i="4"/>
  <c r="AD10" i="4"/>
  <c r="AF10" i="4" s="1"/>
  <c r="N11" i="4"/>
  <c r="L12" i="4"/>
  <c r="N12" i="4" s="1"/>
  <c r="AJ12" i="4"/>
  <c r="AL12" i="4" s="1"/>
  <c r="T16" i="4"/>
  <c r="R18" i="4"/>
  <c r="T18" i="4" s="1"/>
  <c r="X22" i="4"/>
  <c r="Z22" i="4" s="1"/>
  <c r="T28" i="4"/>
  <c r="J26" i="3"/>
  <c r="K26" i="3" s="1"/>
  <c r="J32" i="3"/>
  <c r="K32" i="3" s="1"/>
  <c r="AJ11" i="4"/>
  <c r="AL11" i="4" s="1"/>
  <c r="T12" i="4"/>
  <c r="Z18" i="4"/>
  <c r="AD23" i="4"/>
  <c r="AF23" i="4" s="1"/>
  <c r="N25" i="4"/>
  <c r="AD35" i="4"/>
  <c r="AF35" i="4" s="1"/>
  <c r="AJ15" i="4"/>
  <c r="AL15" i="4" s="1"/>
  <c r="AD13" i="5"/>
  <c r="AF13" i="5" s="1"/>
  <c r="H20" i="5"/>
  <c r="AJ34" i="4"/>
  <c r="AL34" i="4" s="1"/>
  <c r="R39" i="4"/>
  <c r="T39" i="4" s="1"/>
  <c r="AD41" i="4"/>
  <c r="AF41" i="4" s="1"/>
  <c r="Z9" i="5"/>
  <c r="T10" i="5"/>
  <c r="X34" i="4"/>
  <c r="Z34" i="4" s="1"/>
  <c r="AJ36" i="4"/>
  <c r="AL36" i="4" s="1"/>
  <c r="R41" i="4"/>
  <c r="T41" i="4" s="1"/>
  <c r="AD14" i="4"/>
  <c r="AF14" i="4" s="1"/>
  <c r="R20" i="4"/>
  <c r="T20" i="4" s="1"/>
  <c r="H11" i="5"/>
  <c r="X11" i="5"/>
  <c r="Z11" i="5" s="1"/>
  <c r="R12" i="5"/>
  <c r="T12" i="5" s="1"/>
  <c r="AL19" i="5"/>
  <c r="H22" i="5"/>
  <c r="L26" i="4"/>
  <c r="N26" i="4" s="1"/>
  <c r="X36" i="4"/>
  <c r="Z36" i="4" s="1"/>
  <c r="AJ37" i="4"/>
  <c r="AL37" i="4" s="1"/>
  <c r="AJ20" i="4"/>
  <c r="AL20" i="4" s="1"/>
  <c r="X38" i="4"/>
  <c r="Z38" i="4" s="1"/>
  <c r="AJ40" i="4"/>
  <c r="AL40" i="4" s="1"/>
  <c r="Z10" i="5"/>
  <c r="AD26" i="4"/>
  <c r="AF26" i="4" s="1"/>
  <c r="X40" i="4"/>
  <c r="Z40" i="4" s="1"/>
  <c r="AJ13" i="4"/>
  <c r="AL13" i="4" s="1"/>
  <c r="AD11" i="5"/>
  <c r="AF11" i="5" s="1"/>
  <c r="H13" i="5"/>
  <c r="X17" i="5"/>
  <c r="Z17" i="5" s="1"/>
  <c r="R20" i="5"/>
  <c r="T20" i="5" s="1"/>
  <c r="N10" i="5"/>
  <c r="T15" i="5"/>
  <c r="AL20" i="5"/>
  <c r="T23" i="5"/>
  <c r="AD24" i="5"/>
  <c r="AF24" i="5" s="1"/>
  <c r="N28" i="5"/>
  <c r="R14" i="5"/>
  <c r="T14" i="5" s="1"/>
  <c r="AD15" i="5"/>
  <c r="AF15" i="5" s="1"/>
  <c r="X18" i="5"/>
  <c r="Z18" i="5" s="1"/>
  <c r="AJ17" i="4"/>
  <c r="AL17" i="4" s="1"/>
  <c r="T9" i="5"/>
  <c r="AL14" i="5"/>
  <c r="H25" i="5"/>
  <c r="AJ26" i="5"/>
  <c r="AL26" i="5" s="1"/>
  <c r="X12" i="5"/>
  <c r="Z12" i="5" s="1"/>
  <c r="X13" i="5"/>
  <c r="Z13" i="5" s="1"/>
  <c r="H15" i="5"/>
  <c r="R16" i="5"/>
  <c r="T16" i="5" s="1"/>
  <c r="H17" i="5"/>
  <c r="AD17" i="5"/>
  <c r="AF17" i="5" s="1"/>
  <c r="AF19" i="5"/>
  <c r="X20" i="5"/>
  <c r="Z20" i="5" s="1"/>
  <c r="AJ24" i="5"/>
  <c r="AL24" i="5" s="1"/>
  <c r="N14" i="5"/>
  <c r="T19" i="5"/>
  <c r="AJ22" i="5"/>
  <c r="AL22" i="5" s="1"/>
  <c r="Z16" i="5"/>
  <c r="AL18" i="5"/>
  <c r="L24" i="5"/>
  <c r="N24" i="5" s="1"/>
  <c r="AL27" i="5"/>
  <c r="Z33" i="5"/>
  <c r="H38" i="5"/>
  <c r="Z40" i="5"/>
  <c r="AD31" i="5"/>
  <c r="AF31" i="5" s="1"/>
  <c r="X38" i="5"/>
  <c r="Z38" i="5" s="1"/>
  <c r="N39" i="5"/>
  <c r="Z41" i="5"/>
  <c r="AF47" i="5"/>
  <c r="N50" i="5"/>
  <c r="AJ28" i="5"/>
  <c r="AL28" i="5" s="1"/>
  <c r="H31" i="5"/>
  <c r="AD35" i="5"/>
  <c r="AF35" i="5" s="1"/>
  <c r="X28" i="5"/>
  <c r="Z28" i="5" s="1"/>
  <c r="AJ30" i="5"/>
  <c r="AL30" i="5" s="1"/>
  <c r="H33" i="5"/>
  <c r="T53" i="5"/>
  <c r="X30" i="5"/>
  <c r="Z30" i="5" s="1"/>
  <c r="AJ32" i="5"/>
  <c r="AL32" i="5" s="1"/>
  <c r="H35" i="5"/>
  <c r="AD25" i="5"/>
  <c r="AF25" i="5" s="1"/>
  <c r="L30" i="5"/>
  <c r="N30" i="5" s="1"/>
  <c r="X32" i="5"/>
  <c r="Z32" i="5" s="1"/>
  <c r="AJ34" i="5"/>
  <c r="AL34" i="5" s="1"/>
  <c r="H37" i="5"/>
  <c r="R39" i="5"/>
  <c r="T39" i="5" s="1"/>
  <c r="H40" i="5"/>
  <c r="L41" i="5"/>
  <c r="N41" i="5" s="1"/>
  <c r="H42" i="5"/>
  <c r="R43" i="5"/>
  <c r="T43" i="5" s="1"/>
  <c r="Z49" i="5"/>
  <c r="H52" i="5"/>
  <c r="AL43" i="5"/>
  <c r="T46" i="5"/>
  <c r="N49" i="5"/>
  <c r="AD54" i="5"/>
  <c r="AF54" i="5" s="1"/>
  <c r="AF62" i="5"/>
  <c r="Z51" i="5"/>
  <c r="H55" i="5"/>
  <c r="AJ55" i="5"/>
  <c r="AL55" i="5" s="1"/>
  <c r="AJ57" i="5"/>
  <c r="AL57" i="5" s="1"/>
  <c r="N43" i="5"/>
  <c r="AJ51" i="5"/>
  <c r="AL51" i="5" s="1"/>
  <c r="AJ52" i="5"/>
  <c r="AL52" i="5" s="1"/>
  <c r="H53" i="5"/>
  <c r="AL53" i="5"/>
  <c r="H54" i="5"/>
  <c r="H57" i="5"/>
  <c r="Z45" i="5"/>
  <c r="AD48" i="5"/>
  <c r="AF48" i="5" s="1"/>
  <c r="AF50" i="5"/>
  <c r="AJ54" i="5"/>
  <c r="AL54" i="5" s="1"/>
  <c r="X55" i="5"/>
  <c r="Z55" i="5" s="1"/>
  <c r="T42" i="5"/>
  <c r="T50" i="5"/>
  <c r="X46" i="5"/>
  <c r="Z46" i="5" s="1"/>
  <c r="H48" i="5"/>
  <c r="H56" i="5"/>
  <c r="Z69" i="5"/>
  <c r="AL41" i="5"/>
  <c r="T44" i="5"/>
  <c r="AL49" i="5"/>
  <c r="AD57" i="5"/>
  <c r="AF57" i="5" s="1"/>
  <c r="L62" i="5"/>
  <c r="N62" i="5" s="1"/>
  <c r="X64" i="5"/>
  <c r="Z64" i="5" s="1"/>
  <c r="AJ66" i="5"/>
  <c r="AL66" i="5" s="1"/>
  <c r="H69" i="5"/>
  <c r="R71" i="5"/>
  <c r="T71" i="5" s="1"/>
  <c r="AD73" i="5"/>
  <c r="AF73" i="5" s="1"/>
  <c r="L63" i="5"/>
  <c r="N63" i="5" s="1"/>
  <c r="X66" i="5"/>
  <c r="Z66" i="5" s="1"/>
  <c r="AJ68" i="5"/>
  <c r="AL68" i="5" s="1"/>
  <c r="H71" i="5"/>
  <c r="X54" i="5"/>
  <c r="Z54" i="5" s="1"/>
  <c r="AJ56" i="5"/>
  <c r="AL56" i="5" s="1"/>
  <c r="H59" i="5"/>
  <c r="R61" i="5"/>
  <c r="T61" i="5" s="1"/>
  <c r="AD63" i="5"/>
  <c r="AF63" i="5" s="1"/>
  <c r="L68" i="5"/>
  <c r="N68" i="5" s="1"/>
  <c r="X70" i="5"/>
  <c r="Z70" i="5" s="1"/>
  <c r="AJ72" i="5"/>
  <c r="AL72" i="5" s="1"/>
  <c r="X56" i="5"/>
  <c r="Z56" i="5" s="1"/>
  <c r="AJ58" i="5"/>
  <c r="AL58" i="5" s="1"/>
  <c r="H61" i="5"/>
  <c r="R62" i="5"/>
  <c r="T62" i="5" s="1"/>
  <c r="L69" i="5"/>
  <c r="N69" i="5" s="1"/>
  <c r="X71" i="5"/>
  <c r="Z71" i="5" s="1"/>
  <c r="AJ73" i="5"/>
  <c r="AL73" i="5" s="1"/>
  <c r="AJ59" i="5"/>
  <c r="AL59" i="5" s="1"/>
  <c r="X60" i="5"/>
  <c r="Z60" i="5" s="1"/>
  <c r="AJ62" i="5"/>
  <c r="AL62" i="5" s="1"/>
  <c r="H65" i="5"/>
  <c r="E42" i="2" l="1"/>
  <c r="F42" i="2" s="1"/>
  <c r="E25" i="2"/>
  <c r="E55" i="2"/>
  <c r="F55" i="2" s="1"/>
  <c r="E52" i="2"/>
  <c r="F52" i="2" s="1"/>
  <c r="E32" i="2"/>
  <c r="F32" i="2" s="1"/>
  <c r="E35" i="2"/>
  <c r="F35" i="2" s="1"/>
  <c r="E40" i="2"/>
  <c r="F40" i="2" s="1"/>
  <c r="AN46" i="5"/>
  <c r="AO46" i="5" s="1"/>
  <c r="AN60" i="5"/>
  <c r="AO60" i="5" s="1"/>
  <c r="AN27" i="5"/>
  <c r="AO27" i="5" s="1"/>
  <c r="AN56" i="5"/>
  <c r="AO56" i="5" s="1"/>
  <c r="AN48" i="5"/>
  <c r="AO48" i="5" s="1"/>
  <c r="AN64" i="5"/>
  <c r="AO64" i="5" s="1"/>
  <c r="AN57" i="5"/>
  <c r="AO57" i="5" s="1"/>
  <c r="AN34" i="5"/>
  <c r="AO34" i="5" s="1"/>
  <c r="AN67" i="5"/>
  <c r="AO67" i="5" s="1"/>
  <c r="AN61" i="5"/>
  <c r="AO61" i="5" s="1"/>
  <c r="AN25" i="5"/>
  <c r="AO25" i="5" s="1"/>
  <c r="AN70" i="5"/>
  <c r="AO70" i="5" s="1"/>
  <c r="AN50" i="5"/>
  <c r="AO50" i="5" s="1"/>
  <c r="AN31" i="5"/>
  <c r="AO31" i="5" s="1"/>
  <c r="AN29" i="5"/>
  <c r="AO29" i="5" s="1"/>
  <c r="AN65" i="5"/>
  <c r="AO65" i="5" s="1"/>
  <c r="AN69" i="5"/>
  <c r="AO69" i="5" s="1"/>
  <c r="AN44" i="5"/>
  <c r="AO44" i="5" s="1"/>
  <c r="AN30" i="5"/>
  <c r="AO30" i="5" s="1"/>
  <c r="AN24" i="5"/>
  <c r="AO24" i="5" s="1"/>
  <c r="AN26" i="5"/>
  <c r="AO26" i="5" s="1"/>
  <c r="AN53" i="5"/>
  <c r="AO53" i="5" s="1"/>
  <c r="AN16" i="5"/>
  <c r="AO16" i="5" s="1"/>
  <c r="AN13" i="5"/>
  <c r="AO13" i="5" s="1"/>
  <c r="AN21" i="5"/>
  <c r="AO21" i="5" s="1"/>
  <c r="AN22" i="5"/>
  <c r="AO22" i="5" s="1"/>
  <c r="AN72" i="5"/>
  <c r="AO72" i="5" s="1"/>
  <c r="AN66" i="5"/>
  <c r="AO66" i="5" s="1"/>
  <c r="AN37" i="5"/>
  <c r="AO37" i="5" s="1"/>
  <c r="AN17" i="5"/>
  <c r="AO17" i="5" s="1"/>
  <c r="AN36" i="5"/>
  <c r="AO36" i="5" s="1"/>
  <c r="AN9" i="5"/>
  <c r="AO9" i="5" s="1"/>
  <c r="AN52" i="5"/>
  <c r="AO52" i="5" s="1"/>
  <c r="AN38" i="5"/>
  <c r="AO38" i="5" s="1"/>
  <c r="AN15" i="5"/>
  <c r="AO15" i="5" s="1"/>
  <c r="AN32" i="4"/>
  <c r="AO32" i="4" s="1"/>
  <c r="AN14" i="4"/>
  <c r="AO14" i="4" s="1"/>
  <c r="AN13" i="4"/>
  <c r="AO13" i="4" s="1"/>
  <c r="AN20" i="4"/>
  <c r="AO20" i="4" s="1"/>
  <c r="AN12" i="4"/>
  <c r="AO12" i="4" s="1"/>
  <c r="AN26" i="4"/>
  <c r="AO26" i="4" s="1"/>
  <c r="AN36" i="4"/>
  <c r="AO36" i="4" s="1"/>
  <c r="AN17" i="4"/>
  <c r="AO17" i="4" s="1"/>
  <c r="AN25" i="4"/>
  <c r="AO25" i="4" s="1"/>
  <c r="AN11" i="4"/>
  <c r="AO11" i="4" s="1"/>
  <c r="AN37" i="4"/>
  <c r="AO37" i="4" s="1"/>
  <c r="AN38" i="4"/>
  <c r="AO38" i="4" s="1"/>
  <c r="AN33" i="4"/>
  <c r="AO33" i="4" s="1"/>
  <c r="AN40" i="4"/>
  <c r="AO40" i="4" s="1"/>
  <c r="AN15" i="4"/>
  <c r="AO15" i="4" s="1"/>
  <c r="E59" i="2"/>
  <c r="F59" i="2" s="1"/>
  <c r="E45" i="2"/>
  <c r="F45" i="2" s="1"/>
  <c r="E53" i="2"/>
  <c r="F53" i="2" s="1"/>
  <c r="E41" i="2"/>
  <c r="F41" i="2" s="1"/>
  <c r="E48" i="2"/>
  <c r="F48" i="2" s="1"/>
  <c r="E30" i="2"/>
  <c r="F30" i="2" s="1"/>
  <c r="E65" i="2"/>
  <c r="F65" i="2" s="1"/>
  <c r="E37" i="2"/>
  <c r="F37" i="2" s="1"/>
  <c r="F25" i="2"/>
  <c r="E60" i="2"/>
  <c r="F60" i="2" s="1"/>
  <c r="E62" i="2"/>
  <c r="F62" i="2" s="1"/>
  <c r="E36" i="2"/>
  <c r="F36" i="2" s="1"/>
  <c r="E22" i="2"/>
  <c r="F22" i="2" s="1"/>
  <c r="E50" i="2"/>
  <c r="F50" i="2" s="1"/>
  <c r="E54" i="2"/>
  <c r="F54" i="2" s="1"/>
  <c r="E27" i="2"/>
  <c r="F27" i="2" s="1"/>
  <c r="E23" i="2"/>
  <c r="F23" i="2" s="1"/>
  <c r="E47" i="2"/>
  <c r="F47" i="2" s="1"/>
  <c r="E18" i="2"/>
  <c r="F18" i="2" s="1"/>
  <c r="E24" i="2"/>
  <c r="F24" i="2" s="1"/>
  <c r="E44" i="2"/>
  <c r="F44" i="2" s="1"/>
  <c r="E38" i="2"/>
  <c r="F38" i="2" s="1"/>
  <c r="E17" i="2"/>
  <c r="F17" i="2" s="1"/>
  <c r="E34" i="2"/>
  <c r="F34" i="2" s="1"/>
  <c r="E61" i="2"/>
  <c r="F61" i="2" s="1"/>
  <c r="E51" i="2"/>
  <c r="F51" i="2" s="1"/>
  <c r="E58" i="2"/>
  <c r="F58" i="2" s="1"/>
  <c r="E56" i="2"/>
  <c r="F56" i="2" s="1"/>
  <c r="E29" i="2"/>
  <c r="F29" i="2" s="1"/>
  <c r="E43" i="2"/>
  <c r="F43" i="2" s="1"/>
  <c r="E49" i="2"/>
  <c r="F49" i="2" s="1"/>
  <c r="E20" i="2"/>
  <c r="F20" i="2" s="1"/>
  <c r="E57" i="2"/>
  <c r="F57" i="2" s="1"/>
  <c r="E33" i="2"/>
  <c r="F33" i="2" s="1"/>
  <c r="E46" i="2"/>
  <c r="F46" i="2" s="1"/>
  <c r="E63" i="2"/>
  <c r="F63" i="2" s="1"/>
  <c r="E39" i="2"/>
  <c r="F39" i="2" s="1"/>
  <c r="E16" i="2"/>
  <c r="F16" i="2" s="1"/>
  <c r="E26" i="2"/>
  <c r="F26" i="2" s="1"/>
  <c r="E21" i="2"/>
  <c r="F21" i="2" s="1"/>
  <c r="E19" i="2"/>
  <c r="F19" i="2" s="1"/>
  <c r="E31" i="2"/>
  <c r="F31" i="2" s="1"/>
  <c r="E28" i="2"/>
  <c r="F28" i="2" s="1"/>
  <c r="E66" i="2"/>
  <c r="F66" i="2" s="1"/>
  <c r="AN41" i="4"/>
  <c r="AO41" i="4" s="1"/>
  <c r="AN39" i="4"/>
  <c r="AO39" i="4" s="1"/>
  <c r="AN73" i="5"/>
  <c r="AO73" i="5" s="1"/>
  <c r="AN63" i="5"/>
  <c r="AO63" i="5" s="1"/>
  <c r="AN11" i="5"/>
  <c r="AO11" i="5" s="1"/>
  <c r="AN45" i="5"/>
  <c r="AO45" i="5" s="1"/>
  <c r="AN34" i="4"/>
  <c r="AO34" i="4" s="1"/>
  <c r="AN35" i="4"/>
  <c r="AO35" i="4" s="1"/>
  <c r="AN41" i="5"/>
  <c r="AO41" i="5" s="1"/>
  <c r="AN51" i="5"/>
  <c r="AO51" i="5" s="1"/>
  <c r="AN43" i="5"/>
  <c r="AO43" i="5" s="1"/>
  <c r="AN40" i="5"/>
  <c r="AO40" i="5" s="1"/>
  <c r="AN28" i="5"/>
  <c r="AO28" i="5" s="1"/>
  <c r="F29" i="3"/>
  <c r="J29" i="3" s="1"/>
  <c r="J25" i="3"/>
  <c r="K25" i="3" s="1"/>
  <c r="K29" i="3" s="1"/>
  <c r="AN59" i="5"/>
  <c r="AO59" i="5" s="1"/>
  <c r="AN58" i="5"/>
  <c r="AO58" i="5" s="1"/>
  <c r="AN33" i="5"/>
  <c r="AO33" i="5" s="1"/>
  <c r="AN18" i="5"/>
  <c r="AO18" i="5" s="1"/>
  <c r="AN23" i="5"/>
  <c r="AO23" i="5" s="1"/>
  <c r="H35" i="2"/>
  <c r="I35" i="2" s="1"/>
  <c r="J35" i="2" s="1"/>
  <c r="K35" i="2" s="1"/>
  <c r="H66" i="2"/>
  <c r="I66" i="2" s="1"/>
  <c r="H39" i="2"/>
  <c r="I39" i="2" s="1"/>
  <c r="H52" i="2"/>
  <c r="I52" i="2" s="1"/>
  <c r="J52" i="2" s="1"/>
  <c r="K52" i="2" s="1"/>
  <c r="H18" i="2"/>
  <c r="I18" i="2" s="1"/>
  <c r="H43" i="2"/>
  <c r="I43" i="2" s="1"/>
  <c r="H34" i="2"/>
  <c r="I34" i="2" s="1"/>
  <c r="H54" i="2"/>
  <c r="I54" i="2" s="1"/>
  <c r="H25" i="2"/>
  <c r="I25" i="2" s="1"/>
  <c r="J25" i="2" s="1"/>
  <c r="K25" i="2" s="1"/>
  <c r="H30" i="2"/>
  <c r="I30" i="2" s="1"/>
  <c r="H63" i="2"/>
  <c r="I63" i="2" s="1"/>
  <c r="H53" i="2"/>
  <c r="I53" i="2" s="1"/>
  <c r="H32" i="2"/>
  <c r="I32" i="2" s="1"/>
  <c r="H31" i="2"/>
  <c r="I31" i="2" s="1"/>
  <c r="H46" i="2"/>
  <c r="I46" i="2" s="1"/>
  <c r="H41" i="2"/>
  <c r="I41" i="2" s="1"/>
  <c r="H47" i="2"/>
  <c r="I47" i="2" s="1"/>
  <c r="H56" i="2"/>
  <c r="I56" i="2" s="1"/>
  <c r="H38" i="2"/>
  <c r="I38" i="2" s="1"/>
  <c r="H36" i="2"/>
  <c r="I36" i="2" s="1"/>
  <c r="H17" i="2"/>
  <c r="I17" i="2" s="1"/>
  <c r="H50" i="2"/>
  <c r="I50" i="2" s="1"/>
  <c r="H37" i="2"/>
  <c r="I37" i="2" s="1"/>
  <c r="H57" i="2"/>
  <c r="I57" i="2" s="1"/>
  <c r="H19" i="2"/>
  <c r="I19" i="2" s="1"/>
  <c r="H22" i="2"/>
  <c r="I22" i="2" s="1"/>
  <c r="H28" i="2"/>
  <c r="I28" i="2" s="1"/>
  <c r="H33" i="2"/>
  <c r="I33" i="2" s="1"/>
  <c r="H48" i="2"/>
  <c r="I48" i="2" s="1"/>
  <c r="H62" i="2"/>
  <c r="I62" i="2" s="1"/>
  <c r="H58" i="2"/>
  <c r="I58" i="2" s="1"/>
  <c r="H44" i="2"/>
  <c r="I44" i="2" s="1"/>
  <c r="H55" i="2"/>
  <c r="I55" i="2" s="1"/>
  <c r="H64" i="2"/>
  <c r="I64" i="2" s="1"/>
  <c r="J64" i="2" s="1"/>
  <c r="K64" i="2" s="1"/>
  <c r="H21" i="2"/>
  <c r="I21" i="2" s="1"/>
  <c r="H59" i="2"/>
  <c r="I59" i="2" s="1"/>
  <c r="H29" i="2"/>
  <c r="I29" i="2" s="1"/>
  <c r="H45" i="2"/>
  <c r="I45" i="2" s="1"/>
  <c r="H24" i="2"/>
  <c r="I24" i="2" s="1"/>
  <c r="H20" i="2"/>
  <c r="I20" i="2" s="1"/>
  <c r="J20" i="2" s="1"/>
  <c r="K20" i="2" s="1"/>
  <c r="H51" i="2"/>
  <c r="I51" i="2" s="1"/>
  <c r="H27" i="2"/>
  <c r="I27" i="2" s="1"/>
  <c r="H60" i="2"/>
  <c r="I60" i="2" s="1"/>
  <c r="H42" i="2"/>
  <c r="I42" i="2" s="1"/>
  <c r="J42" i="2" s="1"/>
  <c r="K42" i="2" s="1"/>
  <c r="H16" i="2"/>
  <c r="I16" i="2" s="1"/>
  <c r="H23" i="2"/>
  <c r="I23" i="2" s="1"/>
  <c r="H65" i="2"/>
  <c r="I65" i="2" s="1"/>
  <c r="J65" i="2" s="1"/>
  <c r="K65" i="2" s="1"/>
  <c r="H26" i="2"/>
  <c r="I26" i="2" s="1"/>
  <c r="H61" i="2"/>
  <c r="I61" i="2" s="1"/>
  <c r="J61" i="2" s="1"/>
  <c r="K61" i="2" s="1"/>
  <c r="H40" i="2"/>
  <c r="I40" i="2" s="1"/>
  <c r="H49" i="2"/>
  <c r="I49" i="2" s="1"/>
  <c r="AN47" i="5"/>
  <c r="AO47" i="5" s="1"/>
  <c r="AN14" i="5"/>
  <c r="AO14" i="5" s="1"/>
  <c r="J34" i="3"/>
  <c r="K34" i="3" s="1"/>
  <c r="K35" i="3" s="1"/>
  <c r="AN27" i="4"/>
  <c r="AO27" i="4" s="1"/>
  <c r="AN71" i="5"/>
  <c r="AO71" i="5" s="1"/>
  <c r="AN55" i="5"/>
  <c r="AO55" i="5" s="1"/>
  <c r="AN32" i="5"/>
  <c r="AO32" i="5" s="1"/>
  <c r="AN10" i="5"/>
  <c r="AO10" i="5" s="1"/>
  <c r="AN54" i="5"/>
  <c r="AO54" i="5" s="1"/>
  <c r="AN12" i="5"/>
  <c r="AO12" i="5" s="1"/>
  <c r="AN19" i="5"/>
  <c r="AO19" i="5" s="1"/>
  <c r="AN10" i="4"/>
  <c r="AO10" i="4" s="1"/>
  <c r="AN16" i="4"/>
  <c r="AO16" i="4" s="1"/>
  <c r="F16" i="3"/>
  <c r="J16" i="3" s="1"/>
  <c r="J14" i="3"/>
  <c r="K14" i="3" s="1"/>
  <c r="K16" i="3" s="1"/>
  <c r="AN22" i="4"/>
  <c r="AO22" i="4" s="1"/>
  <c r="AN18" i="4"/>
  <c r="AO18" i="4" s="1"/>
  <c r="AN19" i="4"/>
  <c r="AO19" i="4" s="1"/>
  <c r="K30" i="1"/>
  <c r="K35" i="1"/>
  <c r="AN23" i="4"/>
  <c r="AO23" i="4" s="1"/>
  <c r="AN9" i="4"/>
  <c r="AO9" i="4" s="1"/>
  <c r="AN62" i="5"/>
  <c r="AO62" i="5" s="1"/>
  <c r="AN49" i="5"/>
  <c r="AO49" i="5" s="1"/>
  <c r="AN42" i="5"/>
  <c r="AO42" i="5" s="1"/>
  <c r="AN20" i="5"/>
  <c r="AO20" i="5" s="1"/>
  <c r="AN29" i="4"/>
  <c r="AO29" i="4" s="1"/>
  <c r="AN31" i="4"/>
  <c r="AO31" i="4" s="1"/>
  <c r="AN68" i="5"/>
  <c r="AO68" i="5" s="1"/>
  <c r="AN39" i="5"/>
  <c r="AO39" i="5" s="1"/>
  <c r="AN35" i="5"/>
  <c r="AO35" i="5" s="1"/>
  <c r="AN28" i="4"/>
  <c r="AO28" i="4" s="1"/>
  <c r="J35" i="3"/>
  <c r="J36" i="2" l="1"/>
  <c r="K36" i="2" s="1"/>
  <c r="J53" i="2"/>
  <c r="K53" i="2" s="1"/>
  <c r="J50" i="2"/>
  <c r="K50" i="2" s="1"/>
  <c r="J22" i="2"/>
  <c r="K22" i="2" s="1"/>
  <c r="J44" i="2"/>
  <c r="K44" i="2" s="1"/>
  <c r="J48" i="2"/>
  <c r="K48" i="2" s="1"/>
  <c r="J32" i="2"/>
  <c r="K32" i="2" s="1"/>
  <c r="J40" i="2"/>
  <c r="K40" i="2" s="1"/>
  <c r="K34" i="1"/>
  <c r="J55" i="2"/>
  <c r="K55" i="2" s="1"/>
  <c r="J41" i="2"/>
  <c r="K41" i="2" s="1"/>
  <c r="K38" i="1"/>
  <c r="K21" i="1"/>
  <c r="K29" i="1"/>
  <c r="J45" i="2"/>
  <c r="K45" i="2" s="1"/>
  <c r="J60" i="2"/>
  <c r="K60" i="2" s="1"/>
  <c r="J37" i="2"/>
  <c r="K37" i="2" s="1"/>
  <c r="J43" i="2"/>
  <c r="K43" i="2" s="1"/>
  <c r="J59" i="2"/>
  <c r="K59" i="2" s="1"/>
  <c r="J38" i="2"/>
  <c r="K38" i="2" s="1"/>
  <c r="J27" i="2"/>
  <c r="K27" i="2" s="1"/>
  <c r="J28" i="2"/>
  <c r="K28" i="2" s="1"/>
  <c r="J58" i="2"/>
  <c r="K58" i="2" s="1"/>
  <c r="J46" i="2"/>
  <c r="K46" i="2" s="1"/>
  <c r="J47" i="2"/>
  <c r="K47" i="2" s="1"/>
  <c r="J23" i="2"/>
  <c r="K23" i="2" s="1"/>
  <c r="J62" i="2"/>
  <c r="K62" i="2" s="1"/>
  <c r="J63" i="2"/>
  <c r="K63" i="2" s="1"/>
  <c r="J56" i="2"/>
  <c r="K56" i="2" s="1"/>
  <c r="J30" i="2"/>
  <c r="K30" i="2" s="1"/>
  <c r="J66" i="2"/>
  <c r="K66" i="2" s="1"/>
  <c r="F15" i="2"/>
  <c r="J26" i="2"/>
  <c r="K26" i="2" s="1"/>
  <c r="J54" i="2"/>
  <c r="K54" i="2" s="1"/>
  <c r="J24" i="2"/>
  <c r="K24" i="2" s="1"/>
  <c r="J16" i="2"/>
  <c r="K16" i="2" s="1"/>
  <c r="J17" i="2"/>
  <c r="K17" i="2" s="1"/>
  <c r="J18" i="2"/>
  <c r="K18" i="2" s="1"/>
  <c r="J51" i="2"/>
  <c r="K51" i="2" s="1"/>
  <c r="J57" i="2"/>
  <c r="K57" i="2" s="1"/>
  <c r="J33" i="2"/>
  <c r="K33" i="2" s="1"/>
  <c r="J19" i="2"/>
  <c r="K19" i="2" s="1"/>
  <c r="J49" i="2"/>
  <c r="K49" i="2" s="1"/>
  <c r="J21" i="2"/>
  <c r="K21" i="2" s="1"/>
  <c r="J39" i="2"/>
  <c r="K39" i="2" s="1"/>
  <c r="J34" i="2"/>
  <c r="K34" i="2" s="1"/>
  <c r="J31" i="2"/>
  <c r="K31" i="2" s="1"/>
  <c r="K36" i="1"/>
  <c r="K26" i="1"/>
  <c r="K37" i="1"/>
  <c r="K31" i="1"/>
  <c r="K20" i="1"/>
  <c r="K18" i="1"/>
  <c r="K22" i="1"/>
  <c r="K25" i="1"/>
  <c r="K40" i="1"/>
  <c r="K23" i="1"/>
  <c r="K39" i="1"/>
  <c r="K16" i="1"/>
  <c r="K15" i="1" s="1"/>
  <c r="K27" i="1"/>
  <c r="K32" i="1"/>
  <c r="K28" i="1"/>
  <c r="K33" i="1"/>
  <c r="K24" i="1"/>
  <c r="K19" i="1"/>
  <c r="J29" i="2"/>
  <c r="K29" i="2" s="1"/>
  <c r="I15" i="2"/>
  <c r="K15" i="2" l="1"/>
  <c r="J15" i="2"/>
</calcChain>
</file>

<file path=xl/sharedStrings.xml><?xml version="1.0" encoding="utf-8"?>
<sst xmlns="http://schemas.openxmlformats.org/spreadsheetml/2006/main" count="537" uniqueCount="248">
  <si>
    <t>Annual IP Pool Amount</t>
  </si>
  <si>
    <t>Annual OP Pool Amount</t>
  </si>
  <si>
    <t>Quarterly IP Pool Amount</t>
  </si>
  <si>
    <t>Quarterly OP Pool Amount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</si>
  <si>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</si>
  <si>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</si>
  <si>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</si>
  <si>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</si>
  <si>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</si>
  <si>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</si>
  <si>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</si>
  <si>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</si>
  <si>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</si>
  <si>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</si>
  <si>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La Rabida Children's Hospital</t>
  </si>
  <si>
    <t>Safety Net</t>
  </si>
  <si>
    <t>Mercyhealth Hosp-Rockton Ave</t>
  </si>
  <si>
    <t>OSF Saint Elizabeth Med Center</t>
  </si>
  <si>
    <t>Norwegian American Hospital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</si>
  <si>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</si>
  <si>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</si>
  <si>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</si>
  <si>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</si>
  <si>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</si>
  <si>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</si>
  <si>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</si>
  <si>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</si>
  <si>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Harrisburg Medical Center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</si>
  <si>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</si>
  <si>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</si>
  <si>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</si>
  <si>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</si>
  <si>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</si>
  <si>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</si>
  <si>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</si>
  <si>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</si>
  <si>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</si>
  <si>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</si>
  <si>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Mercy Hospital &amp; Medical Center</t>
  </si>
  <si>
    <t>Fayette County Hospital &amp; LTC</t>
  </si>
  <si>
    <t>Critical Access</t>
  </si>
  <si>
    <t>Hardin County General Hospital</t>
  </si>
  <si>
    <t>Franklin Hospital District</t>
  </si>
  <si>
    <t>Ferrell Hospital</t>
  </si>
  <si>
    <t>Memorial Hospital</t>
  </si>
  <si>
    <t>Paris Community Hospital</t>
  </si>
  <si>
    <t>Mason District Hospital</t>
  </si>
  <si>
    <t>Lawrence County Memorial Hosp</t>
  </si>
  <si>
    <t>Hamilton Memorial Hosp District</t>
  </si>
  <si>
    <t>Crawford Memorial Hospital</t>
  </si>
  <si>
    <t>Gibson Area Hosp &amp; Hlth Servcs</t>
  </si>
  <si>
    <t>Thomas H Boyd Memorial Hospital</t>
  </si>
  <si>
    <t>Salem Township Hospital</t>
  </si>
  <si>
    <t>Hammond-Henry Hospital</t>
  </si>
  <si>
    <t>Fairfield Memorial Hospital</t>
  </si>
  <si>
    <t>Carlinville Area Hospital</t>
  </si>
  <si>
    <t>Rochelle Community Hospital</t>
  </si>
  <si>
    <t>Pana Community Hospital</t>
  </si>
  <si>
    <t>Hillsboro Area Hospital</t>
  </si>
  <si>
    <t>Marshall Browning Hospital</t>
  </si>
  <si>
    <t>Clay County Hospital</t>
  </si>
  <si>
    <t>Massac Memorial Hospital</t>
  </si>
  <si>
    <t>Sparta Community Hospital</t>
  </si>
  <si>
    <t>Pinckneyville Community Hosp</t>
  </si>
  <si>
    <t>Warner Hospital &amp; Health Srvcs</t>
  </si>
  <si>
    <t>Wabash General Hospital</t>
  </si>
  <si>
    <t>Kirby Medical Center</t>
  </si>
  <si>
    <t>Perry Memorial Hospital</t>
  </si>
  <si>
    <t>Sarah D Culbertson Mem Hosp</t>
  </si>
  <si>
    <t>Morrison Community Hospital</t>
  </si>
  <si>
    <t>Washington County Hospital</t>
  </si>
  <si>
    <t>Hopedale Medical Complex</t>
  </si>
  <si>
    <t>Midwest Medical Center</t>
  </si>
  <si>
    <t>Advocate Eureka Hospital</t>
  </si>
  <si>
    <t>Community Hospital of Staunton</t>
  </si>
  <si>
    <t>Illini Community Hospital</t>
  </si>
  <si>
    <t>Genesis Medical Center</t>
  </si>
  <si>
    <t>HSHS St Francis Hospital</t>
  </si>
  <si>
    <t>HSHS St Joseph's Hospital</t>
  </si>
  <si>
    <t>Abraham Lincoln Memorial Hosp</t>
  </si>
  <si>
    <t>Taylorville Memorial Hospital</t>
  </si>
  <si>
    <t>Mercyhealth Hosp-Harvard Campus</t>
  </si>
  <si>
    <t>NW Med Valley West Hospital</t>
  </si>
  <si>
    <t>OSF Saint Luke Medical Center</t>
  </si>
  <si>
    <t>OSF Holy Family Medical Center</t>
  </si>
  <si>
    <t>OSF Saint Paul Medical Center</t>
  </si>
  <si>
    <t>Union County Hospital</t>
  </si>
  <si>
    <t>Red Bud Regional Hospital</t>
  </si>
  <si>
    <t>St Joseph Memorial Hospital</t>
  </si>
  <si>
    <t>Carle Hoopeston Region Hlth Ctr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</si>
  <si>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</si>
  <si>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</si>
  <si>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</si>
  <si>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</si>
  <si>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</si>
  <si>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</si>
  <si>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</si>
  <si>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Rate</t>
  </si>
  <si>
    <t>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</si>
  <si>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</si>
  <si>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</si>
  <si>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</si>
  <si>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</si>
  <si>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</si>
  <si>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</si>
  <si>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</si>
  <si>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</si>
  <si>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</si>
  <si>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</si>
  <si>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</si>
  <si>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</si>
  <si>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</si>
  <si>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</si>
  <si>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</si>
  <si>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</si>
  <si>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</si>
  <si>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</si>
  <si>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</si>
  <si>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</si>
  <si>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Freestanding Psych Totals</t>
  </si>
  <si>
    <t>Rehab Institute of Chicago</t>
  </si>
  <si>
    <t>Rehab FS</t>
  </si>
  <si>
    <t>Van Matre HealthSouth Rehb Hsp</t>
  </si>
  <si>
    <t>NW Med Marianjoy Rehab Hospital</t>
  </si>
  <si>
    <t>Schwab Rehabilitation Hospital</t>
  </si>
  <si>
    <t>Freestanding Rehab Totals</t>
  </si>
  <si>
    <t>COS 020</t>
  </si>
  <si>
    <t>COS 021</t>
  </si>
  <si>
    <t>COS 022</t>
  </si>
  <si>
    <t>COS 024</t>
  </si>
  <si>
    <t>COS 027/028</t>
  </si>
  <si>
    <t>COS 029</t>
  </si>
  <si>
    <t>HFS Conf. Class</t>
  </si>
  <si>
    <t>Admits</t>
  </si>
  <si>
    <t>Relative Weight</t>
  </si>
  <si>
    <t>Case Mix</t>
  </si>
  <si>
    <t>EAGPs</t>
  </si>
  <si>
    <t>Total Qtr Directed Payments</t>
  </si>
  <si>
    <t>Advocate Christ Medical Center</t>
  </si>
  <si>
    <t>Advocate Trinity Hospital</t>
  </si>
  <si>
    <t>Ann &amp; Robert H Lurie Child Hosp</t>
  </si>
  <si>
    <t>Carle Foundation Hospital</t>
  </si>
  <si>
    <t>Community First Medical Center</t>
  </si>
  <si>
    <t>Heartland Regional Medical Ctr</t>
  </si>
  <si>
    <t>HSHS Good Shepherd Hospital</t>
  </si>
  <si>
    <t>HSHS St John's Hospital</t>
  </si>
  <si>
    <t>HSHS St Mary's Hospital</t>
  </si>
  <si>
    <t>Iroquois Mem Hosp &amp; Res Home</t>
  </si>
  <si>
    <t>MacNeal Hospital</t>
  </si>
  <si>
    <t>Memorial Hosp of Carbondale</t>
  </si>
  <si>
    <t>Northwestern Memorial Hospital</t>
  </si>
  <si>
    <t>OSF Saint Francis Medical Ctr</t>
  </si>
  <si>
    <t>OSF Saint James-J W Albrecht MC</t>
  </si>
  <si>
    <t>OSF St Anthony's Health Center</t>
  </si>
  <si>
    <t>Passavant Area Hospital</t>
  </si>
  <si>
    <t>Presence Saint Francis Hospital</t>
  </si>
  <si>
    <t>Presence St Mary's Hospital</t>
  </si>
  <si>
    <t>Richland Memorial Hospital</t>
  </si>
  <si>
    <t>Riverside Medical Center</t>
  </si>
  <si>
    <t>Rush University Medical Center</t>
  </si>
  <si>
    <t>Sarah Bush Lincoln Health Ctr</t>
  </si>
  <si>
    <t>SwedishAmerican Hospital</t>
  </si>
  <si>
    <t>UnityPoint Health - Methodist</t>
  </si>
  <si>
    <t>UnityPoint Health - Pekin</t>
  </si>
  <si>
    <t>University of Chicago Medicine</t>
  </si>
  <si>
    <t>Vista Medical Center East</t>
  </si>
  <si>
    <t>Weiss Memorial Hosp</t>
  </si>
  <si>
    <t>Advocate BroMenn Medical Center</t>
  </si>
  <si>
    <t>Advocate Condell Medical Center</t>
  </si>
  <si>
    <t>Advocate Good Samaritan Hosp</t>
  </si>
  <si>
    <t>Advocate Good Shepherd Hospital</t>
  </si>
  <si>
    <t>Advocate Illinois Masonic MC</t>
  </si>
  <si>
    <t>Advocate Lutheran General Hosp</t>
  </si>
  <si>
    <t>Advocate Sherman Hospital</t>
  </si>
  <si>
    <t>Advocate South Suburban Hosp</t>
  </si>
  <si>
    <t>Alton Memorial Hospital</t>
  </si>
  <si>
    <t>AMITA Adventist MC-Bolingbrook</t>
  </si>
  <si>
    <t>AMITA Adventist MC-Hinsdale</t>
  </si>
  <si>
    <t>AMITA Adventist MC-La Grange</t>
  </si>
  <si>
    <t>AMITA Hlth Alexian Bros Med Ctr</t>
  </si>
  <si>
    <t>AMITA Hlth St Alexius Med Ctr</t>
  </si>
  <si>
    <t>Anderson Hospital</t>
  </si>
  <si>
    <t>Blessing Hospital</t>
  </si>
  <si>
    <t>Centegra Hospital-McHenry</t>
  </si>
  <si>
    <t>Centegra Hospital-Woodstock</t>
  </si>
  <si>
    <t>CGH Medical Center</t>
  </si>
  <si>
    <t>Crossroads Community Hospital</t>
  </si>
  <si>
    <t>Decatur Memorial Hospital</t>
  </si>
  <si>
    <t>Edward Hospital</t>
  </si>
  <si>
    <t>Elmhurst Hospital</t>
  </si>
  <si>
    <t>FHN Memorial Hospital</t>
  </si>
  <si>
    <t>Franciscan Health Oly Fl/Chg</t>
  </si>
  <si>
    <t>Galesburg Cottage Hospital</t>
  </si>
  <si>
    <t>Genesis Medical Center, Silvis</t>
  </si>
  <si>
    <t>Good Samaritan Region Hlth Ctr</t>
  </si>
  <si>
    <t>Gottlieb Memorial Hosp</t>
  </si>
  <si>
    <t>Graham Hospital</t>
  </si>
  <si>
    <t>Herrin Hospital</t>
  </si>
  <si>
    <t>HSHS Holy Family Hospital</t>
  </si>
  <si>
    <t>HSHS St Anthony's Memorial Hosp</t>
  </si>
  <si>
    <t>HSHS St Elizabeth's Hospital</t>
  </si>
  <si>
    <t>Illinois Valley Community Hosp</t>
  </si>
  <si>
    <t>Ingalls Memorial Hospital</t>
  </si>
  <si>
    <t>Jersey Community Hospital</t>
  </si>
  <si>
    <t>Katherine Shaw Bethea Hospital</t>
  </si>
  <si>
    <t>Little Co of Mary Hosp &amp; HCC</t>
  </si>
  <si>
    <t>Loyola University Med Center</t>
  </si>
  <si>
    <t>McDonough District Hospital</t>
  </si>
  <si>
    <t>Memorial Hospital East</t>
  </si>
  <si>
    <t>Memorial Medical Center</t>
  </si>
  <si>
    <t>Midwestern Regional Med Ctr</t>
  </si>
  <si>
    <t>Morris Hospital &amp; Hlthcare Ctrs</t>
  </si>
  <si>
    <t>NorthShore Univ HealthSystem</t>
  </si>
  <si>
    <t>Northwest Community Hospital</t>
  </si>
  <si>
    <t>NW Med Central DuPage Hospital</t>
  </si>
  <si>
    <t>NW Med Delnor Hospital</t>
  </si>
  <si>
    <t>NW Med Kishwaukee Hospital</t>
  </si>
  <si>
    <t>NW Med Lake Forest Hospital</t>
  </si>
  <si>
    <t>OSF Heart of Mary(Prev. Presence Covenant Med Center)</t>
  </si>
  <si>
    <t>OSF Saint Anthony Medical Ctr</t>
  </si>
  <si>
    <t>OSF St Joseph Medical Center</t>
  </si>
  <si>
    <t>OSF St Mary Medical Center</t>
  </si>
  <si>
    <t>Palos Community Hospital</t>
  </si>
  <si>
    <t>Presence Resurrection Med Ctr</t>
  </si>
  <si>
    <t>Presence Saint Joseph Hospital</t>
  </si>
  <si>
    <t>Presence Saint Joseph Med Ctr</t>
  </si>
  <si>
    <t>Rush Oak Park Hospital</t>
  </si>
  <si>
    <t>Rush-Copley Medical Center</t>
  </si>
  <si>
    <t>Shriners Hosps for Chld-Chicago</t>
  </si>
  <si>
    <t>Silver Cross Hospital</t>
  </si>
  <si>
    <t>St Margaret's Health</t>
  </si>
  <si>
    <t>UnityPoint Health - Proctor</t>
  </si>
  <si>
    <t>UnityPoint Health - Trinity</t>
  </si>
  <si>
    <t>Illinois Department of Healthcare and Family Services</t>
  </si>
  <si>
    <t>Directed Payment Calcuation:  Safety Net Hospitals</t>
  </si>
  <si>
    <t>Determination Period:  October 1, 2020 - December 31, 2020</t>
  </si>
  <si>
    <t>Data Period:  April 1, 2020 - June 30, 2020</t>
  </si>
  <si>
    <t>Monthly Payment</t>
  </si>
  <si>
    <t>Directed Payment Calcuation:  Critical Access Hospitals</t>
  </si>
  <si>
    <t>Directed Payment Calcuation:  LTAC, Psych, Rehab Hospitals Hospitals</t>
  </si>
  <si>
    <t>Directed Payment Calcuation:  High Medicaid Hospitals</t>
  </si>
  <si>
    <t>High Medicaid</t>
  </si>
  <si>
    <t>Directed Payment Calcuation:  Other Acute Hospitals</t>
  </si>
  <si>
    <t>Other Acute</t>
  </si>
  <si>
    <t xml:space="preserve">  </t>
  </si>
  <si>
    <t>OSF Sacred Heart - Danville</t>
  </si>
  <si>
    <t>Determination Period:  January 1, 2021 - March 31,2021</t>
  </si>
  <si>
    <t>Data Period:  July 1, 2020 - September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</si>
</sst>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</cellStyleXfs>
  <cellXfs count="5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164" fontId="2" fillId="0" borderId="4" xfId="1" applyNumberFormat="1" applyFont="1" applyBorder="1" applyAlignment="1">
      <alignment horizontal="center"/>
    </xf>
    <xf numFmtId="0" fontId="2" fillId="0" borderId="0" xfId="0" applyFont="1"/>
    <xf numFmtId="164" fontId="2" fillId="0" borderId="0" xfId="1" applyNumberFormat="1" applyFont="1"/>
    <xf numFmtId="0" fontId="0" fillId="0" borderId="5" xfId="0" applyBorder="1"/>
    <xf numFmtId="0" fontId="2" fillId="0" borderId="4" xfId="0" applyFont="1" applyBorder="1"/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/>
    <xf numFmtId="0" fontId="0" fillId="0" borderId="8" xfId="0" applyBorder="1"/>
    <xf numFmtId="164" fontId="0" fillId="0" borderId="0" xfId="0" applyNumberFormat="1"/>
    <xf numFmtId="43" fontId="0" fillId="0" borderId="0" xfId="0" applyNumberFormat="1"/>
    <xf numFmtId="0" fontId="0" fillId="0" borderId="0" xfId="0" applyAlignment="1">
      <alignment wrapText="1"/>
    </xf>
    <xf numFmtId="0" fontId="4" fillId="2" borderId="9" xfId="3" applyFont="1" applyFill="1" applyBorder="1" applyAlignment="1">
      <alignment horizontal="center" wrapText="1"/>
    </xf>
    <xf numFmtId="164" fontId="4" fillId="2" borderId="9" xfId="1" applyNumberFormat="1" applyFont="1" applyFill="1" applyBorder="1" applyAlignment="1">
      <alignment horizontal="center" wrapText="1"/>
    </xf>
    <xf numFmtId="0" fontId="4" fillId="2" borderId="0" xfId="3" applyFont="1" applyFill="1" applyAlignment="1">
      <alignment horizontal="center" wrapText="1"/>
    </xf>
    <xf numFmtId="164" fontId="4" fillId="2" borderId="0" xfId="1" applyNumberFormat="1" applyFont="1" applyFill="1" applyAlignment="1">
      <alignment horizontal="center" wrapText="1"/>
    </xf>
    <xf numFmtId="44" fontId="4" fillId="2" borderId="0" xfId="2" applyFont="1" applyFill="1" applyAlignment="1">
      <alignment horizontal="center" wrapText="1"/>
    </xf>
    <xf numFmtId="165" fontId="4" fillId="2" borderId="0" xfId="2" applyNumberFormat="1" applyFont="1" applyFill="1" applyAlignment="1">
      <alignment horizontal="center" wrapText="1"/>
    </xf>
    <xf numFmtId="0" fontId="5" fillId="0" borderId="0" xfId="3" applyFont="1" applyAlignment="1">
      <alignment horizontal="center"/>
    </xf>
    <xf numFmtId="0" fontId="5" fillId="0" borderId="0" xfId="3" applyFont="1"/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165" fontId="0" fillId="0" borderId="0" xfId="0" applyNumberFormat="1"/>
    <xf numFmtId="44" fontId="0" fillId="0" borderId="0" xfId="0" applyNumberFormat="1"/>
    <xf numFmtId="165" fontId="2" fillId="0" borderId="4" xfId="2" applyNumberFormat="1" applyFont="1" applyBorder="1"/>
    <xf numFmtId="165" fontId="2" fillId="0" borderId="0" xfId="2" applyNumberFormat="1" applyFont="1"/>
    <xf numFmtId="165" fontId="2" fillId="0" borderId="6" xfId="2" applyNumberFormat="1" applyFont="1" applyBorder="1"/>
    <xf numFmtId="165" fontId="2" fillId="0" borderId="7" xfId="2" applyNumberFormat="1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4" fontId="2" fillId="0" borderId="10" xfId="1" applyNumberFormat="1" applyFont="1" applyBorder="1"/>
    <xf numFmtId="165" fontId="2" fillId="0" borderId="10" xfId="2" applyNumberFormat="1" applyFont="1" applyBorder="1"/>
    <xf numFmtId="164" fontId="2" fillId="0" borderId="10" xfId="0" applyNumberFormat="1" applyFont="1" applyBorder="1"/>
    <xf numFmtId="165" fontId="2" fillId="0" borderId="10" xfId="0" applyNumberFormat="1" applyFont="1" applyBorder="1"/>
    <xf numFmtId="165" fontId="2" fillId="0" borderId="0" xfId="0" applyNumberFormat="1" applyFont="1"/>
    <xf numFmtId="166" fontId="0" fillId="0" borderId="0" xfId="0" applyNumberFormat="1"/>
    <xf numFmtId="165" fontId="4" fillId="2" borderId="9" xfId="2" applyNumberFormat="1" applyFont="1" applyFill="1" applyBorder="1" applyAlignment="1">
      <alignment horizontal="center" wrapText="1"/>
    </xf>
    <xf numFmtId="0" fontId="4" fillId="0" borderId="12" xfId="3" applyFont="1" applyBorder="1" applyAlignment="1">
      <alignment horizontal="center" wrapText="1"/>
    </xf>
    <xf numFmtId="44" fontId="2" fillId="0" borderId="10" xfId="0" applyNumberFormat="1" applyFont="1" applyBorder="1"/>
    <xf numFmtId="0" fontId="4" fillId="0" borderId="0" xfId="3" applyFont="1" applyBorder="1" applyAlignment="1">
      <alignment horizontal="center" wrapText="1"/>
    </xf>
    <xf numFmtId="165" fontId="2" fillId="0" borderId="4" xfId="0" applyNumberFormat="1" applyFont="1" applyBorder="1"/>
    <xf numFmtId="165" fontId="2" fillId="0" borderId="0" xfId="1" applyNumberFormat="1" applyFont="1" applyBorder="1"/>
    <xf numFmtId="0" fontId="0" fillId="0" borderId="0" xfId="0" applyFont="1"/>
    <xf numFmtId="164" fontId="1" fillId="0" borderId="0" xfId="1" applyNumberFormat="1" applyFont="1"/>
    <xf numFmtId="44" fontId="1" fillId="0" borderId="0" xfId="2" applyFont="1"/>
    <xf numFmtId="165" fontId="1" fillId="0" borderId="0" xfId="2" applyNumberFormat="1" applyFont="1"/>
    <xf numFmtId="165" fontId="2" fillId="0" borderId="0" xfId="2" applyNumberFormat="1" applyFont="1" applyBorder="1"/>
    <xf numFmtId="44" fontId="4" fillId="2" borderId="0" xfId="2" applyNumberFormat="1" applyFont="1" applyFill="1" applyAlignment="1">
      <alignment horizontal="center" wrapText="1"/>
    </xf>
    <xf numFmtId="44" fontId="0" fillId="0" borderId="0" xfId="2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324C6866-4437-448E-B4E3-0B074E7DA9AA}"/>
    <cellStyle name="Normal_Sheet1 2 2" xfId="3" xr:uid="{78234E98-F65C-4A07-B3DC-9BAF607CD8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0107-18B7-4693-9908-C7F185AE871E}">
  <sheetPr>
    <pageSetUpPr fitToPage="1"/>
  </sheetPr>
  <dimension ref="A1:K40"/>
  <sheetViews>
    <sheetView tabSelected="1" workbookViewId="0">
      <pane xSplit="1" ySplit="14" topLeftCell="B15" activePane="bottomRight" state="frozen"/>
      <selection activeCell="H15" sqref="H15"/>
      <selection pane="topRight" activeCell="H15" sqref="H15"/>
      <selection pane="bottomLeft" activeCell="H15" sqref="H15"/>
      <selection pane="bottomRight" activeCell="F8" sqref="F8"/>
    </sheetView>
  </sheetViews>
  <sheetFormatPr defaultRowHeight="15" x14ac:dyDescent="0.25"/>
  <cols>
    <col min="1" max="1" width="8.42578125" customWidth="1"/>
    <col min="2" max="2" width="31.42578125" bestFit="1" customWidth="1"/>
    <col min="3" max="3" width="14.42578125" bestFit="1" customWidth="1"/>
    <col min="5" max="5" width="12.28515625" customWidth="1"/>
    <col min="6" max="6" width="17.7109375" customWidth="1"/>
    <col min="7" max="7" width="12.28515625" customWidth="1"/>
    <col min="8" max="8" width="11.7109375" customWidth="1"/>
    <col min="9" max="9" width="17.7109375" customWidth="1"/>
    <col min="10" max="10" width="14.140625" customWidth="1"/>
    <col min="11" max="11" width="14.7109375" bestFit="1" customWidth="1"/>
  </cols>
  <sheetData>
    <row r="1" spans="1:11" x14ac:dyDescent="0.25">
      <c r="A1" s="5" t="s">
        <v>233</v>
      </c>
    </row>
    <row r="2" spans="1:11" x14ac:dyDescent="0.25">
      <c r="A2" s="5" t="s">
        <v>234</v>
      </c>
    </row>
    <row r="3" spans="1:11" ht="15.75" thickBot="1" x14ac:dyDescent="0.3"/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47">
        <v>154121805.58597314</v>
      </c>
      <c r="C5" s="5"/>
      <c r="D5" s="5"/>
      <c r="E5" s="5"/>
      <c r="F5" s="48">
        <v>186547904.88286698</v>
      </c>
      <c r="G5" s="7"/>
    </row>
    <row r="6" spans="1:11" x14ac:dyDescent="0.25">
      <c r="B6" s="8" t="s">
        <v>2</v>
      </c>
      <c r="C6" s="5"/>
      <c r="D6" s="5"/>
      <c r="E6" s="5"/>
      <c r="F6" s="5" t="s">
        <v>3</v>
      </c>
      <c r="G6" s="7"/>
    </row>
    <row r="7" spans="1:11" ht="15.75" thickBot="1" x14ac:dyDescent="0.3">
      <c r="B7" s="9">
        <f>B5/4</f>
        <v>38530451.396493286</v>
      </c>
      <c r="C7" s="10"/>
      <c r="D7" s="10"/>
      <c r="E7" s="10"/>
      <c r="F7" s="11">
        <f>F5/4</f>
        <v>46636976.220716745</v>
      </c>
      <c r="G7" s="12"/>
    </row>
    <row r="9" spans="1:11" x14ac:dyDescent="0.25">
      <c r="A9" s="5" t="s">
        <v>246</v>
      </c>
    </row>
    <row r="10" spans="1:11" x14ac:dyDescent="0.25">
      <c r="A10" s="5"/>
    </row>
    <row r="11" spans="1:11" x14ac:dyDescent="0.25">
      <c r="A11" s="5" t="s">
        <v>247</v>
      </c>
      <c r="G11" t="s">
        <v>244</v>
      </c>
    </row>
    <row r="14" spans="1:11" s="15" customFormat="1" ht="45" x14ac:dyDescent="0.25">
      <c r="A14" s="16" t="s">
        <v>4</v>
      </c>
      <c r="B14" s="16" t="s">
        <v>5</v>
      </c>
      <c r="C14" s="16" t="s">
        <v>6</v>
      </c>
      <c r="D14" s="17" t="s">
        <v>7</v>
      </c>
      <c r="E14" s="16" t="s">
        <v>8</v>
      </c>
      <c r="F14" s="16" t="s">
        <v>9</v>
      </c>
      <c r="G14" s="17" t="s">
        <v>10</v>
      </c>
      <c r="H14" s="16" t="s">
        <v>11</v>
      </c>
      <c r="I14" s="16" t="s">
        <v>12</v>
      </c>
      <c r="J14" s="16" t="s">
        <v>13</v>
      </c>
      <c r="K14" s="16" t="s">
        <v>237</v>
      </c>
    </row>
    <row r="15" spans="1:11" s="15" customFormat="1" x14ac:dyDescent="0.25">
      <c r="A15" s="18"/>
      <c r="B15" s="18"/>
      <c r="C15" s="18"/>
      <c r="D15" s="19">
        <f>SUM(D16:D40)</f>
        <v>63978</v>
      </c>
      <c r="E15" s="20">
        <f>B7/D15</f>
        <v>602.24532490064223</v>
      </c>
      <c r="F15" s="21">
        <f>SUM(F16:F40)</f>
        <v>38530451.396493293</v>
      </c>
      <c r="G15" s="19">
        <f>SUM(G16:G40)</f>
        <v>113130</v>
      </c>
      <c r="H15" s="20">
        <f>F7/G15</f>
        <v>412.24234262102664</v>
      </c>
      <c r="I15" s="21">
        <f>SUM(I16:I40)</f>
        <v>46636976.220716752</v>
      </c>
      <c r="J15" s="21">
        <f>SUM(J16:J40)</f>
        <v>85167427.617210031</v>
      </c>
      <c r="K15" s="20">
        <f>SUM(K16:K40)</f>
        <v>28389142.53907001</v>
      </c>
    </row>
    <row r="16" spans="1:11" x14ac:dyDescent="0.25">
      <c r="A16" s="22">
        <v>7074</v>
      </c>
      <c r="B16" s="23" t="s">
        <v>30</v>
      </c>
      <c r="C16" t="s">
        <v>15</v>
      </c>
      <c r="D16" s="24">
        <v>1467</v>
      </c>
      <c r="E16" s="25">
        <f t="shared" ref="E16:E40" si="0">$E$15</f>
        <v>602.24532490064223</v>
      </c>
      <c r="F16" s="26">
        <f t="shared" ref="F16:F40" si="1">D16*E16</f>
        <v>883493.89162924211</v>
      </c>
      <c r="G16" s="24">
        <v>2262</v>
      </c>
      <c r="H16" s="25">
        <f t="shared" ref="H16:H40" si="2">$H$15</f>
        <v>412.24234262102664</v>
      </c>
      <c r="I16" s="26">
        <f t="shared" ref="I16:I40" si="3">G16*H16</f>
        <v>932492.17900876224</v>
      </c>
      <c r="J16" s="26">
        <f t="shared" ref="J16:J40" si="4">I16+F16</f>
        <v>1815986.0706380042</v>
      </c>
      <c r="K16" s="28">
        <f t="shared" ref="K16:K40" si="5">J16/3</f>
        <v>605328.69021266804</v>
      </c>
    </row>
    <row r="17" spans="1:11" x14ac:dyDescent="0.25">
      <c r="A17" s="22">
        <v>3085</v>
      </c>
      <c r="B17" s="23" t="s">
        <v>142</v>
      </c>
      <c r="C17" s="49" t="s">
        <v>15</v>
      </c>
      <c r="D17" s="50">
        <v>1390</v>
      </c>
      <c r="E17" s="51">
        <f t="shared" si="0"/>
        <v>602.24532490064223</v>
      </c>
      <c r="F17" s="52">
        <f t="shared" si="1"/>
        <v>837121.00161189272</v>
      </c>
      <c r="G17" s="50">
        <v>2370</v>
      </c>
      <c r="H17" s="25">
        <f t="shared" si="2"/>
        <v>412.24234262102664</v>
      </c>
      <c r="I17" s="26">
        <f t="shared" si="3"/>
        <v>977014.35201183311</v>
      </c>
      <c r="J17" s="26">
        <f t="shared" si="4"/>
        <v>1814135.3536237259</v>
      </c>
      <c r="K17" s="28">
        <f t="shared" si="5"/>
        <v>604711.78454124194</v>
      </c>
    </row>
    <row r="18" spans="1:11" x14ac:dyDescent="0.25">
      <c r="A18" s="22">
        <v>7007</v>
      </c>
      <c r="B18" s="23" t="s">
        <v>33</v>
      </c>
      <c r="C18" t="s">
        <v>15</v>
      </c>
      <c r="D18" s="24">
        <v>1559</v>
      </c>
      <c r="E18" s="25">
        <f t="shared" si="0"/>
        <v>602.24532490064223</v>
      </c>
      <c r="F18" s="26">
        <f t="shared" si="1"/>
        <v>938900.46152010129</v>
      </c>
      <c r="G18" s="24">
        <v>4263</v>
      </c>
      <c r="H18" s="25">
        <f t="shared" si="2"/>
        <v>412.24234262102664</v>
      </c>
      <c r="I18" s="26">
        <f t="shared" si="3"/>
        <v>1757389.1065934366</v>
      </c>
      <c r="J18" s="26">
        <f t="shared" si="4"/>
        <v>2696289.568113538</v>
      </c>
      <c r="K18" s="28">
        <f t="shared" si="5"/>
        <v>898763.18937117932</v>
      </c>
    </row>
    <row r="19" spans="1:11" x14ac:dyDescent="0.25">
      <c r="A19" s="22">
        <v>8019</v>
      </c>
      <c r="B19" s="23" t="s">
        <v>27</v>
      </c>
      <c r="C19" t="s">
        <v>15</v>
      </c>
      <c r="D19" s="24">
        <v>1048</v>
      </c>
      <c r="E19" s="25">
        <f t="shared" si="0"/>
        <v>602.24532490064223</v>
      </c>
      <c r="F19" s="26">
        <f t="shared" si="1"/>
        <v>631153.10049587302</v>
      </c>
      <c r="G19" s="24">
        <v>1886</v>
      </c>
      <c r="H19" s="25">
        <f t="shared" si="2"/>
        <v>412.24234262102664</v>
      </c>
      <c r="I19" s="26">
        <f t="shared" si="3"/>
        <v>777489.05818325619</v>
      </c>
      <c r="J19" s="26">
        <f t="shared" si="4"/>
        <v>1408642.1586791291</v>
      </c>
      <c r="K19" s="28">
        <f t="shared" si="5"/>
        <v>469547.38622637634</v>
      </c>
    </row>
    <row r="20" spans="1:11" x14ac:dyDescent="0.25">
      <c r="A20" s="22">
        <v>3032</v>
      </c>
      <c r="B20" s="23" t="s">
        <v>35</v>
      </c>
      <c r="C20" t="s">
        <v>15</v>
      </c>
      <c r="D20" s="24">
        <v>2867</v>
      </c>
      <c r="E20" s="25">
        <f t="shared" si="0"/>
        <v>602.24532490064223</v>
      </c>
      <c r="F20" s="26">
        <f t="shared" si="1"/>
        <v>1726637.3464901412</v>
      </c>
      <c r="G20" s="24">
        <v>5294</v>
      </c>
      <c r="H20" s="25">
        <f t="shared" si="2"/>
        <v>412.24234262102664</v>
      </c>
      <c r="I20" s="26">
        <f t="shared" si="3"/>
        <v>2182410.961835715</v>
      </c>
      <c r="J20" s="26">
        <f t="shared" si="4"/>
        <v>3909048.308325856</v>
      </c>
      <c r="K20" s="28">
        <f t="shared" si="5"/>
        <v>1303016.1027752853</v>
      </c>
    </row>
    <row r="21" spans="1:11" x14ac:dyDescent="0.25">
      <c r="A21" s="22">
        <v>3071</v>
      </c>
      <c r="B21" s="23" t="s">
        <v>24</v>
      </c>
      <c r="C21" t="s">
        <v>15</v>
      </c>
      <c r="D21" s="24">
        <v>3134</v>
      </c>
      <c r="E21" s="25">
        <f t="shared" si="0"/>
        <v>602.24532490064223</v>
      </c>
      <c r="F21" s="26">
        <f t="shared" si="1"/>
        <v>1887436.8482386128</v>
      </c>
      <c r="G21" s="24">
        <v>2276</v>
      </c>
      <c r="H21" s="25">
        <f t="shared" si="2"/>
        <v>412.24234262102664</v>
      </c>
      <c r="I21" s="26">
        <f t="shared" si="3"/>
        <v>938263.57180545665</v>
      </c>
      <c r="J21" s="26">
        <f t="shared" si="4"/>
        <v>2825700.4200440692</v>
      </c>
      <c r="K21" s="28">
        <f t="shared" si="5"/>
        <v>941900.14001468976</v>
      </c>
    </row>
    <row r="22" spans="1:11" x14ac:dyDescent="0.25">
      <c r="A22" s="22">
        <v>3036</v>
      </c>
      <c r="B22" s="23" t="s">
        <v>14</v>
      </c>
      <c r="C22" t="s">
        <v>15</v>
      </c>
      <c r="D22" s="24">
        <v>658</v>
      </c>
      <c r="E22" s="25">
        <f t="shared" si="0"/>
        <v>602.24532490064223</v>
      </c>
      <c r="F22" s="26">
        <f t="shared" si="1"/>
        <v>396277.42378462257</v>
      </c>
      <c r="G22" s="24">
        <v>1525</v>
      </c>
      <c r="H22" s="25">
        <f t="shared" si="2"/>
        <v>412.24234262102664</v>
      </c>
      <c r="I22" s="26">
        <f t="shared" si="3"/>
        <v>628669.57249706564</v>
      </c>
      <c r="J22" s="26">
        <f t="shared" si="4"/>
        <v>1024946.9962816882</v>
      </c>
      <c r="K22" s="28">
        <f t="shared" si="5"/>
        <v>341648.99876056274</v>
      </c>
    </row>
    <row r="23" spans="1:11" x14ac:dyDescent="0.25">
      <c r="A23" s="22">
        <v>3038</v>
      </c>
      <c r="B23" s="23" t="s">
        <v>20</v>
      </c>
      <c r="C23" t="s">
        <v>15</v>
      </c>
      <c r="D23" s="24">
        <v>2705</v>
      </c>
      <c r="E23" s="25">
        <f t="shared" si="0"/>
        <v>602.24532490064223</v>
      </c>
      <c r="F23" s="26">
        <f t="shared" si="1"/>
        <v>1629073.6038562371</v>
      </c>
      <c r="G23" s="24">
        <v>2583</v>
      </c>
      <c r="H23" s="25">
        <f t="shared" si="2"/>
        <v>412.24234262102664</v>
      </c>
      <c r="I23" s="26">
        <f t="shared" si="3"/>
        <v>1064821.9709901118</v>
      </c>
      <c r="J23" s="26">
        <f t="shared" si="4"/>
        <v>2693895.5748463487</v>
      </c>
      <c r="K23" s="28">
        <f t="shared" si="5"/>
        <v>897965.19161544961</v>
      </c>
    </row>
    <row r="24" spans="1:11" x14ac:dyDescent="0.25">
      <c r="A24" s="22">
        <v>3042</v>
      </c>
      <c r="B24" s="23" t="s">
        <v>38</v>
      </c>
      <c r="C24" t="s">
        <v>15</v>
      </c>
      <c r="D24" s="24">
        <v>3075</v>
      </c>
      <c r="E24" s="25">
        <f t="shared" si="0"/>
        <v>602.24532490064223</v>
      </c>
      <c r="F24" s="26">
        <f t="shared" si="1"/>
        <v>1851904.3740694749</v>
      </c>
      <c r="G24" s="24">
        <v>6201</v>
      </c>
      <c r="H24" s="25">
        <f t="shared" si="2"/>
        <v>412.24234262102664</v>
      </c>
      <c r="I24" s="26">
        <f t="shared" si="3"/>
        <v>2556314.766592986</v>
      </c>
      <c r="J24" s="26">
        <f t="shared" si="4"/>
        <v>4408219.1406624606</v>
      </c>
      <c r="K24" s="28">
        <f t="shared" si="5"/>
        <v>1469406.3802208202</v>
      </c>
    </row>
    <row r="25" spans="1:11" x14ac:dyDescent="0.25">
      <c r="A25" s="22">
        <v>18005</v>
      </c>
      <c r="B25" s="23" t="s">
        <v>16</v>
      </c>
      <c r="C25" t="s">
        <v>15</v>
      </c>
      <c r="D25" s="24">
        <v>6101</v>
      </c>
      <c r="E25" s="25">
        <f t="shared" si="0"/>
        <v>602.24532490064223</v>
      </c>
      <c r="F25" s="26">
        <f t="shared" si="1"/>
        <v>3674298.7272188184</v>
      </c>
      <c r="G25" s="24">
        <v>7465</v>
      </c>
      <c r="H25" s="25">
        <f t="shared" si="2"/>
        <v>412.24234262102664</v>
      </c>
      <c r="I25" s="26">
        <f t="shared" si="3"/>
        <v>3077389.0876659639</v>
      </c>
      <c r="J25" s="26">
        <f t="shared" si="4"/>
        <v>6751687.8148847818</v>
      </c>
      <c r="K25" s="28">
        <f t="shared" si="5"/>
        <v>2250562.6049615941</v>
      </c>
    </row>
    <row r="26" spans="1:11" x14ac:dyDescent="0.25">
      <c r="A26" s="22">
        <v>3020</v>
      </c>
      <c r="B26" s="23" t="s">
        <v>26</v>
      </c>
      <c r="C26" t="s">
        <v>15</v>
      </c>
      <c r="D26" s="24">
        <v>934</v>
      </c>
      <c r="E26" s="25">
        <f t="shared" si="0"/>
        <v>602.24532490064223</v>
      </c>
      <c r="F26" s="26">
        <f t="shared" si="1"/>
        <v>562497.13345719979</v>
      </c>
      <c r="G26" s="24">
        <v>21</v>
      </c>
      <c r="H26" s="25">
        <f t="shared" si="2"/>
        <v>412.24234262102664</v>
      </c>
      <c r="I26" s="26">
        <f t="shared" si="3"/>
        <v>8657.0891950415589</v>
      </c>
      <c r="J26" s="26">
        <f t="shared" si="4"/>
        <v>571154.22265224135</v>
      </c>
      <c r="K26" s="28">
        <f t="shared" si="5"/>
        <v>190384.74088408044</v>
      </c>
    </row>
    <row r="27" spans="1:11" x14ac:dyDescent="0.25">
      <c r="A27" s="22">
        <v>3045</v>
      </c>
      <c r="B27" s="23" t="s">
        <v>34</v>
      </c>
      <c r="C27" t="s">
        <v>15</v>
      </c>
      <c r="D27" s="24">
        <v>6605</v>
      </c>
      <c r="E27" s="25">
        <f t="shared" si="0"/>
        <v>602.24532490064223</v>
      </c>
      <c r="F27" s="26">
        <f t="shared" si="1"/>
        <v>3977830.3709687418</v>
      </c>
      <c r="G27" s="24">
        <v>12904</v>
      </c>
      <c r="H27" s="25">
        <f t="shared" si="2"/>
        <v>412.24234262102664</v>
      </c>
      <c r="I27" s="26">
        <f t="shared" si="3"/>
        <v>5319575.1891817274</v>
      </c>
      <c r="J27" s="26">
        <f t="shared" si="4"/>
        <v>9297405.5601504687</v>
      </c>
      <c r="K27" s="28">
        <f t="shared" si="5"/>
        <v>3099135.1867168229</v>
      </c>
    </row>
    <row r="28" spans="1:11" x14ac:dyDescent="0.25">
      <c r="A28" s="22">
        <v>3046</v>
      </c>
      <c r="B28" s="23" t="s">
        <v>18</v>
      </c>
      <c r="C28" t="s">
        <v>15</v>
      </c>
      <c r="D28" s="24">
        <v>4016</v>
      </c>
      <c r="E28" s="25">
        <f t="shared" si="0"/>
        <v>602.24532490064223</v>
      </c>
      <c r="F28" s="26">
        <f t="shared" si="1"/>
        <v>2418617.2248009793</v>
      </c>
      <c r="G28" s="24">
        <v>5836</v>
      </c>
      <c r="H28" s="25">
        <f t="shared" si="2"/>
        <v>412.24234262102664</v>
      </c>
      <c r="I28" s="26">
        <f t="shared" si="3"/>
        <v>2405846.3115363116</v>
      </c>
      <c r="J28" s="26">
        <f t="shared" si="4"/>
        <v>4824463.5363372909</v>
      </c>
      <c r="K28" s="28">
        <f t="shared" si="5"/>
        <v>1608154.5121124303</v>
      </c>
    </row>
    <row r="29" spans="1:11" x14ac:dyDescent="0.25">
      <c r="A29" s="22">
        <v>15010</v>
      </c>
      <c r="B29" s="23" t="s">
        <v>17</v>
      </c>
      <c r="C29" t="s">
        <v>15</v>
      </c>
      <c r="D29" s="24">
        <v>689</v>
      </c>
      <c r="E29" s="25">
        <f t="shared" si="0"/>
        <v>602.24532490064223</v>
      </c>
      <c r="F29" s="26">
        <f t="shared" si="1"/>
        <v>414947.02885654249</v>
      </c>
      <c r="G29" s="24">
        <v>2346</v>
      </c>
      <c r="H29" s="25">
        <f t="shared" si="2"/>
        <v>412.24234262102664</v>
      </c>
      <c r="I29" s="26">
        <f t="shared" si="3"/>
        <v>967120.53578892851</v>
      </c>
      <c r="J29" s="26">
        <f t="shared" si="4"/>
        <v>1382067.5646454711</v>
      </c>
      <c r="K29" s="28">
        <f t="shared" si="5"/>
        <v>460689.18821515702</v>
      </c>
    </row>
    <row r="30" spans="1:11" x14ac:dyDescent="0.25">
      <c r="A30" s="22">
        <v>1012</v>
      </c>
      <c r="B30" s="23" t="s">
        <v>32</v>
      </c>
      <c r="C30" t="s">
        <v>15</v>
      </c>
      <c r="D30" s="24">
        <v>1795</v>
      </c>
      <c r="E30" s="25">
        <f t="shared" si="0"/>
        <v>602.24532490064223</v>
      </c>
      <c r="F30" s="26">
        <f t="shared" si="1"/>
        <v>1081030.3581966527</v>
      </c>
      <c r="G30" s="24">
        <v>4338</v>
      </c>
      <c r="H30" s="25">
        <f t="shared" si="2"/>
        <v>412.24234262102664</v>
      </c>
      <c r="I30" s="26">
        <f t="shared" si="3"/>
        <v>1788307.2822900135</v>
      </c>
      <c r="J30" s="26">
        <f t="shared" si="4"/>
        <v>2869337.640486666</v>
      </c>
      <c r="K30" s="28">
        <f t="shared" si="5"/>
        <v>956445.88016222196</v>
      </c>
    </row>
    <row r="31" spans="1:11" x14ac:dyDescent="0.25">
      <c r="A31" s="22">
        <v>3054</v>
      </c>
      <c r="B31" s="23" t="s">
        <v>31</v>
      </c>
      <c r="C31" t="s">
        <v>15</v>
      </c>
      <c r="D31" s="24">
        <v>7713</v>
      </c>
      <c r="E31" s="25">
        <f t="shared" si="0"/>
        <v>602.24532490064223</v>
      </c>
      <c r="F31" s="26">
        <f t="shared" si="1"/>
        <v>4645118.1909586536</v>
      </c>
      <c r="G31" s="24">
        <v>11210</v>
      </c>
      <c r="H31" s="25">
        <f t="shared" si="2"/>
        <v>412.24234262102664</v>
      </c>
      <c r="I31" s="26">
        <f t="shared" si="3"/>
        <v>4621236.6607817085</v>
      </c>
      <c r="J31" s="26">
        <f t="shared" si="4"/>
        <v>9266354.8517403621</v>
      </c>
      <c r="K31" s="28">
        <f t="shared" si="5"/>
        <v>3088784.9505801206</v>
      </c>
    </row>
    <row r="32" spans="1:11" x14ac:dyDescent="0.25">
      <c r="A32" s="22">
        <v>3107</v>
      </c>
      <c r="B32" s="23" t="s">
        <v>29</v>
      </c>
      <c r="C32" t="s">
        <v>15</v>
      </c>
      <c r="D32" s="24">
        <v>1213</v>
      </c>
      <c r="E32" s="25">
        <f t="shared" si="0"/>
        <v>602.24532490064223</v>
      </c>
      <c r="F32" s="26">
        <f t="shared" si="1"/>
        <v>730523.57910447905</v>
      </c>
      <c r="G32" s="24">
        <v>1783</v>
      </c>
      <c r="H32" s="25">
        <f t="shared" si="2"/>
        <v>412.24234262102664</v>
      </c>
      <c r="I32" s="26">
        <f t="shared" si="3"/>
        <v>735028.09689329052</v>
      </c>
      <c r="J32" s="26">
        <f t="shared" si="4"/>
        <v>1465551.6759977695</v>
      </c>
      <c r="K32" s="28">
        <f t="shared" si="5"/>
        <v>488517.22533258982</v>
      </c>
    </row>
    <row r="33" spans="1:11" x14ac:dyDescent="0.25">
      <c r="A33" s="22">
        <v>3075</v>
      </c>
      <c r="B33" s="23" t="s">
        <v>21</v>
      </c>
      <c r="C33" t="s">
        <v>15</v>
      </c>
      <c r="D33" s="24">
        <v>3062</v>
      </c>
      <c r="E33" s="25">
        <f t="shared" si="0"/>
        <v>602.24532490064223</v>
      </c>
      <c r="F33" s="26">
        <f t="shared" si="1"/>
        <v>1844075.1848457665</v>
      </c>
      <c r="G33" s="24">
        <v>6443</v>
      </c>
      <c r="H33" s="25">
        <f t="shared" si="2"/>
        <v>412.24234262102664</v>
      </c>
      <c r="I33" s="26">
        <f t="shared" si="3"/>
        <v>2656077.4135072748</v>
      </c>
      <c r="J33" s="26">
        <f t="shared" si="4"/>
        <v>4500152.5983530413</v>
      </c>
      <c r="K33" s="28">
        <f t="shared" si="5"/>
        <v>1500050.8661176804</v>
      </c>
    </row>
    <row r="34" spans="1:11" x14ac:dyDescent="0.25">
      <c r="A34" s="22">
        <v>3068</v>
      </c>
      <c r="B34" s="23" t="s">
        <v>25</v>
      </c>
      <c r="C34" t="s">
        <v>15</v>
      </c>
      <c r="D34" s="24">
        <v>992</v>
      </c>
      <c r="E34" s="25">
        <f t="shared" si="0"/>
        <v>602.24532490064223</v>
      </c>
      <c r="F34" s="26">
        <f t="shared" si="1"/>
        <v>597427.36230143707</v>
      </c>
      <c r="G34" s="24">
        <v>1594</v>
      </c>
      <c r="H34" s="25">
        <f t="shared" si="2"/>
        <v>412.24234262102664</v>
      </c>
      <c r="I34" s="26">
        <f t="shared" si="3"/>
        <v>657114.29413791641</v>
      </c>
      <c r="J34" s="26">
        <f t="shared" si="4"/>
        <v>1254541.6564393535</v>
      </c>
      <c r="K34" s="28">
        <f t="shared" si="5"/>
        <v>418180.55214645114</v>
      </c>
    </row>
    <row r="35" spans="1:11" x14ac:dyDescent="0.25">
      <c r="A35" s="22">
        <v>3050</v>
      </c>
      <c r="B35" s="23" t="s">
        <v>23</v>
      </c>
      <c r="C35" t="s">
        <v>15</v>
      </c>
      <c r="D35" s="24">
        <v>3130</v>
      </c>
      <c r="E35" s="25">
        <f t="shared" si="0"/>
        <v>602.24532490064223</v>
      </c>
      <c r="F35" s="26">
        <f t="shared" si="1"/>
        <v>1885027.8669390101</v>
      </c>
      <c r="G35" s="24">
        <v>4945</v>
      </c>
      <c r="H35" s="25">
        <f t="shared" si="2"/>
        <v>412.24234262102664</v>
      </c>
      <c r="I35" s="26">
        <f t="shared" si="3"/>
        <v>2038538.3842609767</v>
      </c>
      <c r="J35" s="26">
        <f t="shared" si="4"/>
        <v>3923566.2511999868</v>
      </c>
      <c r="K35" s="28">
        <f t="shared" si="5"/>
        <v>1307855.4170666623</v>
      </c>
    </row>
    <row r="36" spans="1:11" x14ac:dyDescent="0.25">
      <c r="A36" s="22">
        <v>3011</v>
      </c>
      <c r="B36" s="23" t="s">
        <v>36</v>
      </c>
      <c r="C36" t="s">
        <v>15</v>
      </c>
      <c r="D36" s="24">
        <v>1722</v>
      </c>
      <c r="E36" s="25">
        <f t="shared" si="0"/>
        <v>602.24532490064223</v>
      </c>
      <c r="F36" s="26">
        <f t="shared" si="1"/>
        <v>1037066.4494789059</v>
      </c>
      <c r="G36" s="24">
        <v>4503</v>
      </c>
      <c r="H36" s="25">
        <f t="shared" si="2"/>
        <v>412.24234262102664</v>
      </c>
      <c r="I36" s="26">
        <f t="shared" si="3"/>
        <v>1856327.268822483</v>
      </c>
      <c r="J36" s="26">
        <f t="shared" si="4"/>
        <v>2893393.7183013889</v>
      </c>
      <c r="K36" s="28">
        <f t="shared" si="5"/>
        <v>964464.57276712963</v>
      </c>
    </row>
    <row r="37" spans="1:11" x14ac:dyDescent="0.25">
      <c r="A37" s="22">
        <v>3056</v>
      </c>
      <c r="B37" s="23" t="s">
        <v>28</v>
      </c>
      <c r="C37" t="s">
        <v>15</v>
      </c>
      <c r="D37" s="24">
        <v>3133</v>
      </c>
      <c r="E37" s="25">
        <f t="shared" si="0"/>
        <v>602.24532490064223</v>
      </c>
      <c r="F37" s="26">
        <f t="shared" si="1"/>
        <v>1886834.6029137122</v>
      </c>
      <c r="G37" s="24">
        <v>8796</v>
      </c>
      <c r="H37" s="25">
        <f t="shared" si="2"/>
        <v>412.24234262102664</v>
      </c>
      <c r="I37" s="26">
        <f t="shared" si="3"/>
        <v>3626083.6456945501</v>
      </c>
      <c r="J37" s="26">
        <f t="shared" si="4"/>
        <v>5512918.2486082623</v>
      </c>
      <c r="K37" s="28">
        <f t="shared" si="5"/>
        <v>1837639.416202754</v>
      </c>
    </row>
    <row r="38" spans="1:11" x14ac:dyDescent="0.25">
      <c r="A38" s="22">
        <v>3102</v>
      </c>
      <c r="B38" s="23" t="s">
        <v>22</v>
      </c>
      <c r="C38" t="s">
        <v>15</v>
      </c>
      <c r="D38" s="24">
        <v>1918</v>
      </c>
      <c r="E38" s="25">
        <f t="shared" si="0"/>
        <v>602.24532490064223</v>
      </c>
      <c r="F38" s="26">
        <f t="shared" si="1"/>
        <v>1155106.5331594318</v>
      </c>
      <c r="G38" s="24">
        <v>2188</v>
      </c>
      <c r="H38" s="25">
        <f t="shared" si="2"/>
        <v>412.24234262102664</v>
      </c>
      <c r="I38" s="26">
        <f t="shared" si="3"/>
        <v>901986.24565480626</v>
      </c>
      <c r="J38" s="26">
        <f t="shared" si="4"/>
        <v>2057092.778814238</v>
      </c>
      <c r="K38" s="28">
        <f t="shared" si="5"/>
        <v>685697.59293807938</v>
      </c>
    </row>
    <row r="39" spans="1:11" x14ac:dyDescent="0.25">
      <c r="A39" s="22">
        <v>5013</v>
      </c>
      <c r="B39" s="23" t="s">
        <v>19</v>
      </c>
      <c r="C39" t="s">
        <v>15</v>
      </c>
      <c r="D39" s="24">
        <v>528</v>
      </c>
      <c r="E39" s="25">
        <f t="shared" si="0"/>
        <v>602.24532490064223</v>
      </c>
      <c r="F39" s="26">
        <f t="shared" si="1"/>
        <v>317985.53154753911</v>
      </c>
      <c r="G39" s="24">
        <v>4103</v>
      </c>
      <c r="H39" s="25">
        <f t="shared" si="2"/>
        <v>412.24234262102664</v>
      </c>
      <c r="I39" s="26">
        <f t="shared" si="3"/>
        <v>1691430.3317740723</v>
      </c>
      <c r="J39" s="26">
        <f t="shared" si="4"/>
        <v>2009415.8633216114</v>
      </c>
      <c r="K39" s="28">
        <f t="shared" si="5"/>
        <v>669805.28777387051</v>
      </c>
    </row>
    <row r="40" spans="1:11" s="49" customFormat="1" x14ac:dyDescent="0.25">
      <c r="A40" s="22">
        <v>15001</v>
      </c>
      <c r="B40" s="23" t="s">
        <v>37</v>
      </c>
      <c r="C40" t="s">
        <v>15</v>
      </c>
      <c r="D40" s="24">
        <v>2524</v>
      </c>
      <c r="E40" s="25">
        <f t="shared" si="0"/>
        <v>602.24532490064223</v>
      </c>
      <c r="F40" s="26">
        <f t="shared" si="1"/>
        <v>1520067.200049221</v>
      </c>
      <c r="G40" s="24">
        <v>5995</v>
      </c>
      <c r="H40" s="25">
        <f t="shared" si="2"/>
        <v>412.24234262102664</v>
      </c>
      <c r="I40" s="26">
        <f t="shared" si="3"/>
        <v>2471392.8440130549</v>
      </c>
      <c r="J40" s="26">
        <f t="shared" si="4"/>
        <v>3991460.0440622759</v>
      </c>
      <c r="K40" s="28">
        <f t="shared" si="5"/>
        <v>1330486.681354092</v>
      </c>
    </row>
  </sheetData>
  <sheetProtection algorithmName="SHA-512" hashValue="RelhKvxEjyVsw6p/HtCqhifoFJeSaFog1x8koO2GPocgd1vGq0E5uK3QMKHH64g09mLTcUxQuAQHo5MXcjGEcg==" saltValue="nv3w3XM7uS5hWn1115m1AA==" spinCount="100000" sheet="1" objects="1" scenarios="1"/>
  <sortState xmlns:xlrd2="http://schemas.microsoft.com/office/spreadsheetml/2017/richdata2" ref="A16:K40">
    <sortCondition ref="B16:B40"/>
  </sortState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22EC-83F4-4C83-9590-D7747DB22A83}">
  <sheetPr>
    <pageSetUpPr fitToPage="1"/>
  </sheetPr>
  <dimension ref="A1:K67"/>
  <sheetViews>
    <sheetView workbookViewId="0">
      <selection activeCell="A3" sqref="A3"/>
    </sheetView>
  </sheetViews>
  <sheetFormatPr defaultRowHeight="15" x14ac:dyDescent="0.25"/>
  <cols>
    <col min="2" max="2" width="32.7109375" bestFit="1" customWidth="1"/>
    <col min="3" max="3" width="13.5703125" bestFit="1" customWidth="1"/>
    <col min="5" max="5" width="12.28515625" customWidth="1"/>
    <col min="6" max="6" width="16.140625" customWidth="1"/>
    <col min="7" max="7" width="12" customWidth="1"/>
    <col min="9" max="10" width="12" bestFit="1" customWidth="1"/>
    <col min="11" max="11" width="13.7109375" bestFit="1" customWidth="1"/>
  </cols>
  <sheetData>
    <row r="1" spans="1:11" x14ac:dyDescent="0.25">
      <c r="A1" s="5" t="s">
        <v>233</v>
      </c>
    </row>
    <row r="2" spans="1:11" x14ac:dyDescent="0.25">
      <c r="A2" s="5" t="s">
        <v>238</v>
      </c>
    </row>
    <row r="3" spans="1:11" ht="15.75" thickBot="1" x14ac:dyDescent="0.3"/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29">
        <v>16234740.9857335</v>
      </c>
      <c r="C5" s="5"/>
      <c r="D5" s="5"/>
      <c r="E5" s="5"/>
      <c r="F5" s="53">
        <v>24086393.442946725</v>
      </c>
      <c r="G5" s="7"/>
    </row>
    <row r="6" spans="1:11" x14ac:dyDescent="0.25">
      <c r="B6" s="4" t="s">
        <v>2</v>
      </c>
      <c r="C6" s="5"/>
      <c r="D6" s="5"/>
      <c r="E6" s="5"/>
      <c r="F6" s="6" t="s">
        <v>3</v>
      </c>
      <c r="G6" s="7"/>
    </row>
    <row r="7" spans="1:11" ht="15.75" thickBot="1" x14ac:dyDescent="0.3">
      <c r="B7" s="31">
        <f>B5/4</f>
        <v>4058685.2464333749</v>
      </c>
      <c r="C7" s="10"/>
      <c r="D7" s="10"/>
      <c r="E7" s="10"/>
      <c r="F7" s="32">
        <f>F5/4</f>
        <v>6021598.3607366811</v>
      </c>
      <c r="G7" s="12"/>
    </row>
    <row r="8" spans="1:11" x14ac:dyDescent="0.25">
      <c r="B8" s="33"/>
      <c r="F8" s="13"/>
    </row>
    <row r="9" spans="1:11" x14ac:dyDescent="0.25">
      <c r="A9" s="5" t="s">
        <v>235</v>
      </c>
    </row>
    <row r="10" spans="1:11" x14ac:dyDescent="0.25">
      <c r="A10" s="5"/>
    </row>
    <row r="11" spans="1:11" x14ac:dyDescent="0.25">
      <c r="A11" s="5" t="s">
        <v>236</v>
      </c>
    </row>
    <row r="12" spans="1:11" x14ac:dyDescent="0.25">
      <c r="E12" s="14"/>
      <c r="H12" s="14"/>
    </row>
    <row r="14" spans="1:11" s="15" customFormat="1" ht="75" x14ac:dyDescent="0.25">
      <c r="A14" s="16" t="s">
        <v>4</v>
      </c>
      <c r="B14" s="16" t="s">
        <v>5</v>
      </c>
      <c r="C14" s="16" t="s">
        <v>6</v>
      </c>
      <c r="D14" s="17" t="s">
        <v>7</v>
      </c>
      <c r="E14" s="16" t="s">
        <v>8</v>
      </c>
      <c r="F14" s="16" t="s">
        <v>9</v>
      </c>
      <c r="G14" s="17" t="s">
        <v>10</v>
      </c>
      <c r="H14" s="16" t="s">
        <v>11</v>
      </c>
      <c r="I14" s="16" t="s">
        <v>12</v>
      </c>
      <c r="J14" s="16" t="s">
        <v>13</v>
      </c>
      <c r="K14" s="16" t="s">
        <v>237</v>
      </c>
    </row>
    <row r="15" spans="1:11" s="15" customFormat="1" x14ac:dyDescent="0.25">
      <c r="A15" s="18"/>
      <c r="B15" s="18"/>
      <c r="C15" s="18"/>
      <c r="D15" s="19">
        <f>SUM(D16:D66)</f>
        <v>1232</v>
      </c>
      <c r="E15" s="20">
        <f>B7/D15</f>
        <v>3294.3873753517655</v>
      </c>
      <c r="F15" s="21">
        <f>SUM(F16:F66)</f>
        <v>4058685.2464333745</v>
      </c>
      <c r="G15" s="19">
        <f>SUM(G16:G66)</f>
        <v>45632</v>
      </c>
      <c r="H15" s="20">
        <f>F7/G15</f>
        <v>131.9599921269434</v>
      </c>
      <c r="I15" s="21">
        <f>SUM(I16:I66)</f>
        <v>6021598.3607366802</v>
      </c>
      <c r="J15" s="21">
        <f>SUM(J16:J66)</f>
        <v>10080283.60717006</v>
      </c>
      <c r="K15" s="54">
        <f>SUM(K16:K66)</f>
        <v>3360094.5357233542</v>
      </c>
    </row>
    <row r="16" spans="1:11" x14ac:dyDescent="0.25">
      <c r="A16" s="22">
        <v>12005</v>
      </c>
      <c r="B16" s="23" t="s">
        <v>79</v>
      </c>
      <c r="C16" t="s">
        <v>40</v>
      </c>
      <c r="D16">
        <v>33</v>
      </c>
      <c r="E16" s="25">
        <f t="shared" ref="E16:E47" si="0">$E$15</f>
        <v>3294.3873753517655</v>
      </c>
      <c r="F16" s="26">
        <f t="shared" ref="F16:F47" si="1">E16*D16</f>
        <v>108714.78338660827</v>
      </c>
      <c r="G16" s="24">
        <v>1504</v>
      </c>
      <c r="H16" s="25">
        <f t="shared" ref="H16:H47" si="2">$H$15</f>
        <v>131.9599921269434</v>
      </c>
      <c r="I16" s="27">
        <f t="shared" ref="I16:I47" si="3">G16*H16</f>
        <v>198467.82815892287</v>
      </c>
      <c r="J16" s="27">
        <f t="shared" ref="J16:J47" si="4">I16+F16</f>
        <v>307182.61154553114</v>
      </c>
      <c r="K16" s="28">
        <f t="shared" ref="K16:K47" si="5">J16/3</f>
        <v>102394.20384851038</v>
      </c>
    </row>
    <row r="17" spans="1:11" x14ac:dyDescent="0.25">
      <c r="A17" s="22">
        <v>5009</v>
      </c>
      <c r="B17" s="23" t="s">
        <v>73</v>
      </c>
      <c r="C17" t="s">
        <v>40</v>
      </c>
      <c r="D17">
        <v>3</v>
      </c>
      <c r="E17" s="25">
        <f t="shared" si="0"/>
        <v>3294.3873753517655</v>
      </c>
      <c r="F17" s="26">
        <f t="shared" si="1"/>
        <v>9883.1621260552965</v>
      </c>
      <c r="G17" s="24">
        <v>109</v>
      </c>
      <c r="H17" s="25">
        <f t="shared" si="2"/>
        <v>131.9599921269434</v>
      </c>
      <c r="I17" s="27">
        <f t="shared" si="3"/>
        <v>14383.639141836831</v>
      </c>
      <c r="J17" s="27">
        <f t="shared" si="4"/>
        <v>24266.80126789213</v>
      </c>
      <c r="K17" s="28">
        <f t="shared" si="5"/>
        <v>8088.9337559640435</v>
      </c>
    </row>
    <row r="18" spans="1:11" x14ac:dyDescent="0.25">
      <c r="A18" s="22">
        <v>8018</v>
      </c>
      <c r="B18" s="23" t="s">
        <v>89</v>
      </c>
      <c r="C18" t="s">
        <v>40</v>
      </c>
      <c r="D18">
        <v>5</v>
      </c>
      <c r="E18" s="25">
        <f t="shared" si="0"/>
        <v>3294.3873753517655</v>
      </c>
      <c r="F18" s="26">
        <f t="shared" si="1"/>
        <v>16471.936876758828</v>
      </c>
      <c r="G18" s="24">
        <v>2335</v>
      </c>
      <c r="H18" s="25">
        <f t="shared" si="2"/>
        <v>131.9599921269434</v>
      </c>
      <c r="I18" s="27">
        <f t="shared" si="3"/>
        <v>308126.58161641285</v>
      </c>
      <c r="J18" s="27">
        <f t="shared" si="4"/>
        <v>324598.51849317166</v>
      </c>
      <c r="K18" s="28">
        <f t="shared" si="5"/>
        <v>108199.50616439055</v>
      </c>
    </row>
    <row r="19" spans="1:11" x14ac:dyDescent="0.25">
      <c r="A19" s="22">
        <v>3007</v>
      </c>
      <c r="B19" s="23" t="s">
        <v>55</v>
      </c>
      <c r="C19" t="s">
        <v>40</v>
      </c>
      <c r="D19">
        <v>19</v>
      </c>
      <c r="E19" s="25">
        <f t="shared" si="0"/>
        <v>3294.3873753517655</v>
      </c>
      <c r="F19" s="26">
        <f t="shared" si="1"/>
        <v>62593.360131683541</v>
      </c>
      <c r="G19" s="24">
        <v>879</v>
      </c>
      <c r="H19" s="25">
        <f t="shared" si="2"/>
        <v>131.9599921269434</v>
      </c>
      <c r="I19" s="27">
        <f t="shared" si="3"/>
        <v>115992.83307958326</v>
      </c>
      <c r="J19" s="27">
        <f t="shared" si="4"/>
        <v>178586.1932112668</v>
      </c>
      <c r="K19" s="28">
        <f t="shared" si="5"/>
        <v>59528.731070422269</v>
      </c>
    </row>
    <row r="20" spans="1:11" x14ac:dyDescent="0.25">
      <c r="A20" s="22">
        <v>6003</v>
      </c>
      <c r="B20" s="23" t="s">
        <v>60</v>
      </c>
      <c r="C20" t="s">
        <v>40</v>
      </c>
      <c r="D20">
        <v>18</v>
      </c>
      <c r="E20" s="25">
        <f t="shared" si="0"/>
        <v>3294.3873753517655</v>
      </c>
      <c r="F20" s="26">
        <f t="shared" si="1"/>
        <v>59298.972756331779</v>
      </c>
      <c r="G20" s="24">
        <v>881</v>
      </c>
      <c r="H20" s="25">
        <f t="shared" si="2"/>
        <v>131.9599921269434</v>
      </c>
      <c r="I20" s="27">
        <f t="shared" si="3"/>
        <v>116256.75306383714</v>
      </c>
      <c r="J20" s="27">
        <f t="shared" si="4"/>
        <v>175555.72582016891</v>
      </c>
      <c r="K20" s="28">
        <f t="shared" si="5"/>
        <v>58518.575273389637</v>
      </c>
    </row>
    <row r="21" spans="1:11" x14ac:dyDescent="0.25">
      <c r="A21" s="22">
        <v>19009</v>
      </c>
      <c r="B21" s="23" t="s">
        <v>74</v>
      </c>
      <c r="C21" t="s">
        <v>40</v>
      </c>
      <c r="D21">
        <v>6</v>
      </c>
      <c r="E21" s="25">
        <f t="shared" si="0"/>
        <v>3294.3873753517655</v>
      </c>
      <c r="F21" s="26">
        <f t="shared" si="1"/>
        <v>19766.324252110593</v>
      </c>
      <c r="G21" s="24">
        <v>544</v>
      </c>
      <c r="H21" s="25">
        <f t="shared" si="2"/>
        <v>131.9599921269434</v>
      </c>
      <c r="I21" s="27">
        <f t="shared" si="3"/>
        <v>71786.235717057207</v>
      </c>
      <c r="J21" s="27">
        <f t="shared" si="4"/>
        <v>91552.559969167807</v>
      </c>
      <c r="K21" s="28">
        <f t="shared" si="5"/>
        <v>30517.519989722601</v>
      </c>
    </row>
    <row r="22" spans="1:11" x14ac:dyDescent="0.25">
      <c r="A22" s="22">
        <v>18014</v>
      </c>
      <c r="B22" s="23" t="s">
        <v>49</v>
      </c>
      <c r="C22" t="s">
        <v>40</v>
      </c>
      <c r="D22">
        <v>139</v>
      </c>
      <c r="E22" s="25">
        <f t="shared" si="0"/>
        <v>3294.3873753517655</v>
      </c>
      <c r="F22" s="26">
        <f t="shared" si="1"/>
        <v>457919.84517389542</v>
      </c>
      <c r="G22" s="24">
        <v>1891</v>
      </c>
      <c r="H22" s="25">
        <f t="shared" si="2"/>
        <v>131.9599921269434</v>
      </c>
      <c r="I22" s="27">
        <f t="shared" si="3"/>
        <v>249536.34511204998</v>
      </c>
      <c r="J22" s="27">
        <f t="shared" si="4"/>
        <v>707456.19028594543</v>
      </c>
      <c r="K22" s="28">
        <f t="shared" si="5"/>
        <v>235818.73009531514</v>
      </c>
    </row>
    <row r="23" spans="1:11" x14ac:dyDescent="0.25">
      <c r="A23" s="22">
        <v>6002</v>
      </c>
      <c r="B23" s="23" t="s">
        <v>54</v>
      </c>
      <c r="C23" t="s">
        <v>40</v>
      </c>
      <c r="D23">
        <v>41</v>
      </c>
      <c r="E23" s="25">
        <f t="shared" si="0"/>
        <v>3294.3873753517655</v>
      </c>
      <c r="F23" s="26">
        <f t="shared" si="1"/>
        <v>135069.88238942239</v>
      </c>
      <c r="G23" s="24">
        <v>1538</v>
      </c>
      <c r="H23" s="25">
        <f t="shared" si="2"/>
        <v>131.9599921269434</v>
      </c>
      <c r="I23" s="27">
        <f t="shared" si="3"/>
        <v>202954.46789123895</v>
      </c>
      <c r="J23" s="27">
        <f t="shared" si="4"/>
        <v>338024.35028066137</v>
      </c>
      <c r="K23" s="28">
        <f t="shared" si="5"/>
        <v>112674.78342688712</v>
      </c>
    </row>
    <row r="24" spans="1:11" x14ac:dyDescent="0.25">
      <c r="A24" s="22">
        <v>22002</v>
      </c>
      <c r="B24" s="23" t="s">
        <v>39</v>
      </c>
      <c r="C24" t="s">
        <v>40</v>
      </c>
      <c r="D24">
        <v>18</v>
      </c>
      <c r="E24" s="25">
        <f t="shared" si="0"/>
        <v>3294.3873753517655</v>
      </c>
      <c r="F24" s="26">
        <f t="shared" si="1"/>
        <v>59298.972756331779</v>
      </c>
      <c r="G24" s="24">
        <v>1129</v>
      </c>
      <c r="H24" s="25">
        <f t="shared" si="2"/>
        <v>131.9599921269434</v>
      </c>
      <c r="I24" s="27">
        <f t="shared" si="3"/>
        <v>148982.8311113191</v>
      </c>
      <c r="J24" s="27">
        <f t="shared" si="4"/>
        <v>208281.80386765089</v>
      </c>
      <c r="K24" s="28">
        <f t="shared" si="5"/>
        <v>69427.267955883624</v>
      </c>
    </row>
    <row r="25" spans="1:11" x14ac:dyDescent="0.25">
      <c r="A25" s="22">
        <v>5004</v>
      </c>
      <c r="B25" s="23" t="s">
        <v>43</v>
      </c>
      <c r="C25" t="s">
        <v>40</v>
      </c>
      <c r="D25">
        <v>35</v>
      </c>
      <c r="E25" s="25">
        <f t="shared" si="0"/>
        <v>3294.3873753517655</v>
      </c>
      <c r="F25" s="26">
        <f t="shared" si="1"/>
        <v>115303.55813731179</v>
      </c>
      <c r="G25" s="24">
        <v>1117</v>
      </c>
      <c r="H25" s="25">
        <f t="shared" si="2"/>
        <v>131.9599921269434</v>
      </c>
      <c r="I25" s="27">
        <f t="shared" si="3"/>
        <v>147399.31120579579</v>
      </c>
      <c r="J25" s="27">
        <f t="shared" si="4"/>
        <v>262702.86934310757</v>
      </c>
      <c r="K25" s="28">
        <f t="shared" si="5"/>
        <v>87567.623114369184</v>
      </c>
    </row>
    <row r="26" spans="1:11" x14ac:dyDescent="0.25">
      <c r="A26" s="22">
        <v>2014</v>
      </c>
      <c r="B26" s="23" t="s">
        <v>42</v>
      </c>
      <c r="C26" t="s">
        <v>40</v>
      </c>
      <c r="D26">
        <v>3</v>
      </c>
      <c r="E26" s="25">
        <f t="shared" si="0"/>
        <v>3294.3873753517655</v>
      </c>
      <c r="F26" s="26">
        <f t="shared" si="1"/>
        <v>9883.1621260552965</v>
      </c>
      <c r="G26" s="24">
        <v>960</v>
      </c>
      <c r="H26" s="25">
        <f t="shared" si="2"/>
        <v>131.9599921269434</v>
      </c>
      <c r="I26" s="27">
        <f t="shared" si="3"/>
        <v>126681.59244186567</v>
      </c>
      <c r="J26" s="27">
        <f t="shared" si="4"/>
        <v>136564.75456792096</v>
      </c>
      <c r="K26" s="28">
        <f t="shared" si="5"/>
        <v>45521.584855973655</v>
      </c>
    </row>
    <row r="27" spans="1:11" x14ac:dyDescent="0.25">
      <c r="A27" s="22">
        <v>1001</v>
      </c>
      <c r="B27" s="23" t="s">
        <v>76</v>
      </c>
      <c r="C27" t="s">
        <v>40</v>
      </c>
      <c r="D27">
        <v>11</v>
      </c>
      <c r="E27" s="25">
        <f t="shared" si="0"/>
        <v>3294.3873753517655</v>
      </c>
      <c r="F27" s="26">
        <f t="shared" si="1"/>
        <v>36238.261128869417</v>
      </c>
      <c r="G27" s="24">
        <v>566</v>
      </c>
      <c r="H27" s="25">
        <f t="shared" si="2"/>
        <v>131.9599921269434</v>
      </c>
      <c r="I27" s="27">
        <f t="shared" si="3"/>
        <v>74689.355543849961</v>
      </c>
      <c r="J27" s="27">
        <f t="shared" si="4"/>
        <v>110927.61667271938</v>
      </c>
      <c r="K27" s="28">
        <f t="shared" si="5"/>
        <v>36975.872224239793</v>
      </c>
    </row>
    <row r="28" spans="1:11" x14ac:dyDescent="0.25">
      <c r="A28" s="22">
        <v>7006</v>
      </c>
      <c r="B28" s="23" t="s">
        <v>50</v>
      </c>
      <c r="C28" t="s">
        <v>40</v>
      </c>
      <c r="D28">
        <v>39</v>
      </c>
      <c r="E28" s="25">
        <f t="shared" si="0"/>
        <v>3294.3873753517655</v>
      </c>
      <c r="F28" s="26">
        <f t="shared" si="1"/>
        <v>128481.10763871885</v>
      </c>
      <c r="G28" s="24">
        <v>1209</v>
      </c>
      <c r="H28" s="25">
        <f t="shared" si="2"/>
        <v>131.9599921269434</v>
      </c>
      <c r="I28" s="27">
        <f t="shared" si="3"/>
        <v>159539.63048147457</v>
      </c>
      <c r="J28" s="27">
        <f t="shared" si="4"/>
        <v>288020.73812019342</v>
      </c>
      <c r="K28" s="28">
        <f t="shared" si="5"/>
        <v>96006.912706731135</v>
      </c>
    </row>
    <row r="29" spans="1:11" x14ac:dyDescent="0.25">
      <c r="A29" s="22">
        <v>13023</v>
      </c>
      <c r="B29" s="23" t="s">
        <v>48</v>
      </c>
      <c r="C29" t="s">
        <v>40</v>
      </c>
      <c r="D29">
        <v>19</v>
      </c>
      <c r="E29" s="25">
        <f t="shared" si="0"/>
        <v>3294.3873753517655</v>
      </c>
      <c r="F29" s="26">
        <f t="shared" si="1"/>
        <v>62593.360131683541</v>
      </c>
      <c r="G29" s="24">
        <v>547</v>
      </c>
      <c r="H29" s="25">
        <f t="shared" si="2"/>
        <v>131.9599921269434</v>
      </c>
      <c r="I29" s="27">
        <f t="shared" si="3"/>
        <v>72182.115693438041</v>
      </c>
      <c r="J29" s="27">
        <f t="shared" si="4"/>
        <v>134775.47582512157</v>
      </c>
      <c r="K29" s="28">
        <f t="shared" si="5"/>
        <v>44925.158608373858</v>
      </c>
    </row>
    <row r="30" spans="1:11" x14ac:dyDescent="0.25">
      <c r="A30" s="22">
        <v>7004</v>
      </c>
      <c r="B30" s="23" t="s">
        <v>53</v>
      </c>
      <c r="C30" t="s">
        <v>40</v>
      </c>
      <c r="D30">
        <v>18</v>
      </c>
      <c r="E30" s="25">
        <f t="shared" si="0"/>
        <v>3294.3873753517655</v>
      </c>
      <c r="F30" s="26">
        <f t="shared" si="1"/>
        <v>59298.972756331779</v>
      </c>
      <c r="G30" s="24">
        <v>1440</v>
      </c>
      <c r="H30" s="25">
        <f t="shared" si="2"/>
        <v>131.9599921269434</v>
      </c>
      <c r="I30" s="27">
        <f t="shared" si="3"/>
        <v>190022.3886627985</v>
      </c>
      <c r="J30" s="27">
        <f t="shared" si="4"/>
        <v>249321.36141913029</v>
      </c>
      <c r="K30" s="28">
        <f t="shared" si="5"/>
        <v>83107.120473043426</v>
      </c>
    </row>
    <row r="31" spans="1:11" x14ac:dyDescent="0.25">
      <c r="A31" s="22">
        <v>18013</v>
      </c>
      <c r="B31" s="23" t="s">
        <v>41</v>
      </c>
      <c r="C31" t="s">
        <v>40</v>
      </c>
      <c r="D31">
        <v>28</v>
      </c>
      <c r="E31" s="25">
        <f t="shared" si="0"/>
        <v>3294.3873753517655</v>
      </c>
      <c r="F31" s="26">
        <f t="shared" si="1"/>
        <v>92242.846509849434</v>
      </c>
      <c r="G31" s="24">
        <v>501</v>
      </c>
      <c r="H31" s="25">
        <f t="shared" si="2"/>
        <v>131.9599921269434</v>
      </c>
      <c r="I31" s="27">
        <f t="shared" si="3"/>
        <v>66111.956055598639</v>
      </c>
      <c r="J31" s="27">
        <f t="shared" si="4"/>
        <v>158354.80256544807</v>
      </c>
      <c r="K31" s="28">
        <f t="shared" si="5"/>
        <v>52784.934188482694</v>
      </c>
    </row>
    <row r="32" spans="1:11" x14ac:dyDescent="0.25">
      <c r="A32" s="22">
        <v>8011</v>
      </c>
      <c r="B32" s="23" t="s">
        <v>58</v>
      </c>
      <c r="C32" t="s">
        <v>40</v>
      </c>
      <c r="D32">
        <v>12</v>
      </c>
      <c r="E32" s="25">
        <f t="shared" si="0"/>
        <v>3294.3873753517655</v>
      </c>
      <c r="F32" s="26">
        <f t="shared" si="1"/>
        <v>39532.648504221186</v>
      </c>
      <c r="G32" s="24">
        <v>730</v>
      </c>
      <c r="H32" s="25">
        <f t="shared" si="2"/>
        <v>131.9599921269434</v>
      </c>
      <c r="I32" s="27">
        <f t="shared" si="3"/>
        <v>96330.794252668682</v>
      </c>
      <c r="J32" s="27">
        <f t="shared" si="4"/>
        <v>135863.44275688985</v>
      </c>
      <c r="K32" s="28">
        <f t="shared" si="5"/>
        <v>45287.814252296615</v>
      </c>
    </row>
    <row r="33" spans="1:11" x14ac:dyDescent="0.25">
      <c r="A33" s="22">
        <v>8014</v>
      </c>
      <c r="B33" s="23" t="s">
        <v>71</v>
      </c>
      <c r="C33" t="s">
        <v>40</v>
      </c>
      <c r="D33">
        <v>0</v>
      </c>
      <c r="E33" s="25">
        <f t="shared" si="0"/>
        <v>3294.3873753517655</v>
      </c>
      <c r="F33" s="26">
        <f t="shared" si="1"/>
        <v>0</v>
      </c>
      <c r="G33" s="24">
        <v>69</v>
      </c>
      <c r="H33" s="25">
        <f t="shared" si="2"/>
        <v>131.9599921269434</v>
      </c>
      <c r="I33" s="27">
        <f t="shared" si="3"/>
        <v>9105.2394567590945</v>
      </c>
      <c r="J33" s="27">
        <f t="shared" si="4"/>
        <v>9105.2394567590945</v>
      </c>
      <c r="K33" s="28">
        <f t="shared" si="5"/>
        <v>3035.079818919698</v>
      </c>
    </row>
    <row r="34" spans="1:11" x14ac:dyDescent="0.25">
      <c r="A34" s="22">
        <v>12007</v>
      </c>
      <c r="B34" s="23" t="s">
        <v>77</v>
      </c>
      <c r="C34" t="s">
        <v>40</v>
      </c>
      <c r="D34">
        <v>138</v>
      </c>
      <c r="E34" s="25">
        <f t="shared" si="0"/>
        <v>3294.3873753517655</v>
      </c>
      <c r="F34" s="26">
        <f t="shared" si="1"/>
        <v>454625.45779854362</v>
      </c>
      <c r="G34" s="24">
        <v>2005</v>
      </c>
      <c r="H34" s="25">
        <f t="shared" si="2"/>
        <v>131.9599921269434</v>
      </c>
      <c r="I34" s="27">
        <f t="shared" si="3"/>
        <v>264579.78421452153</v>
      </c>
      <c r="J34" s="27">
        <f t="shared" si="4"/>
        <v>719205.24201306514</v>
      </c>
      <c r="K34" s="28">
        <f t="shared" si="5"/>
        <v>239735.08067102171</v>
      </c>
    </row>
    <row r="35" spans="1:11" x14ac:dyDescent="0.25">
      <c r="A35" s="22">
        <v>8009</v>
      </c>
      <c r="B35" s="23" t="s">
        <v>78</v>
      </c>
      <c r="C35" t="s">
        <v>40</v>
      </c>
      <c r="D35">
        <v>42</v>
      </c>
      <c r="E35" s="25">
        <f t="shared" si="0"/>
        <v>3294.3873753517655</v>
      </c>
      <c r="F35" s="26">
        <f t="shared" si="1"/>
        <v>138364.26976477416</v>
      </c>
      <c r="G35" s="24">
        <v>783</v>
      </c>
      <c r="H35" s="25">
        <f t="shared" si="2"/>
        <v>131.9599921269434</v>
      </c>
      <c r="I35" s="27">
        <f t="shared" si="3"/>
        <v>103324.67383539668</v>
      </c>
      <c r="J35" s="27">
        <f t="shared" si="4"/>
        <v>241688.94360017084</v>
      </c>
      <c r="K35" s="28">
        <f t="shared" si="5"/>
        <v>80562.981200056951</v>
      </c>
    </row>
    <row r="36" spans="1:11" x14ac:dyDescent="0.25">
      <c r="A36" s="22">
        <v>16009</v>
      </c>
      <c r="B36" s="23" t="s">
        <v>75</v>
      </c>
      <c r="C36" t="s">
        <v>40</v>
      </c>
      <c r="D36">
        <v>75</v>
      </c>
      <c r="E36" s="25">
        <f t="shared" si="0"/>
        <v>3294.3873753517655</v>
      </c>
      <c r="F36" s="26">
        <f t="shared" si="1"/>
        <v>247079.05315138242</v>
      </c>
      <c r="G36" s="24">
        <v>720</v>
      </c>
      <c r="H36" s="25">
        <f t="shared" si="2"/>
        <v>131.9599921269434</v>
      </c>
      <c r="I36" s="27">
        <f t="shared" si="3"/>
        <v>95011.194331399252</v>
      </c>
      <c r="J36" s="27">
        <f t="shared" si="4"/>
        <v>342090.24748278165</v>
      </c>
      <c r="K36" s="28">
        <f t="shared" si="5"/>
        <v>114030.08249426055</v>
      </c>
    </row>
    <row r="37" spans="1:11" x14ac:dyDescent="0.25">
      <c r="A37" s="22">
        <v>13010</v>
      </c>
      <c r="B37" s="23" t="s">
        <v>66</v>
      </c>
      <c r="C37" t="s">
        <v>40</v>
      </c>
      <c r="D37">
        <v>0</v>
      </c>
      <c r="E37" s="25">
        <f t="shared" si="0"/>
        <v>3294.3873753517655</v>
      </c>
      <c r="F37" s="26">
        <f t="shared" si="1"/>
        <v>0</v>
      </c>
      <c r="G37" s="24">
        <v>682</v>
      </c>
      <c r="H37" s="25">
        <f t="shared" si="2"/>
        <v>131.9599921269434</v>
      </c>
      <c r="I37" s="27">
        <f t="shared" si="3"/>
        <v>89996.714630575399</v>
      </c>
      <c r="J37" s="27">
        <f t="shared" si="4"/>
        <v>89996.714630575399</v>
      </c>
      <c r="K37" s="28">
        <f t="shared" si="5"/>
        <v>29998.904876858465</v>
      </c>
    </row>
    <row r="38" spans="1:11" x14ac:dyDescent="0.25">
      <c r="A38" s="22">
        <v>12004</v>
      </c>
      <c r="B38" s="23" t="s">
        <v>47</v>
      </c>
      <c r="C38" t="s">
        <v>40</v>
      </c>
      <c r="D38">
        <v>24</v>
      </c>
      <c r="E38" s="25">
        <f t="shared" si="0"/>
        <v>3294.3873753517655</v>
      </c>
      <c r="F38" s="26">
        <f t="shared" si="1"/>
        <v>79065.297008442372</v>
      </c>
      <c r="G38" s="24">
        <v>805</v>
      </c>
      <c r="H38" s="25">
        <f t="shared" si="2"/>
        <v>131.9599921269434</v>
      </c>
      <c r="I38" s="27">
        <f t="shared" si="3"/>
        <v>106227.79366218945</v>
      </c>
      <c r="J38" s="27">
        <f t="shared" si="4"/>
        <v>185293.09067063182</v>
      </c>
      <c r="K38" s="28">
        <f t="shared" si="5"/>
        <v>61764.363556877273</v>
      </c>
    </row>
    <row r="39" spans="1:11" x14ac:dyDescent="0.25">
      <c r="A39" s="22">
        <v>4009</v>
      </c>
      <c r="B39" s="23" t="s">
        <v>59</v>
      </c>
      <c r="C39" t="s">
        <v>40</v>
      </c>
      <c r="D39">
        <v>20</v>
      </c>
      <c r="E39" s="25">
        <f t="shared" si="0"/>
        <v>3294.3873753517655</v>
      </c>
      <c r="F39" s="26">
        <f t="shared" si="1"/>
        <v>65887.74750703531</v>
      </c>
      <c r="G39" s="24">
        <v>716</v>
      </c>
      <c r="H39" s="25">
        <f t="shared" si="2"/>
        <v>131.9599921269434</v>
      </c>
      <c r="I39" s="27">
        <f t="shared" si="3"/>
        <v>94483.354362891478</v>
      </c>
      <c r="J39" s="27">
        <f t="shared" si="4"/>
        <v>160371.10186992679</v>
      </c>
      <c r="K39" s="28">
        <f t="shared" si="5"/>
        <v>53457.033956642263</v>
      </c>
    </row>
    <row r="40" spans="1:11" x14ac:dyDescent="0.25">
      <c r="A40" s="22">
        <v>8015</v>
      </c>
      <c r="B40" s="23" t="s">
        <v>46</v>
      </c>
      <c r="C40" t="s">
        <v>40</v>
      </c>
      <c r="D40">
        <v>7</v>
      </c>
      <c r="E40" s="25">
        <f t="shared" si="0"/>
        <v>3294.3873753517655</v>
      </c>
      <c r="F40" s="26">
        <f t="shared" si="1"/>
        <v>23060.711627462359</v>
      </c>
      <c r="G40" s="24">
        <v>1040</v>
      </c>
      <c r="H40" s="25">
        <f t="shared" si="2"/>
        <v>131.9599921269434</v>
      </c>
      <c r="I40" s="27">
        <f t="shared" si="3"/>
        <v>137238.39181202115</v>
      </c>
      <c r="J40" s="27">
        <f t="shared" si="4"/>
        <v>160299.1034394835</v>
      </c>
      <c r="K40" s="28">
        <f t="shared" si="5"/>
        <v>53433.034479827831</v>
      </c>
    </row>
    <row r="41" spans="1:11" x14ac:dyDescent="0.25">
      <c r="A41" s="22">
        <v>13019</v>
      </c>
      <c r="B41" s="23" t="s">
        <v>61</v>
      </c>
      <c r="C41" t="s">
        <v>40</v>
      </c>
      <c r="D41">
        <v>21</v>
      </c>
      <c r="E41" s="25">
        <f t="shared" si="0"/>
        <v>3294.3873753517655</v>
      </c>
      <c r="F41" s="26">
        <f t="shared" si="1"/>
        <v>69182.134882387079</v>
      </c>
      <c r="G41" s="24">
        <v>1008</v>
      </c>
      <c r="H41" s="25">
        <f t="shared" si="2"/>
        <v>131.9599921269434</v>
      </c>
      <c r="I41" s="27">
        <f t="shared" si="3"/>
        <v>133015.67206395895</v>
      </c>
      <c r="J41" s="27">
        <f t="shared" si="4"/>
        <v>202197.80694634601</v>
      </c>
      <c r="K41" s="28">
        <f t="shared" si="5"/>
        <v>67399.268982115333</v>
      </c>
    </row>
    <row r="42" spans="1:11" x14ac:dyDescent="0.25">
      <c r="A42" s="22">
        <v>3010</v>
      </c>
      <c r="B42" s="23" t="s">
        <v>44</v>
      </c>
      <c r="C42" t="s">
        <v>40</v>
      </c>
      <c r="D42">
        <v>41</v>
      </c>
      <c r="E42" s="25">
        <f t="shared" si="0"/>
        <v>3294.3873753517655</v>
      </c>
      <c r="F42" s="26">
        <f t="shared" si="1"/>
        <v>135069.88238942239</v>
      </c>
      <c r="G42" s="24">
        <v>544</v>
      </c>
      <c r="H42" s="25">
        <f t="shared" si="2"/>
        <v>131.9599921269434</v>
      </c>
      <c r="I42" s="27">
        <f t="shared" si="3"/>
        <v>71786.235717057207</v>
      </c>
      <c r="J42" s="27">
        <f t="shared" si="4"/>
        <v>206856.11810647958</v>
      </c>
      <c r="K42" s="28">
        <f t="shared" si="5"/>
        <v>68952.039368826532</v>
      </c>
    </row>
    <row r="43" spans="1:11" x14ac:dyDescent="0.25">
      <c r="A43" s="22">
        <v>3091</v>
      </c>
      <c r="B43" s="23" t="s">
        <v>44</v>
      </c>
      <c r="C43" t="s">
        <v>40</v>
      </c>
      <c r="D43">
        <v>12</v>
      </c>
      <c r="E43" s="25">
        <f t="shared" si="0"/>
        <v>3294.3873753517655</v>
      </c>
      <c r="F43" s="26">
        <f t="shared" si="1"/>
        <v>39532.648504221186</v>
      </c>
      <c r="G43" s="24">
        <v>327</v>
      </c>
      <c r="H43" s="25">
        <f t="shared" si="2"/>
        <v>131.9599921269434</v>
      </c>
      <c r="I43" s="27">
        <f t="shared" si="3"/>
        <v>43150.917425510495</v>
      </c>
      <c r="J43" s="27">
        <f t="shared" si="4"/>
        <v>82683.565929731674</v>
      </c>
      <c r="K43" s="28">
        <f t="shared" si="5"/>
        <v>27561.188643243891</v>
      </c>
    </row>
    <row r="44" spans="1:11" x14ac:dyDescent="0.25">
      <c r="A44" s="22">
        <v>8005</v>
      </c>
      <c r="B44" s="23" t="s">
        <v>81</v>
      </c>
      <c r="C44" t="s">
        <v>40</v>
      </c>
      <c r="D44">
        <v>21</v>
      </c>
      <c r="E44" s="25">
        <f t="shared" si="0"/>
        <v>3294.3873753517655</v>
      </c>
      <c r="F44" s="26">
        <f t="shared" si="1"/>
        <v>69182.134882387079</v>
      </c>
      <c r="G44" s="24">
        <v>494</v>
      </c>
      <c r="H44" s="25">
        <f t="shared" si="2"/>
        <v>131.9599921269434</v>
      </c>
      <c r="I44" s="27">
        <f t="shared" si="3"/>
        <v>65188.236110710044</v>
      </c>
      <c r="J44" s="27">
        <f t="shared" si="4"/>
        <v>134370.37099309714</v>
      </c>
      <c r="K44" s="28">
        <f t="shared" si="5"/>
        <v>44790.12366436571</v>
      </c>
    </row>
    <row r="45" spans="1:11" x14ac:dyDescent="0.25">
      <c r="A45" s="22">
        <v>7009</v>
      </c>
      <c r="B45" s="23" t="s">
        <v>72</v>
      </c>
      <c r="C45" t="s">
        <v>40</v>
      </c>
      <c r="D45">
        <v>0</v>
      </c>
      <c r="E45" s="25">
        <f t="shared" si="0"/>
        <v>3294.3873753517655</v>
      </c>
      <c r="F45" s="26">
        <f t="shared" si="1"/>
        <v>0</v>
      </c>
      <c r="G45" s="24">
        <v>470</v>
      </c>
      <c r="H45" s="25">
        <f t="shared" si="2"/>
        <v>131.9599921269434</v>
      </c>
      <c r="I45" s="27">
        <f t="shared" si="3"/>
        <v>62021.196299663403</v>
      </c>
      <c r="J45" s="27">
        <f t="shared" si="4"/>
        <v>62021.196299663403</v>
      </c>
      <c r="K45" s="28">
        <f t="shared" si="5"/>
        <v>20673.732099887802</v>
      </c>
    </row>
    <row r="46" spans="1:11" x14ac:dyDescent="0.25">
      <c r="A46" s="22">
        <v>13012</v>
      </c>
      <c r="B46" s="23" t="s">
        <v>69</v>
      </c>
      <c r="C46" t="s">
        <v>40</v>
      </c>
      <c r="D46">
        <v>0</v>
      </c>
      <c r="E46" s="25">
        <f t="shared" si="0"/>
        <v>3294.3873753517655</v>
      </c>
      <c r="F46" s="26">
        <f t="shared" si="1"/>
        <v>0</v>
      </c>
      <c r="G46" s="24">
        <v>232</v>
      </c>
      <c r="H46" s="25">
        <f t="shared" si="2"/>
        <v>131.9599921269434</v>
      </c>
      <c r="I46" s="27">
        <f t="shared" si="3"/>
        <v>30614.71817345087</v>
      </c>
      <c r="J46" s="27">
        <f t="shared" si="4"/>
        <v>30614.71817345087</v>
      </c>
      <c r="K46" s="28">
        <f t="shared" si="5"/>
        <v>10204.906057816957</v>
      </c>
    </row>
    <row r="47" spans="1:11" x14ac:dyDescent="0.25">
      <c r="A47" s="22">
        <v>19028</v>
      </c>
      <c r="B47" s="23" t="s">
        <v>82</v>
      </c>
      <c r="C47" t="s">
        <v>40</v>
      </c>
      <c r="D47">
        <v>39</v>
      </c>
      <c r="E47" s="25">
        <f t="shared" si="0"/>
        <v>3294.3873753517655</v>
      </c>
      <c r="F47" s="26">
        <f t="shared" si="1"/>
        <v>128481.10763871885</v>
      </c>
      <c r="G47" s="24">
        <v>887</v>
      </c>
      <c r="H47" s="25">
        <f t="shared" si="2"/>
        <v>131.9599921269434</v>
      </c>
      <c r="I47" s="27">
        <f t="shared" si="3"/>
        <v>117048.51301659879</v>
      </c>
      <c r="J47" s="27">
        <f t="shared" si="4"/>
        <v>245529.62065531765</v>
      </c>
      <c r="K47" s="28">
        <f t="shared" si="5"/>
        <v>81843.206885105887</v>
      </c>
    </row>
    <row r="48" spans="1:11" x14ac:dyDescent="0.25">
      <c r="A48" s="22">
        <v>13009</v>
      </c>
      <c r="B48" s="23" t="s">
        <v>84</v>
      </c>
      <c r="C48" t="s">
        <v>40</v>
      </c>
      <c r="D48">
        <v>0</v>
      </c>
      <c r="E48" s="25">
        <f t="shared" ref="E48:E66" si="6">$E$15</f>
        <v>3294.3873753517655</v>
      </c>
      <c r="F48" s="26">
        <f t="shared" ref="F48:F79" si="7">E48*D48</f>
        <v>0</v>
      </c>
      <c r="G48" s="24">
        <v>382</v>
      </c>
      <c r="H48" s="25">
        <f t="shared" ref="H48:H66" si="8">$H$15</f>
        <v>131.9599921269434</v>
      </c>
      <c r="I48" s="27">
        <f t="shared" ref="I48:I79" si="9">G48*H48</f>
        <v>50408.71699249238</v>
      </c>
      <c r="J48" s="27">
        <f t="shared" ref="J48:J79" si="10">I48+F48</f>
        <v>50408.71699249238</v>
      </c>
      <c r="K48" s="28">
        <f t="shared" ref="K48:K79" si="11">J48/3</f>
        <v>16802.905664164125</v>
      </c>
    </row>
    <row r="49" spans="1:11" x14ac:dyDescent="0.25">
      <c r="A49" s="22">
        <v>11004</v>
      </c>
      <c r="B49" s="23" t="s">
        <v>83</v>
      </c>
      <c r="C49" t="s">
        <v>40</v>
      </c>
      <c r="D49">
        <v>17</v>
      </c>
      <c r="E49" s="25">
        <f t="shared" si="6"/>
        <v>3294.3873753517655</v>
      </c>
      <c r="F49" s="26">
        <f t="shared" si="7"/>
        <v>56004.585380980017</v>
      </c>
      <c r="G49" s="24">
        <v>745</v>
      </c>
      <c r="H49" s="25">
        <f t="shared" si="8"/>
        <v>131.9599921269434</v>
      </c>
      <c r="I49" s="27">
        <f t="shared" si="9"/>
        <v>98310.194134572841</v>
      </c>
      <c r="J49" s="27">
        <f t="shared" si="10"/>
        <v>154314.77951555286</v>
      </c>
      <c r="K49" s="28">
        <f t="shared" si="11"/>
        <v>51438.259838517617</v>
      </c>
    </row>
    <row r="50" spans="1:11" x14ac:dyDescent="0.25">
      <c r="A50" s="22">
        <v>13005</v>
      </c>
      <c r="B50" s="23" t="s">
        <v>85</v>
      </c>
      <c r="C50" t="s">
        <v>40</v>
      </c>
      <c r="D50">
        <v>0</v>
      </c>
      <c r="E50" s="25">
        <f t="shared" si="6"/>
        <v>3294.3873753517655</v>
      </c>
      <c r="F50" s="26">
        <f t="shared" si="7"/>
        <v>0</v>
      </c>
      <c r="G50" s="24">
        <v>314</v>
      </c>
      <c r="H50" s="25">
        <f t="shared" si="8"/>
        <v>131.9599921269434</v>
      </c>
      <c r="I50" s="27">
        <f t="shared" si="9"/>
        <v>41435.437527860231</v>
      </c>
      <c r="J50" s="27">
        <f t="shared" si="10"/>
        <v>41435.437527860231</v>
      </c>
      <c r="K50" s="28">
        <f t="shared" si="11"/>
        <v>13811.812509286743</v>
      </c>
    </row>
    <row r="51" spans="1:11" x14ac:dyDescent="0.25">
      <c r="A51" s="22">
        <v>16001</v>
      </c>
      <c r="B51" s="23" t="s">
        <v>57</v>
      </c>
      <c r="C51" t="s">
        <v>40</v>
      </c>
      <c r="D51">
        <v>6</v>
      </c>
      <c r="E51" s="25">
        <f t="shared" si="6"/>
        <v>3294.3873753517655</v>
      </c>
      <c r="F51" s="26">
        <f t="shared" si="7"/>
        <v>19766.324252110593</v>
      </c>
      <c r="G51" s="24">
        <v>818</v>
      </c>
      <c r="H51" s="25">
        <f t="shared" si="8"/>
        <v>131.9599921269434</v>
      </c>
      <c r="I51" s="27">
        <f t="shared" si="9"/>
        <v>107943.27355983971</v>
      </c>
      <c r="J51" s="27">
        <f t="shared" si="10"/>
        <v>127709.59781195031</v>
      </c>
      <c r="K51" s="28">
        <f t="shared" si="11"/>
        <v>42569.865937316768</v>
      </c>
    </row>
    <row r="52" spans="1:11" x14ac:dyDescent="0.25">
      <c r="A52" s="22">
        <v>16002</v>
      </c>
      <c r="B52" s="23" t="s">
        <v>45</v>
      </c>
      <c r="C52" t="s">
        <v>40</v>
      </c>
      <c r="D52">
        <v>35</v>
      </c>
      <c r="E52" s="25">
        <f t="shared" si="6"/>
        <v>3294.3873753517655</v>
      </c>
      <c r="F52" s="26">
        <f t="shared" si="7"/>
        <v>115303.55813731179</v>
      </c>
      <c r="G52" s="24">
        <v>1538</v>
      </c>
      <c r="H52" s="25">
        <f t="shared" si="8"/>
        <v>131.9599921269434</v>
      </c>
      <c r="I52" s="27">
        <f t="shared" si="9"/>
        <v>202954.46789123895</v>
      </c>
      <c r="J52" s="27">
        <f t="shared" si="10"/>
        <v>318258.02602855075</v>
      </c>
      <c r="K52" s="28">
        <f t="shared" si="11"/>
        <v>106086.00867618358</v>
      </c>
    </row>
    <row r="53" spans="1:11" x14ac:dyDescent="0.25">
      <c r="A53" s="22">
        <v>16011</v>
      </c>
      <c r="B53" s="23" t="s">
        <v>67</v>
      </c>
      <c r="C53" t="s">
        <v>40</v>
      </c>
      <c r="D53">
        <v>20</v>
      </c>
      <c r="E53" s="25">
        <f t="shared" si="6"/>
        <v>3294.3873753517655</v>
      </c>
      <c r="F53" s="26">
        <f t="shared" si="7"/>
        <v>65887.74750703531</v>
      </c>
      <c r="G53" s="24">
        <v>1038</v>
      </c>
      <c r="H53" s="25">
        <f t="shared" si="8"/>
        <v>131.9599921269434</v>
      </c>
      <c r="I53" s="27">
        <f t="shared" si="9"/>
        <v>136974.47182776727</v>
      </c>
      <c r="J53" s="27">
        <f t="shared" si="10"/>
        <v>202862.21933480259</v>
      </c>
      <c r="K53" s="28">
        <f t="shared" si="11"/>
        <v>67620.739778267525</v>
      </c>
    </row>
    <row r="54" spans="1:11" x14ac:dyDescent="0.25">
      <c r="A54" s="22">
        <v>16012</v>
      </c>
      <c r="B54" s="23" t="s">
        <v>63</v>
      </c>
      <c r="C54" t="s">
        <v>40</v>
      </c>
      <c r="D54">
        <v>6</v>
      </c>
      <c r="E54" s="25">
        <f t="shared" si="6"/>
        <v>3294.3873753517655</v>
      </c>
      <c r="F54" s="26">
        <f t="shared" si="7"/>
        <v>19766.324252110593</v>
      </c>
      <c r="G54" s="24">
        <v>421</v>
      </c>
      <c r="H54" s="25">
        <f t="shared" si="8"/>
        <v>131.9599921269434</v>
      </c>
      <c r="I54" s="27">
        <f t="shared" si="9"/>
        <v>55555.156685443173</v>
      </c>
      <c r="J54" s="27">
        <f t="shared" si="10"/>
        <v>75321.480937553773</v>
      </c>
      <c r="K54" s="28">
        <f t="shared" si="11"/>
        <v>25107.160312517924</v>
      </c>
    </row>
    <row r="55" spans="1:11" x14ac:dyDescent="0.25">
      <c r="A55" s="22">
        <v>18001</v>
      </c>
      <c r="B55" s="23" t="s">
        <v>87</v>
      </c>
      <c r="C55" t="s">
        <v>40</v>
      </c>
      <c r="D55">
        <v>17</v>
      </c>
      <c r="E55" s="25">
        <f t="shared" si="6"/>
        <v>3294.3873753517655</v>
      </c>
      <c r="F55" s="26">
        <f t="shared" si="7"/>
        <v>56004.585380980017</v>
      </c>
      <c r="G55" s="24">
        <v>498</v>
      </c>
      <c r="H55" s="25">
        <f t="shared" si="8"/>
        <v>131.9599921269434</v>
      </c>
      <c r="I55" s="27">
        <f t="shared" si="9"/>
        <v>65716.076079217819</v>
      </c>
      <c r="J55" s="27">
        <f t="shared" si="10"/>
        <v>121720.66146019784</v>
      </c>
      <c r="K55" s="28">
        <f t="shared" si="11"/>
        <v>40573.553820065943</v>
      </c>
    </row>
    <row r="56" spans="1:11" x14ac:dyDescent="0.25">
      <c r="A56" s="22">
        <v>18004</v>
      </c>
      <c r="B56" s="23" t="s">
        <v>56</v>
      </c>
      <c r="C56" t="s">
        <v>40</v>
      </c>
      <c r="D56">
        <v>33</v>
      </c>
      <c r="E56" s="25">
        <f t="shared" si="6"/>
        <v>3294.3873753517655</v>
      </c>
      <c r="F56" s="26">
        <f t="shared" si="7"/>
        <v>108714.78338660827</v>
      </c>
      <c r="G56" s="24">
        <v>730</v>
      </c>
      <c r="H56" s="25">
        <f t="shared" si="8"/>
        <v>131.9599921269434</v>
      </c>
      <c r="I56" s="27">
        <f t="shared" si="9"/>
        <v>96330.794252668682</v>
      </c>
      <c r="J56" s="27">
        <f t="shared" si="10"/>
        <v>205045.57763927695</v>
      </c>
      <c r="K56" s="28">
        <f t="shared" si="11"/>
        <v>68348.525879758978</v>
      </c>
    </row>
    <row r="57" spans="1:11" x14ac:dyDescent="0.25">
      <c r="A57" s="22">
        <v>19001</v>
      </c>
      <c r="B57" s="23" t="s">
        <v>52</v>
      </c>
      <c r="C57" t="s">
        <v>40</v>
      </c>
      <c r="D57">
        <v>15</v>
      </c>
      <c r="E57" s="25">
        <f t="shared" si="6"/>
        <v>3294.3873753517655</v>
      </c>
      <c r="F57" s="26">
        <f t="shared" si="7"/>
        <v>49415.810630276479</v>
      </c>
      <c r="G57" s="24">
        <v>1199</v>
      </c>
      <c r="H57" s="25">
        <f t="shared" si="8"/>
        <v>131.9599921269434</v>
      </c>
      <c r="I57" s="27">
        <f t="shared" si="9"/>
        <v>158220.03056020514</v>
      </c>
      <c r="J57" s="27">
        <f t="shared" si="10"/>
        <v>207635.84119048162</v>
      </c>
      <c r="K57" s="28">
        <f t="shared" si="11"/>
        <v>69211.947063493877</v>
      </c>
    </row>
    <row r="58" spans="1:11" x14ac:dyDescent="0.25">
      <c r="A58" s="22">
        <v>18010</v>
      </c>
      <c r="B58" s="23" t="s">
        <v>68</v>
      </c>
      <c r="C58" t="s">
        <v>40</v>
      </c>
      <c r="D58">
        <v>4</v>
      </c>
      <c r="E58" s="25">
        <f t="shared" si="6"/>
        <v>3294.3873753517655</v>
      </c>
      <c r="F58" s="26">
        <f t="shared" si="7"/>
        <v>13177.549501407062</v>
      </c>
      <c r="G58" s="24">
        <v>577</v>
      </c>
      <c r="H58" s="25">
        <f t="shared" si="8"/>
        <v>131.9599921269434</v>
      </c>
      <c r="I58" s="27">
        <f t="shared" si="9"/>
        <v>76140.915457246345</v>
      </c>
      <c r="J58" s="27">
        <f t="shared" si="10"/>
        <v>89318.464958653407</v>
      </c>
      <c r="K58" s="28">
        <f t="shared" si="11"/>
        <v>29772.821652884468</v>
      </c>
    </row>
    <row r="59" spans="1:11" x14ac:dyDescent="0.25">
      <c r="A59" s="22">
        <v>19023</v>
      </c>
      <c r="B59" s="23" t="s">
        <v>62</v>
      </c>
      <c r="C59" t="s">
        <v>40</v>
      </c>
      <c r="D59">
        <v>24</v>
      </c>
      <c r="E59" s="25">
        <f t="shared" si="6"/>
        <v>3294.3873753517655</v>
      </c>
      <c r="F59" s="26">
        <f t="shared" si="7"/>
        <v>79065.297008442372</v>
      </c>
      <c r="G59" s="24">
        <v>1097</v>
      </c>
      <c r="H59" s="25">
        <f t="shared" si="8"/>
        <v>131.9599921269434</v>
      </c>
      <c r="I59" s="27">
        <f t="shared" si="9"/>
        <v>144760.1113632569</v>
      </c>
      <c r="J59" s="27">
        <f t="shared" si="10"/>
        <v>223825.40837169928</v>
      </c>
      <c r="K59" s="28">
        <f t="shared" si="11"/>
        <v>74608.469457233092</v>
      </c>
    </row>
    <row r="60" spans="1:11" x14ac:dyDescent="0.25">
      <c r="A60" s="22">
        <v>13024</v>
      </c>
      <c r="B60" s="23" t="s">
        <v>88</v>
      </c>
      <c r="C60" t="s">
        <v>40</v>
      </c>
      <c r="D60">
        <v>27</v>
      </c>
      <c r="E60" s="25">
        <f t="shared" si="6"/>
        <v>3294.3873753517655</v>
      </c>
      <c r="F60" s="26">
        <f t="shared" si="7"/>
        <v>88948.459134497665</v>
      </c>
      <c r="G60" s="24">
        <v>2585</v>
      </c>
      <c r="H60" s="25">
        <f t="shared" si="8"/>
        <v>131.9599921269434</v>
      </c>
      <c r="I60" s="27">
        <f t="shared" si="9"/>
        <v>341116.57964814868</v>
      </c>
      <c r="J60" s="27">
        <f t="shared" si="10"/>
        <v>430065.03878264636</v>
      </c>
      <c r="K60" s="28">
        <f t="shared" si="11"/>
        <v>143355.01292754879</v>
      </c>
    </row>
    <row r="61" spans="1:11" x14ac:dyDescent="0.25">
      <c r="A61" s="22">
        <v>20001</v>
      </c>
      <c r="B61" s="23" t="s">
        <v>80</v>
      </c>
      <c r="C61" t="s">
        <v>40</v>
      </c>
      <c r="D61">
        <v>16</v>
      </c>
      <c r="E61" s="25">
        <f t="shared" si="6"/>
        <v>3294.3873753517655</v>
      </c>
      <c r="F61" s="26">
        <f t="shared" si="7"/>
        <v>52710.198005628248</v>
      </c>
      <c r="G61" s="24">
        <v>1366</v>
      </c>
      <c r="H61" s="25">
        <f t="shared" si="8"/>
        <v>131.9599921269434</v>
      </c>
      <c r="I61" s="27">
        <f t="shared" si="9"/>
        <v>180257.34924540468</v>
      </c>
      <c r="J61" s="27">
        <f t="shared" si="10"/>
        <v>232967.54725103293</v>
      </c>
      <c r="K61" s="28">
        <f t="shared" si="11"/>
        <v>77655.849083677647</v>
      </c>
    </row>
    <row r="62" spans="1:11" x14ac:dyDescent="0.25">
      <c r="A62" s="22">
        <v>3009</v>
      </c>
      <c r="B62" s="23" t="s">
        <v>51</v>
      </c>
      <c r="C62" t="s">
        <v>40</v>
      </c>
      <c r="D62">
        <v>14</v>
      </c>
      <c r="E62" s="25">
        <f t="shared" si="6"/>
        <v>3294.3873753517655</v>
      </c>
      <c r="F62" s="26">
        <f t="shared" si="7"/>
        <v>46121.423254924717</v>
      </c>
      <c r="G62" s="24">
        <v>320</v>
      </c>
      <c r="H62" s="25">
        <f t="shared" si="8"/>
        <v>131.9599921269434</v>
      </c>
      <c r="I62" s="27">
        <f t="shared" si="9"/>
        <v>42227.197480621893</v>
      </c>
      <c r="J62" s="27">
        <f t="shared" si="10"/>
        <v>88348.620735546603</v>
      </c>
      <c r="K62" s="28">
        <f t="shared" si="11"/>
        <v>29449.540245182201</v>
      </c>
    </row>
    <row r="63" spans="1:11" x14ac:dyDescent="0.25">
      <c r="A63" s="22">
        <v>1006</v>
      </c>
      <c r="B63" s="23" t="s">
        <v>86</v>
      </c>
      <c r="C63" t="s">
        <v>40</v>
      </c>
      <c r="D63">
        <v>74</v>
      </c>
      <c r="E63" s="25">
        <f t="shared" si="6"/>
        <v>3294.3873753517655</v>
      </c>
      <c r="F63" s="26">
        <f t="shared" si="7"/>
        <v>243784.66577603066</v>
      </c>
      <c r="G63" s="24">
        <v>1123</v>
      </c>
      <c r="H63" s="25">
        <f t="shared" si="8"/>
        <v>131.9599921269434</v>
      </c>
      <c r="I63" s="27">
        <f t="shared" si="9"/>
        <v>148191.07115855743</v>
      </c>
      <c r="J63" s="27">
        <f t="shared" si="10"/>
        <v>391975.73693458806</v>
      </c>
      <c r="K63" s="28">
        <f t="shared" si="11"/>
        <v>130658.57897819602</v>
      </c>
    </row>
    <row r="64" spans="1:11" x14ac:dyDescent="0.25">
      <c r="A64" s="22">
        <v>13013</v>
      </c>
      <c r="B64" s="23" t="s">
        <v>65</v>
      </c>
      <c r="C64" t="s">
        <v>40</v>
      </c>
      <c r="D64">
        <v>37</v>
      </c>
      <c r="E64" s="25">
        <f t="shared" si="6"/>
        <v>3294.3873753517655</v>
      </c>
      <c r="F64" s="26">
        <f t="shared" si="7"/>
        <v>121892.33288801533</v>
      </c>
      <c r="G64" s="24">
        <v>1263</v>
      </c>
      <c r="H64" s="25">
        <f t="shared" si="8"/>
        <v>131.9599921269434</v>
      </c>
      <c r="I64" s="27">
        <f t="shared" si="9"/>
        <v>166665.47005632953</v>
      </c>
      <c r="J64" s="27">
        <f t="shared" si="10"/>
        <v>288557.80294434488</v>
      </c>
      <c r="K64" s="28">
        <f t="shared" si="11"/>
        <v>96185.934314781625</v>
      </c>
    </row>
    <row r="65" spans="1:11" x14ac:dyDescent="0.25">
      <c r="A65" s="22">
        <v>3062</v>
      </c>
      <c r="B65" s="23" t="s">
        <v>64</v>
      </c>
      <c r="C65" t="s">
        <v>40</v>
      </c>
      <c r="D65">
        <v>0</v>
      </c>
      <c r="E65" s="25">
        <f t="shared" si="6"/>
        <v>3294.3873753517655</v>
      </c>
      <c r="F65" s="26">
        <f t="shared" si="7"/>
        <v>0</v>
      </c>
      <c r="G65" s="24">
        <v>702</v>
      </c>
      <c r="H65" s="25">
        <f t="shared" si="8"/>
        <v>131.9599921269434</v>
      </c>
      <c r="I65" s="27">
        <f t="shared" si="9"/>
        <v>92635.914473114273</v>
      </c>
      <c r="J65" s="27">
        <f t="shared" si="10"/>
        <v>92635.914473114273</v>
      </c>
      <c r="K65" s="28">
        <f t="shared" si="11"/>
        <v>30878.638157704758</v>
      </c>
    </row>
    <row r="66" spans="1:11" x14ac:dyDescent="0.25">
      <c r="A66" s="22">
        <v>14003</v>
      </c>
      <c r="B66" s="23" t="s">
        <v>70</v>
      </c>
      <c r="C66" t="s">
        <v>40</v>
      </c>
      <c r="D66">
        <v>0</v>
      </c>
      <c r="E66" s="25">
        <f t="shared" si="6"/>
        <v>3294.3873753517655</v>
      </c>
      <c r="F66" s="26">
        <f t="shared" si="7"/>
        <v>0</v>
      </c>
      <c r="G66" s="24">
        <v>254</v>
      </c>
      <c r="H66" s="25">
        <f t="shared" si="8"/>
        <v>131.9599921269434</v>
      </c>
      <c r="I66" s="27">
        <f t="shared" si="9"/>
        <v>33517.838000243624</v>
      </c>
      <c r="J66" s="27">
        <f t="shared" si="10"/>
        <v>33517.838000243624</v>
      </c>
      <c r="K66" s="28">
        <f t="shared" si="11"/>
        <v>11172.612666747875</v>
      </c>
    </row>
    <row r="67" spans="1:11" x14ac:dyDescent="0.25">
      <c r="D67" s="5"/>
      <c r="F67" s="30"/>
      <c r="G67" s="5"/>
      <c r="I67" s="30"/>
      <c r="J67" s="30"/>
    </row>
  </sheetData>
  <sheetProtection algorithmName="SHA-512" hashValue="oq+hweJdPbXmns+k6Mwga2vyI1bvtHR00+1XmNfN33Yw605+Km2cFa/HXKFTk4Wy5TJPQ+0yc2F+KjnRb//GGQ==" saltValue="T+ZxKnSRnSww2y/swBRdCQ==" spinCount="100000" sheet="1" objects="1" scenarios="1"/>
  <sortState xmlns:xlrd2="http://schemas.microsoft.com/office/spreadsheetml/2017/richdata2" ref="A16:K66">
    <sortCondition ref="B16:B66"/>
  </sortState>
  <pageMargins left="0.7" right="0.7" top="0.75" bottom="0.7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7FCE-752C-489E-9E0C-0511BA7FE7DB}">
  <sheetPr>
    <pageSetUpPr fitToPage="1"/>
  </sheetPr>
  <dimension ref="A1:K35"/>
  <sheetViews>
    <sheetView zoomScale="70" zoomScaleNormal="70" workbookViewId="0">
      <selection activeCell="A3" sqref="A3"/>
    </sheetView>
  </sheetViews>
  <sheetFormatPr defaultRowHeight="15" x14ac:dyDescent="0.25"/>
  <cols>
    <col min="2" max="2" width="33.140625" customWidth="1"/>
    <col min="3" max="3" width="11.5703125" customWidth="1"/>
    <col min="4" max="4" width="13.28515625" bestFit="1" customWidth="1"/>
    <col min="5" max="5" width="10.5703125" bestFit="1" customWidth="1"/>
    <col min="6" max="6" width="16.7109375" bestFit="1" customWidth="1"/>
    <col min="7" max="7" width="14.5703125" customWidth="1"/>
    <col min="9" max="9" width="16.7109375" bestFit="1" customWidth="1"/>
    <col min="10" max="10" width="17.85546875" bestFit="1" customWidth="1"/>
    <col min="11" max="11" width="21" customWidth="1"/>
  </cols>
  <sheetData>
    <row r="1" spans="1:11" x14ac:dyDescent="0.25">
      <c r="A1" s="5" t="s">
        <v>233</v>
      </c>
    </row>
    <row r="2" spans="1:11" x14ac:dyDescent="0.25">
      <c r="A2" s="5" t="s">
        <v>239</v>
      </c>
    </row>
    <row r="4" spans="1:11" x14ac:dyDescent="0.25">
      <c r="A4" s="5" t="s">
        <v>246</v>
      </c>
    </row>
    <row r="5" spans="1:11" x14ac:dyDescent="0.25">
      <c r="A5" s="5"/>
    </row>
    <row r="6" spans="1:11" x14ac:dyDescent="0.25">
      <c r="A6" s="5" t="s">
        <v>247</v>
      </c>
    </row>
    <row r="9" spans="1:11" ht="30" x14ac:dyDescent="0.25">
      <c r="A9" s="16" t="s">
        <v>4</v>
      </c>
      <c r="B9" s="16" t="s">
        <v>5</v>
      </c>
      <c r="C9" s="16" t="s">
        <v>6</v>
      </c>
      <c r="D9" s="16" t="s">
        <v>90</v>
      </c>
      <c r="E9" s="16" t="s">
        <v>91</v>
      </c>
      <c r="F9" s="16" t="s">
        <v>92</v>
      </c>
      <c r="G9" s="16" t="s">
        <v>93</v>
      </c>
      <c r="H9" s="16" t="s">
        <v>94</v>
      </c>
      <c r="I9" s="16" t="s">
        <v>95</v>
      </c>
      <c r="J9" s="16" t="s">
        <v>96</v>
      </c>
      <c r="K9" s="16" t="s">
        <v>237</v>
      </c>
    </row>
    <row r="10" spans="1:11" x14ac:dyDescent="0.25">
      <c r="A10">
        <v>3019</v>
      </c>
      <c r="B10" t="s">
        <v>102</v>
      </c>
      <c r="C10" s="34" t="s">
        <v>100</v>
      </c>
      <c r="D10" s="24">
        <v>2386</v>
      </c>
      <c r="E10" s="25">
        <v>495</v>
      </c>
      <c r="F10" s="26">
        <f t="shared" ref="F10:F15" si="0">E10*D10</f>
        <v>1181070</v>
      </c>
      <c r="J10" s="27">
        <f t="shared" ref="J10:J15" si="1">F10+I10</f>
        <v>1181070</v>
      </c>
      <c r="K10" s="28">
        <f t="shared" ref="K10:K15" si="2">J10/3</f>
        <v>393690</v>
      </c>
    </row>
    <row r="11" spans="1:11" x14ac:dyDescent="0.25">
      <c r="A11">
        <v>14085</v>
      </c>
      <c r="B11" t="s">
        <v>101</v>
      </c>
      <c r="C11" s="34" t="s">
        <v>100</v>
      </c>
      <c r="D11" s="24">
        <v>4243</v>
      </c>
      <c r="E11" s="25">
        <v>495</v>
      </c>
      <c r="F11" s="26">
        <f t="shared" si="0"/>
        <v>2100285</v>
      </c>
      <c r="J11" s="27">
        <f t="shared" si="1"/>
        <v>2100285</v>
      </c>
      <c r="K11" s="28">
        <f t="shared" si="2"/>
        <v>700095</v>
      </c>
    </row>
    <row r="12" spans="1:11" x14ac:dyDescent="0.25">
      <c r="A12">
        <v>16014</v>
      </c>
      <c r="B12" t="s">
        <v>104</v>
      </c>
      <c r="C12" s="34" t="s">
        <v>100</v>
      </c>
      <c r="D12" s="24">
        <v>689</v>
      </c>
      <c r="E12" s="25">
        <v>495</v>
      </c>
      <c r="F12" s="26">
        <f t="shared" si="0"/>
        <v>341055</v>
      </c>
      <c r="J12" s="27">
        <f t="shared" si="1"/>
        <v>341055</v>
      </c>
      <c r="K12" s="28">
        <f t="shared" si="2"/>
        <v>113685</v>
      </c>
    </row>
    <row r="13" spans="1:11" x14ac:dyDescent="0.25">
      <c r="A13">
        <v>19012</v>
      </c>
      <c r="B13" t="s">
        <v>103</v>
      </c>
      <c r="C13" s="34" t="s">
        <v>100</v>
      </c>
      <c r="D13" s="24">
        <v>851</v>
      </c>
      <c r="E13" s="25">
        <v>495</v>
      </c>
      <c r="F13" s="26">
        <f t="shared" si="0"/>
        <v>421245</v>
      </c>
      <c r="J13" s="27">
        <f t="shared" si="1"/>
        <v>421245</v>
      </c>
      <c r="K13" s="28">
        <f t="shared" si="2"/>
        <v>140415</v>
      </c>
    </row>
    <row r="14" spans="1:11" x14ac:dyDescent="0.25">
      <c r="A14">
        <v>4013</v>
      </c>
      <c r="B14" t="s">
        <v>105</v>
      </c>
      <c r="C14" s="34" t="s">
        <v>100</v>
      </c>
      <c r="D14" s="24">
        <v>1304</v>
      </c>
      <c r="E14" s="25">
        <v>495</v>
      </c>
      <c r="F14" s="26">
        <f t="shared" si="0"/>
        <v>645480</v>
      </c>
      <c r="J14" s="27">
        <f t="shared" si="1"/>
        <v>645480</v>
      </c>
      <c r="K14" s="28">
        <f t="shared" si="2"/>
        <v>215160</v>
      </c>
    </row>
    <row r="15" spans="1:11" x14ac:dyDescent="0.25">
      <c r="A15">
        <v>8020</v>
      </c>
      <c r="B15" t="s">
        <v>99</v>
      </c>
      <c r="C15" s="34" t="s">
        <v>100</v>
      </c>
      <c r="D15" s="24">
        <v>2525</v>
      </c>
      <c r="E15" s="25">
        <v>495</v>
      </c>
      <c r="F15" s="26">
        <f t="shared" si="0"/>
        <v>1249875</v>
      </c>
      <c r="J15" s="27">
        <f t="shared" si="1"/>
        <v>1249875</v>
      </c>
      <c r="K15" s="28">
        <f t="shared" si="2"/>
        <v>416625</v>
      </c>
    </row>
    <row r="16" spans="1:11" ht="15.75" thickBot="1" x14ac:dyDescent="0.3">
      <c r="A16" s="35" t="s">
        <v>106</v>
      </c>
      <c r="B16" s="35"/>
      <c r="C16" s="36"/>
      <c r="D16" s="37">
        <f>SUM(D10:D15)</f>
        <v>11998</v>
      </c>
      <c r="E16" s="35"/>
      <c r="F16" s="38">
        <f>SUM(F10:F15)</f>
        <v>5939010</v>
      </c>
      <c r="G16" s="39">
        <v>0</v>
      </c>
      <c r="H16" s="35"/>
      <c r="I16" s="38">
        <f>SUM(I10:I15)</f>
        <v>0</v>
      </c>
      <c r="J16" s="40">
        <f t="shared" ref="J16" si="3">F16+I16</f>
        <v>5939010</v>
      </c>
      <c r="K16" s="45">
        <f>SUM(K10:K15)</f>
        <v>1979670</v>
      </c>
    </row>
    <row r="17" spans="1:11" x14ac:dyDescent="0.25">
      <c r="C17" s="34"/>
    </row>
    <row r="18" spans="1:11" x14ac:dyDescent="0.25">
      <c r="A18">
        <v>19005</v>
      </c>
      <c r="B18" t="s">
        <v>107</v>
      </c>
      <c r="C18" s="34" t="s">
        <v>108</v>
      </c>
      <c r="D18" s="24">
        <v>541</v>
      </c>
      <c r="E18" s="55">
        <v>235.20000000000002</v>
      </c>
      <c r="F18" s="26">
        <f t="shared" ref="F18:F28" si="4">E18*D18</f>
        <v>127243.20000000001</v>
      </c>
      <c r="G18" s="24">
        <v>110</v>
      </c>
      <c r="H18">
        <v>250</v>
      </c>
      <c r="I18" s="26">
        <f t="shared" ref="I18:I28" si="5">G18*H18</f>
        <v>27500</v>
      </c>
      <c r="J18" s="27">
        <f t="shared" ref="J18:J28" si="6">F18+I18</f>
        <v>154743.20000000001</v>
      </c>
      <c r="K18" s="28">
        <f t="shared" ref="K18:K28" si="7">J18/3</f>
        <v>51581.066666666673</v>
      </c>
    </row>
    <row r="19" spans="1:11" x14ac:dyDescent="0.25">
      <c r="A19">
        <v>4200</v>
      </c>
      <c r="B19" t="s">
        <v>117</v>
      </c>
      <c r="C19" s="34" t="s">
        <v>108</v>
      </c>
      <c r="D19" s="24">
        <v>7855</v>
      </c>
      <c r="E19" s="55">
        <v>235.20000000000002</v>
      </c>
      <c r="F19" s="26">
        <f t="shared" si="4"/>
        <v>1847496.0000000002</v>
      </c>
      <c r="G19" s="24">
        <v>106</v>
      </c>
      <c r="H19">
        <v>250</v>
      </c>
      <c r="I19" s="26">
        <f t="shared" si="5"/>
        <v>26500</v>
      </c>
      <c r="J19" s="27">
        <f t="shared" si="6"/>
        <v>1873996.0000000002</v>
      </c>
      <c r="K19" s="28">
        <f t="shared" si="7"/>
        <v>624665.33333333337</v>
      </c>
    </row>
    <row r="20" spans="1:11" x14ac:dyDescent="0.25">
      <c r="A20">
        <v>3021</v>
      </c>
      <c r="B20" t="s">
        <v>111</v>
      </c>
      <c r="C20" s="34" t="s">
        <v>108</v>
      </c>
      <c r="D20" s="24">
        <v>1452</v>
      </c>
      <c r="E20" s="55">
        <v>235.20000000000002</v>
      </c>
      <c r="F20" s="26">
        <f t="shared" si="4"/>
        <v>341510.40000000002</v>
      </c>
      <c r="G20" s="24">
        <v>103</v>
      </c>
      <c r="H20">
        <v>250</v>
      </c>
      <c r="I20" s="26">
        <f t="shared" si="5"/>
        <v>25750</v>
      </c>
      <c r="J20" s="27">
        <f t="shared" si="6"/>
        <v>367260.4</v>
      </c>
      <c r="K20" s="28">
        <f t="shared" si="7"/>
        <v>122420.13333333335</v>
      </c>
    </row>
    <row r="21" spans="1:11" x14ac:dyDescent="0.25">
      <c r="A21">
        <v>3452</v>
      </c>
      <c r="B21" t="s">
        <v>112</v>
      </c>
      <c r="C21" s="34" t="s">
        <v>108</v>
      </c>
      <c r="D21" s="24">
        <v>5440</v>
      </c>
      <c r="E21" s="55">
        <v>235.20000000000002</v>
      </c>
      <c r="F21" s="26">
        <f t="shared" si="4"/>
        <v>1279488</v>
      </c>
      <c r="G21" s="24">
        <v>4503</v>
      </c>
      <c r="H21">
        <v>250</v>
      </c>
      <c r="I21" s="26">
        <f t="shared" si="5"/>
        <v>1125750</v>
      </c>
      <c r="J21" s="27">
        <f t="shared" si="6"/>
        <v>2405238</v>
      </c>
      <c r="K21" s="28">
        <f t="shared" si="7"/>
        <v>801746</v>
      </c>
    </row>
    <row r="22" spans="1:11" x14ac:dyDescent="0.25">
      <c r="A22">
        <v>23002</v>
      </c>
      <c r="B22" t="s">
        <v>110</v>
      </c>
      <c r="C22" s="34" t="s">
        <v>108</v>
      </c>
      <c r="D22" s="24">
        <v>1877</v>
      </c>
      <c r="E22" s="55">
        <v>235.20000000000002</v>
      </c>
      <c r="F22" s="26">
        <f t="shared" si="4"/>
        <v>441470.4</v>
      </c>
      <c r="G22" s="24">
        <v>0</v>
      </c>
      <c r="H22">
        <v>250</v>
      </c>
      <c r="I22" s="26">
        <f t="shared" si="5"/>
        <v>0</v>
      </c>
      <c r="J22" s="27">
        <f t="shared" si="6"/>
        <v>441470.4</v>
      </c>
      <c r="K22" s="28">
        <f t="shared" si="7"/>
        <v>147156.80000000002</v>
      </c>
    </row>
    <row r="23" spans="1:11" x14ac:dyDescent="0.25">
      <c r="A23">
        <v>19048</v>
      </c>
      <c r="B23" t="s">
        <v>115</v>
      </c>
      <c r="C23" s="34" t="s">
        <v>108</v>
      </c>
      <c r="D23" s="24">
        <v>2404</v>
      </c>
      <c r="E23" s="55">
        <v>235.20000000000002</v>
      </c>
      <c r="F23" s="26">
        <f t="shared" si="4"/>
        <v>565420.80000000005</v>
      </c>
      <c r="G23" s="24">
        <v>354</v>
      </c>
      <c r="H23">
        <v>250</v>
      </c>
      <c r="I23" s="26">
        <f t="shared" si="5"/>
        <v>88500</v>
      </c>
      <c r="J23" s="27">
        <f t="shared" si="6"/>
        <v>653920.80000000005</v>
      </c>
      <c r="K23" s="28">
        <f t="shared" si="7"/>
        <v>217973.6</v>
      </c>
    </row>
    <row r="24" spans="1:11" x14ac:dyDescent="0.25">
      <c r="A24">
        <v>14004</v>
      </c>
      <c r="B24" t="s">
        <v>109</v>
      </c>
      <c r="C24" s="34" t="s">
        <v>108</v>
      </c>
      <c r="D24" s="24">
        <v>88</v>
      </c>
      <c r="E24" s="55">
        <v>235.20000000000002</v>
      </c>
      <c r="F24" s="26">
        <f t="shared" si="4"/>
        <v>20697.600000000002</v>
      </c>
      <c r="G24" s="24">
        <v>5</v>
      </c>
      <c r="H24">
        <v>250</v>
      </c>
      <c r="I24" s="26">
        <f t="shared" si="5"/>
        <v>1250</v>
      </c>
      <c r="J24" s="27">
        <f t="shared" si="6"/>
        <v>21947.600000000002</v>
      </c>
      <c r="K24" s="28">
        <f t="shared" si="7"/>
        <v>7315.8666666666677</v>
      </c>
    </row>
    <row r="25" spans="1:11" x14ac:dyDescent="0.25">
      <c r="A25">
        <v>6036</v>
      </c>
      <c r="B25" t="s">
        <v>114</v>
      </c>
      <c r="C25" s="34" t="s">
        <v>108</v>
      </c>
      <c r="D25" s="24">
        <v>5083</v>
      </c>
      <c r="E25" s="55">
        <v>235.20000000000002</v>
      </c>
      <c r="F25" s="26">
        <f t="shared" si="4"/>
        <v>1195521.6000000001</v>
      </c>
      <c r="G25" s="24">
        <v>3272</v>
      </c>
      <c r="H25">
        <v>250</v>
      </c>
      <c r="I25" s="26">
        <f t="shared" si="5"/>
        <v>818000</v>
      </c>
      <c r="J25" s="27">
        <f t="shared" si="6"/>
        <v>2013521.6</v>
      </c>
      <c r="K25" s="28">
        <f t="shared" si="7"/>
        <v>671173.8666666667</v>
      </c>
    </row>
    <row r="26" spans="1:11" x14ac:dyDescent="0.25">
      <c r="A26">
        <v>14005</v>
      </c>
      <c r="B26" t="s">
        <v>118</v>
      </c>
      <c r="C26" s="34" t="s">
        <v>108</v>
      </c>
      <c r="D26" s="24">
        <v>1917</v>
      </c>
      <c r="E26" s="55">
        <v>235.20000000000002</v>
      </c>
      <c r="F26" s="26">
        <f t="shared" si="4"/>
        <v>450878.4</v>
      </c>
      <c r="G26" s="24">
        <v>33</v>
      </c>
      <c r="H26">
        <v>250</v>
      </c>
      <c r="I26" s="26">
        <f t="shared" si="5"/>
        <v>8250</v>
      </c>
      <c r="J26" s="27">
        <f t="shared" si="6"/>
        <v>459128.4</v>
      </c>
      <c r="K26" s="28">
        <f t="shared" si="7"/>
        <v>153042.80000000002</v>
      </c>
    </row>
    <row r="27" spans="1:11" x14ac:dyDescent="0.25">
      <c r="A27">
        <v>19404</v>
      </c>
      <c r="B27" t="s">
        <v>113</v>
      </c>
      <c r="C27" s="34" t="s">
        <v>108</v>
      </c>
      <c r="D27" s="24">
        <v>4387</v>
      </c>
      <c r="E27" s="55">
        <v>235.20000000000002</v>
      </c>
      <c r="F27" s="26">
        <f t="shared" si="4"/>
        <v>1031822.4</v>
      </c>
      <c r="G27" s="24">
        <v>1496</v>
      </c>
      <c r="H27">
        <v>250</v>
      </c>
      <c r="I27" s="26">
        <f t="shared" si="5"/>
        <v>374000</v>
      </c>
      <c r="J27" s="27">
        <f t="shared" si="6"/>
        <v>1405822.4</v>
      </c>
      <c r="K27" s="28">
        <f t="shared" si="7"/>
        <v>468607.46666666662</v>
      </c>
    </row>
    <row r="28" spans="1:11" x14ac:dyDescent="0.25">
      <c r="A28">
        <v>3013</v>
      </c>
      <c r="B28" t="s">
        <v>116</v>
      </c>
      <c r="C28" s="34" t="s">
        <v>108</v>
      </c>
      <c r="D28" s="24">
        <v>2397</v>
      </c>
      <c r="E28" s="55">
        <v>235.20000000000002</v>
      </c>
      <c r="F28" s="26">
        <f t="shared" si="4"/>
        <v>563774.4</v>
      </c>
      <c r="G28" s="24">
        <v>168</v>
      </c>
      <c r="H28">
        <v>250</v>
      </c>
      <c r="I28" s="26">
        <f t="shared" si="5"/>
        <v>42000</v>
      </c>
      <c r="J28" s="27">
        <f t="shared" si="6"/>
        <v>605774.4</v>
      </c>
      <c r="K28" s="28">
        <f t="shared" si="7"/>
        <v>201924.80000000002</v>
      </c>
    </row>
    <row r="29" spans="1:11" ht="15.75" thickBot="1" x14ac:dyDescent="0.3">
      <c r="A29" s="35" t="s">
        <v>119</v>
      </c>
      <c r="B29" s="35"/>
      <c r="C29" s="36"/>
      <c r="D29" s="37">
        <f>SUM(D18:D28)</f>
        <v>33441</v>
      </c>
      <c r="E29" s="35"/>
      <c r="F29" s="38">
        <f>SUM(F18:F28)</f>
        <v>7865323.2000000011</v>
      </c>
      <c r="G29" s="39">
        <f>SUM(G18:G28)</f>
        <v>10150</v>
      </c>
      <c r="H29" s="35">
        <v>250</v>
      </c>
      <c r="I29" s="38">
        <f>SUM(I18:I28)</f>
        <v>2537500</v>
      </c>
      <c r="J29" s="40">
        <f t="shared" ref="J29" si="8">F29+I29</f>
        <v>10402823.200000001</v>
      </c>
      <c r="K29" s="45">
        <f>SUM(K18:K28)</f>
        <v>3467607.7333333334</v>
      </c>
    </row>
    <row r="30" spans="1:11" x14ac:dyDescent="0.25">
      <c r="C30" s="34"/>
    </row>
    <row r="31" spans="1:11" x14ac:dyDescent="0.25">
      <c r="A31">
        <v>23010</v>
      </c>
      <c r="B31" t="s">
        <v>123</v>
      </c>
      <c r="C31" s="34" t="s">
        <v>121</v>
      </c>
      <c r="D31" s="24">
        <v>357</v>
      </c>
      <c r="E31" s="25">
        <v>459.2</v>
      </c>
      <c r="F31" s="26">
        <f>E31*D31</f>
        <v>163934.39999999999</v>
      </c>
      <c r="G31" s="24">
        <v>51</v>
      </c>
      <c r="H31">
        <v>100</v>
      </c>
      <c r="I31" s="26">
        <f>G31*H31</f>
        <v>5100</v>
      </c>
      <c r="J31" s="27">
        <f>F31+I31</f>
        <v>169034.4</v>
      </c>
      <c r="K31" s="28">
        <f>J31/3</f>
        <v>56344.799999999996</v>
      </c>
    </row>
    <row r="32" spans="1:11" x14ac:dyDescent="0.25">
      <c r="A32">
        <v>3093</v>
      </c>
      <c r="B32" t="s">
        <v>120</v>
      </c>
      <c r="C32" s="34" t="s">
        <v>121</v>
      </c>
      <c r="D32" s="24">
        <v>1869</v>
      </c>
      <c r="E32" s="25">
        <v>459.2</v>
      </c>
      <c r="F32" s="26">
        <f>E32*D32</f>
        <v>858244.79999999993</v>
      </c>
      <c r="G32" s="24">
        <v>1248</v>
      </c>
      <c r="H32">
        <v>100</v>
      </c>
      <c r="I32" s="26">
        <f>G32*H32</f>
        <v>124800</v>
      </c>
      <c r="J32" s="27">
        <f>F32+I32</f>
        <v>983044.79999999993</v>
      </c>
      <c r="K32" s="28">
        <f>J32/3</f>
        <v>327681.59999999998</v>
      </c>
    </row>
    <row r="33" spans="1:11" x14ac:dyDescent="0.25">
      <c r="A33">
        <v>3080</v>
      </c>
      <c r="B33" t="s">
        <v>124</v>
      </c>
      <c r="C33" s="34" t="s">
        <v>121</v>
      </c>
      <c r="D33" s="24">
        <v>2045</v>
      </c>
      <c r="E33" s="25">
        <v>459.2</v>
      </c>
      <c r="F33" s="26">
        <f>E33*D33</f>
        <v>939064</v>
      </c>
      <c r="G33" s="24">
        <v>150</v>
      </c>
      <c r="H33">
        <v>100</v>
      </c>
      <c r="I33" s="26">
        <f>G33*H33</f>
        <v>15000</v>
      </c>
      <c r="J33" s="27">
        <f>F33+I33</f>
        <v>954064</v>
      </c>
      <c r="K33" s="28">
        <f>J33/3</f>
        <v>318021.33333333331</v>
      </c>
    </row>
    <row r="34" spans="1:11" x14ac:dyDescent="0.25">
      <c r="A34">
        <v>18002</v>
      </c>
      <c r="B34" t="s">
        <v>122</v>
      </c>
      <c r="C34" s="34" t="s">
        <v>121</v>
      </c>
      <c r="D34" s="24">
        <v>645</v>
      </c>
      <c r="E34" s="25">
        <v>459.2</v>
      </c>
      <c r="F34" s="26">
        <f>E34*D34</f>
        <v>296184</v>
      </c>
      <c r="G34" s="24">
        <v>0</v>
      </c>
      <c r="H34">
        <v>100</v>
      </c>
      <c r="I34" s="26">
        <f>G34*H34</f>
        <v>0</v>
      </c>
      <c r="J34" s="27">
        <f>F34+I34</f>
        <v>296184</v>
      </c>
      <c r="K34" s="28">
        <f>J34/3</f>
        <v>98728</v>
      </c>
    </row>
    <row r="35" spans="1:11" ht="15.75" thickBot="1" x14ac:dyDescent="0.3">
      <c r="A35" s="35" t="s">
        <v>125</v>
      </c>
      <c r="B35" s="35"/>
      <c r="C35" s="36"/>
      <c r="D35" s="37">
        <f>SUM(D31:D34)</f>
        <v>4916</v>
      </c>
      <c r="E35" s="35"/>
      <c r="F35" s="38">
        <f>SUM(F31:F34)</f>
        <v>2257427.2000000002</v>
      </c>
      <c r="G35" s="39">
        <v>107</v>
      </c>
      <c r="H35" s="35">
        <v>100</v>
      </c>
      <c r="I35" s="38">
        <f>SUM(I31:I34)</f>
        <v>144900</v>
      </c>
      <c r="J35" s="40">
        <f>F35+I35</f>
        <v>2402327.2000000002</v>
      </c>
      <c r="K35" s="45">
        <f>SUM(K31:K34)</f>
        <v>800775.73333333328</v>
      </c>
    </row>
  </sheetData>
  <sheetProtection algorithmName="SHA-512" hashValue="yyWzZLQnmSzb9hnt3dB/Vvfuq73X3/488wbG3gbF0VQjD/eo/NcqZ9StEmqTLrVUVQahsqck6+oMxihUOVpFVA==" saltValue="cJ+QRcphueZlkil/OoGI4A==" spinCount="100000" sheet="1" objects="1" scenarios="1"/>
  <sortState xmlns:xlrd2="http://schemas.microsoft.com/office/spreadsheetml/2017/richdata2" ref="A18:K28">
    <sortCondition ref="B18:B28"/>
  </sortState>
  <pageMargins left="0.7" right="0.7" top="0.75" bottom="0.75" header="0.3" footer="0.3"/>
  <pageSetup scale="72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D252-D1DF-459D-A93C-701860450142}">
  <dimension ref="A1:AO41"/>
  <sheetViews>
    <sheetView workbookViewId="0">
      <selection activeCell="A3" sqref="A3"/>
    </sheetView>
  </sheetViews>
  <sheetFormatPr defaultRowHeight="15" x14ac:dyDescent="0.25"/>
  <cols>
    <col min="2" max="2" width="36.5703125" customWidth="1"/>
    <col min="3" max="3" width="15.85546875" customWidth="1"/>
    <col min="4" max="4" width="9.5703125" style="24" bestFit="1" customWidth="1"/>
    <col min="5" max="5" width="9.5703125" bestFit="1" customWidth="1"/>
    <col min="6" max="6" width="9.28515625" bestFit="1" customWidth="1"/>
    <col min="7" max="7" width="10.5703125" bestFit="1" customWidth="1"/>
    <col min="8" max="8" width="13.5703125" customWidth="1"/>
    <col min="9" max="9" width="3.28515625" customWidth="1"/>
    <col min="15" max="15" width="8" customWidth="1"/>
    <col min="21" max="21" width="8.140625" customWidth="1"/>
    <col min="22" max="22" width="10.5703125" bestFit="1" customWidth="1"/>
    <col min="23" max="23" width="9.5703125" bestFit="1" customWidth="1"/>
    <col min="24" max="24" width="9.28515625" bestFit="1" customWidth="1"/>
    <col min="26" max="26" width="14.28515625" bestFit="1" customWidth="1"/>
    <col min="27" max="27" width="3.42578125" customWidth="1"/>
    <col min="29" max="29" width="9.5703125" bestFit="1" customWidth="1"/>
    <col min="30" max="30" width="9.28515625" bestFit="1" customWidth="1"/>
    <col min="32" max="32" width="11.5703125" bestFit="1" customWidth="1"/>
    <col min="33" max="33" width="4" customWidth="1"/>
    <col min="39" max="39" width="3" customWidth="1"/>
    <col min="40" max="40" width="14.7109375" customWidth="1"/>
    <col min="41" max="41" width="15.28515625" bestFit="1" customWidth="1"/>
  </cols>
  <sheetData>
    <row r="1" spans="1:41" x14ac:dyDescent="0.25">
      <c r="A1" s="5" t="s">
        <v>233</v>
      </c>
    </row>
    <row r="2" spans="1:41" x14ac:dyDescent="0.25">
      <c r="A2" s="5" t="s">
        <v>240</v>
      </c>
    </row>
    <row r="4" spans="1:41" x14ac:dyDescent="0.25">
      <c r="A4" s="5" t="s">
        <v>246</v>
      </c>
      <c r="D4"/>
    </row>
    <row r="5" spans="1:41" x14ac:dyDescent="0.25">
      <c r="A5" s="5"/>
      <c r="D5"/>
    </row>
    <row r="6" spans="1:41" x14ac:dyDescent="0.25">
      <c r="A6" s="5" t="s">
        <v>247</v>
      </c>
      <c r="D6"/>
      <c r="AO6" s="28"/>
    </row>
    <row r="7" spans="1:41" x14ac:dyDescent="0.25">
      <c r="D7" s="57" t="s">
        <v>126</v>
      </c>
      <c r="E7" s="57"/>
      <c r="F7" s="57"/>
      <c r="G7" s="57"/>
      <c r="H7" s="57"/>
      <c r="J7" s="57" t="s">
        <v>127</v>
      </c>
      <c r="K7" s="57"/>
      <c r="L7" s="57"/>
      <c r="M7" s="57"/>
      <c r="N7" s="57"/>
      <c r="P7" s="57" t="s">
        <v>128</v>
      </c>
      <c r="Q7" s="57"/>
      <c r="R7" s="57"/>
      <c r="S7" s="57"/>
      <c r="T7" s="57"/>
      <c r="V7" s="57" t="s">
        <v>129</v>
      </c>
      <c r="W7" s="57"/>
      <c r="X7" s="57"/>
      <c r="Y7" s="57"/>
      <c r="Z7" s="57"/>
      <c r="AB7" s="57" t="s">
        <v>130</v>
      </c>
      <c r="AC7" s="57"/>
      <c r="AD7" s="57"/>
      <c r="AE7" s="57"/>
      <c r="AF7" s="57"/>
      <c r="AH7" s="56" t="s">
        <v>131</v>
      </c>
      <c r="AI7" s="56"/>
      <c r="AJ7" s="56"/>
      <c r="AK7" s="56"/>
      <c r="AL7" s="56"/>
      <c r="AN7" s="41"/>
      <c r="AO7" s="41"/>
    </row>
    <row r="8" spans="1:41" ht="45" x14ac:dyDescent="0.25">
      <c r="A8" s="16" t="s">
        <v>4</v>
      </c>
      <c r="B8" s="16" t="s">
        <v>5</v>
      </c>
      <c r="C8" s="16" t="s">
        <v>132</v>
      </c>
      <c r="D8" s="17" t="s">
        <v>133</v>
      </c>
      <c r="E8" s="16" t="s">
        <v>134</v>
      </c>
      <c r="F8" s="16" t="s">
        <v>135</v>
      </c>
      <c r="G8" s="16" t="s">
        <v>97</v>
      </c>
      <c r="H8" s="16" t="s">
        <v>98</v>
      </c>
      <c r="I8" s="46"/>
      <c r="J8" s="16" t="s">
        <v>133</v>
      </c>
      <c r="K8" s="16" t="s">
        <v>134</v>
      </c>
      <c r="L8" s="16" t="s">
        <v>135</v>
      </c>
      <c r="M8" s="16" t="s">
        <v>97</v>
      </c>
      <c r="N8" s="16" t="s">
        <v>98</v>
      </c>
      <c r="O8" s="46"/>
      <c r="P8" s="16" t="s">
        <v>133</v>
      </c>
      <c r="Q8" s="16" t="s">
        <v>134</v>
      </c>
      <c r="R8" s="16" t="s">
        <v>135</v>
      </c>
      <c r="S8" s="16" t="s">
        <v>97</v>
      </c>
      <c r="T8" s="16" t="s">
        <v>98</v>
      </c>
      <c r="U8" s="46"/>
      <c r="V8" s="16" t="s">
        <v>136</v>
      </c>
      <c r="W8" s="16" t="s">
        <v>134</v>
      </c>
      <c r="X8" s="16" t="s">
        <v>135</v>
      </c>
      <c r="Y8" s="16" t="s">
        <v>97</v>
      </c>
      <c r="Z8" s="16" t="s">
        <v>98</v>
      </c>
      <c r="AA8" s="46"/>
      <c r="AB8" s="16" t="s">
        <v>136</v>
      </c>
      <c r="AC8" s="16" t="s">
        <v>134</v>
      </c>
      <c r="AD8" s="16" t="s">
        <v>135</v>
      </c>
      <c r="AE8" s="16" t="s">
        <v>97</v>
      </c>
      <c r="AF8" s="16" t="s">
        <v>98</v>
      </c>
      <c r="AG8" s="46"/>
      <c r="AH8" s="16" t="s">
        <v>136</v>
      </c>
      <c r="AI8" s="16" t="s">
        <v>134</v>
      </c>
      <c r="AJ8" s="16" t="s">
        <v>135</v>
      </c>
      <c r="AK8" s="16" t="s">
        <v>97</v>
      </c>
      <c r="AL8" s="16" t="s">
        <v>98</v>
      </c>
      <c r="AM8" s="46"/>
      <c r="AN8" s="16" t="s">
        <v>137</v>
      </c>
      <c r="AO8" s="16" t="s">
        <v>237</v>
      </c>
    </row>
    <row r="9" spans="1:41" x14ac:dyDescent="0.25">
      <c r="A9" s="22">
        <v>15008</v>
      </c>
      <c r="B9" s="23" t="s">
        <v>138</v>
      </c>
      <c r="C9" t="s">
        <v>241</v>
      </c>
      <c r="D9" s="24">
        <v>1965</v>
      </c>
      <c r="E9" s="42">
        <v>3805.4977999999992</v>
      </c>
      <c r="F9" s="42">
        <f>E9/D9</f>
        <v>1.9366401017811701</v>
      </c>
      <c r="G9" s="28">
        <v>2016.0000000000002</v>
      </c>
      <c r="H9" s="26">
        <f>D9*F9*G9</f>
        <v>7671883.5647999989</v>
      </c>
      <c r="J9">
        <v>32</v>
      </c>
      <c r="K9" s="42">
        <v>21.843999999999998</v>
      </c>
      <c r="L9" s="42">
        <f t="shared" ref="L9:L41" si="0">IFERROR(K9/J9,0)</f>
        <v>0.68262499999999993</v>
      </c>
      <c r="M9" s="25">
        <v>179.2</v>
      </c>
      <c r="N9" s="26">
        <f t="shared" ref="N9:N41" si="1">J9*L9*M9</f>
        <v>3914.4447999999993</v>
      </c>
      <c r="P9">
        <v>4</v>
      </c>
      <c r="Q9" s="42">
        <v>5.5050000000000008</v>
      </c>
      <c r="R9" s="42">
        <f t="shared" ref="R9:R41" si="2">IFERROR(Q9/P9,0)</f>
        <v>1.3762500000000002</v>
      </c>
      <c r="S9" s="28">
        <v>89.600000000000009</v>
      </c>
      <c r="T9" s="26">
        <f t="shared" ref="T9:T41" si="3">P9*R9*S9</f>
        <v>493.2480000000001</v>
      </c>
      <c r="V9" s="24">
        <v>29144</v>
      </c>
      <c r="W9" s="42">
        <v>11659.992099999999</v>
      </c>
      <c r="X9" s="42">
        <f>W9/V9</f>
        <v>0.40008207864397471</v>
      </c>
      <c r="Y9" s="26">
        <v>400</v>
      </c>
      <c r="Z9" s="27">
        <f>V9*X9*Y9</f>
        <v>4663996.84</v>
      </c>
      <c r="AB9">
        <v>84</v>
      </c>
      <c r="AC9" s="42">
        <v>29.878799999999998</v>
      </c>
      <c r="AD9" s="42">
        <f t="shared" ref="AD9:AD41" si="4">IFERROR(AC9/AB9,0)</f>
        <v>0.35569999999999996</v>
      </c>
      <c r="AE9" s="26">
        <v>240</v>
      </c>
      <c r="AF9" s="27">
        <f t="shared" ref="AF9:AF41" si="5">AB9*AD9*AE9</f>
        <v>7170.9119999999994</v>
      </c>
      <c r="AH9">
        <v>0</v>
      </c>
      <c r="AI9">
        <v>0</v>
      </c>
      <c r="AJ9">
        <f t="shared" ref="AJ9:AJ41" si="6">IFERROR(AI9/AH9,0)</f>
        <v>0</v>
      </c>
      <c r="AK9" s="26">
        <v>290</v>
      </c>
      <c r="AL9" s="27">
        <f t="shared" ref="AL9:AL41" si="7">AH9*AJ9*AK9</f>
        <v>0</v>
      </c>
      <c r="AN9" s="27">
        <f t="shared" ref="AN9:AN41" si="8">AL9+AF9+Z9+T9+N9+H9</f>
        <v>12347459.009599999</v>
      </c>
      <c r="AO9" s="28">
        <f t="shared" ref="AO9:AO41" si="9">AN9/3</f>
        <v>4115819.6698666662</v>
      </c>
    </row>
    <row r="10" spans="1:41" x14ac:dyDescent="0.25">
      <c r="A10" s="22">
        <v>3055</v>
      </c>
      <c r="B10" s="23" t="s">
        <v>139</v>
      </c>
      <c r="C10" t="s">
        <v>241</v>
      </c>
      <c r="D10" s="24">
        <v>374</v>
      </c>
      <c r="E10" s="42">
        <v>615.61369999999999</v>
      </c>
      <c r="F10" s="42">
        <f>E10/D10</f>
        <v>1.6460259358288769</v>
      </c>
      <c r="G10" s="28">
        <v>2016.0000000000002</v>
      </c>
      <c r="H10" s="26">
        <f>D10*F10*G10</f>
        <v>1241077.2192000002</v>
      </c>
      <c r="J10">
        <v>0</v>
      </c>
      <c r="K10" s="42">
        <v>0</v>
      </c>
      <c r="L10" s="42">
        <f t="shared" si="0"/>
        <v>0</v>
      </c>
      <c r="M10" s="25">
        <v>179.2</v>
      </c>
      <c r="N10" s="26">
        <f t="shared" si="1"/>
        <v>0</v>
      </c>
      <c r="P10">
        <v>0</v>
      </c>
      <c r="Q10" s="42">
        <v>0</v>
      </c>
      <c r="R10" s="42">
        <f t="shared" si="2"/>
        <v>0</v>
      </c>
      <c r="S10" s="28">
        <v>89.600000000000009</v>
      </c>
      <c r="T10" s="26">
        <f t="shared" si="3"/>
        <v>0</v>
      </c>
      <c r="V10" s="24">
        <v>11963</v>
      </c>
      <c r="W10" s="42">
        <v>3169.0734999999995</v>
      </c>
      <c r="X10" s="42">
        <f>W10/V10</f>
        <v>0.26490625261222095</v>
      </c>
      <c r="Y10" s="26">
        <v>400</v>
      </c>
      <c r="Z10" s="27">
        <f>V10*X10*Y10</f>
        <v>1267629.3999999997</v>
      </c>
      <c r="AB10">
        <v>0</v>
      </c>
      <c r="AC10" s="42">
        <v>0</v>
      </c>
      <c r="AD10" s="42">
        <f t="shared" si="4"/>
        <v>0</v>
      </c>
      <c r="AE10" s="26">
        <v>240</v>
      </c>
      <c r="AF10" s="27">
        <f t="shared" si="5"/>
        <v>0</v>
      </c>
      <c r="AH10">
        <v>0</v>
      </c>
      <c r="AI10">
        <v>0</v>
      </c>
      <c r="AJ10">
        <f t="shared" si="6"/>
        <v>0</v>
      </c>
      <c r="AK10" s="26">
        <v>290</v>
      </c>
      <c r="AL10" s="27">
        <f t="shared" si="7"/>
        <v>0</v>
      </c>
      <c r="AN10" s="27">
        <f t="shared" si="8"/>
        <v>2508706.6191999996</v>
      </c>
      <c r="AO10" s="28">
        <f t="shared" si="9"/>
        <v>836235.53973333316</v>
      </c>
    </row>
    <row r="11" spans="1:41" x14ac:dyDescent="0.25">
      <c r="A11" s="22">
        <v>3025</v>
      </c>
      <c r="B11" s="23" t="s">
        <v>140</v>
      </c>
      <c r="C11" t="s">
        <v>241</v>
      </c>
      <c r="D11" s="24">
        <v>828</v>
      </c>
      <c r="E11" s="42">
        <v>2309.1669999999999</v>
      </c>
      <c r="F11" s="42">
        <f>E11/D11</f>
        <v>2.7888490338164251</v>
      </c>
      <c r="G11" s="28">
        <v>2016.0000000000002</v>
      </c>
      <c r="H11" s="26">
        <f>D11*F11*G11</f>
        <v>4655280.6720000003</v>
      </c>
      <c r="J11">
        <v>32</v>
      </c>
      <c r="K11" s="42">
        <v>25.068799999999996</v>
      </c>
      <c r="L11" s="42">
        <f t="shared" si="0"/>
        <v>0.78339999999999987</v>
      </c>
      <c r="M11" s="25">
        <v>179.2</v>
      </c>
      <c r="N11" s="26">
        <f t="shared" si="1"/>
        <v>4492.3289599999989</v>
      </c>
      <c r="P11">
        <v>0</v>
      </c>
      <c r="Q11" s="42">
        <v>0</v>
      </c>
      <c r="R11" s="42">
        <f t="shared" si="2"/>
        <v>0</v>
      </c>
      <c r="S11" s="28">
        <v>89.600000000000009</v>
      </c>
      <c r="T11" s="26">
        <f t="shared" si="3"/>
        <v>0</v>
      </c>
      <c r="V11" s="24">
        <v>42938</v>
      </c>
      <c r="W11" s="42">
        <v>15445.5213</v>
      </c>
      <c r="X11" s="42">
        <f>W11/V11</f>
        <v>0.35971683124505099</v>
      </c>
      <c r="Y11" s="26">
        <v>400</v>
      </c>
      <c r="Z11" s="27">
        <f>V11*X11*Y11</f>
        <v>6178208.5200000005</v>
      </c>
      <c r="AB11">
        <v>927</v>
      </c>
      <c r="AC11" s="42">
        <v>281.54679999999996</v>
      </c>
      <c r="AD11" s="42">
        <f t="shared" si="4"/>
        <v>0.30371823085221139</v>
      </c>
      <c r="AE11" s="26">
        <v>240</v>
      </c>
      <c r="AF11" s="27">
        <f t="shared" si="5"/>
        <v>67571.231999999989</v>
      </c>
      <c r="AH11">
        <v>0</v>
      </c>
      <c r="AI11">
        <v>0</v>
      </c>
      <c r="AJ11">
        <f t="shared" si="6"/>
        <v>0</v>
      </c>
      <c r="AK11" s="26">
        <v>290</v>
      </c>
      <c r="AL11" s="27">
        <f t="shared" si="7"/>
        <v>0</v>
      </c>
      <c r="AN11" s="27">
        <f t="shared" si="8"/>
        <v>10905552.75296</v>
      </c>
      <c r="AO11" s="28">
        <f t="shared" si="9"/>
        <v>3635184.2509866669</v>
      </c>
    </row>
    <row r="12" spans="1:41" x14ac:dyDescent="0.25">
      <c r="A12" s="22">
        <v>21002</v>
      </c>
      <c r="B12" s="23" t="s">
        <v>141</v>
      </c>
      <c r="C12" t="s">
        <v>241</v>
      </c>
      <c r="D12" s="24">
        <v>1158</v>
      </c>
      <c r="E12" s="42">
        <v>2092.3103000000001</v>
      </c>
      <c r="F12" s="42">
        <f>E12/D12</f>
        <v>1.8068310017271159</v>
      </c>
      <c r="G12" s="28">
        <v>2016.0000000000002</v>
      </c>
      <c r="H12" s="26">
        <f>D12*F12*G12</f>
        <v>4218097.5648000007</v>
      </c>
      <c r="J12">
        <v>0</v>
      </c>
      <c r="K12" s="42">
        <v>0</v>
      </c>
      <c r="L12" s="42">
        <f t="shared" si="0"/>
        <v>0</v>
      </c>
      <c r="M12" s="25">
        <v>179.2</v>
      </c>
      <c r="N12" s="26">
        <f t="shared" si="1"/>
        <v>0</v>
      </c>
      <c r="P12">
        <v>5</v>
      </c>
      <c r="Q12" s="42">
        <v>10.3683</v>
      </c>
      <c r="R12" s="42">
        <f t="shared" si="2"/>
        <v>2.0736599999999998</v>
      </c>
      <c r="S12" s="28">
        <v>89.600000000000009</v>
      </c>
      <c r="T12" s="26">
        <f t="shared" si="3"/>
        <v>928.99968000000001</v>
      </c>
      <c r="V12" s="24">
        <v>70618</v>
      </c>
      <c r="W12" s="42">
        <v>15497.5571</v>
      </c>
      <c r="X12" s="42">
        <f>W12/V12</f>
        <v>0.21945618822396556</v>
      </c>
      <c r="Y12" s="26">
        <v>400</v>
      </c>
      <c r="Z12" s="27">
        <f>V12*X12*Y12</f>
        <v>6199022.8399999999</v>
      </c>
      <c r="AB12">
        <v>0</v>
      </c>
      <c r="AC12" s="42">
        <v>0</v>
      </c>
      <c r="AD12" s="42">
        <f t="shared" si="4"/>
        <v>0</v>
      </c>
      <c r="AE12" s="26">
        <v>240</v>
      </c>
      <c r="AF12" s="27">
        <f t="shared" si="5"/>
        <v>0</v>
      </c>
      <c r="AH12">
        <v>0</v>
      </c>
      <c r="AI12">
        <v>0</v>
      </c>
      <c r="AJ12">
        <f t="shared" si="6"/>
        <v>0</v>
      </c>
      <c r="AK12" s="26">
        <v>290</v>
      </c>
      <c r="AL12" s="27">
        <f t="shared" si="7"/>
        <v>0</v>
      </c>
      <c r="AN12" s="27">
        <f t="shared" si="8"/>
        <v>10418049.404480001</v>
      </c>
      <c r="AO12" s="28">
        <f t="shared" si="9"/>
        <v>3472683.1348266671</v>
      </c>
    </row>
    <row r="13" spans="1:41" x14ac:dyDescent="0.25">
      <c r="A13" s="22">
        <v>23007</v>
      </c>
      <c r="B13" s="23" t="s">
        <v>184</v>
      </c>
      <c r="C13" t="s">
        <v>241</v>
      </c>
      <c r="D13" s="24">
        <v>0</v>
      </c>
      <c r="E13" s="42">
        <v>0</v>
      </c>
      <c r="F13" s="42">
        <v>0</v>
      </c>
      <c r="G13" s="28">
        <v>2016.0000000000002</v>
      </c>
      <c r="H13" s="26">
        <f>IFERROR(D13*F13*G13,0)</f>
        <v>0</v>
      </c>
      <c r="J13">
        <v>0</v>
      </c>
      <c r="K13" s="42">
        <v>0</v>
      </c>
      <c r="L13" s="42">
        <f t="shared" si="0"/>
        <v>0</v>
      </c>
      <c r="M13" s="25">
        <v>179.2</v>
      </c>
      <c r="N13" s="26">
        <f t="shared" si="1"/>
        <v>0</v>
      </c>
      <c r="P13">
        <v>0</v>
      </c>
      <c r="Q13" s="42">
        <v>0</v>
      </c>
      <c r="R13" s="42">
        <f t="shared" si="2"/>
        <v>0</v>
      </c>
      <c r="S13" s="28">
        <v>89.600000000000009</v>
      </c>
      <c r="T13" s="26">
        <f t="shared" si="3"/>
        <v>0</v>
      </c>
      <c r="V13" s="24">
        <v>0</v>
      </c>
      <c r="W13" s="42">
        <v>0</v>
      </c>
      <c r="X13" s="42">
        <v>0</v>
      </c>
      <c r="Y13" s="26">
        <v>400</v>
      </c>
      <c r="Z13" s="27">
        <v>0</v>
      </c>
      <c r="AB13">
        <v>0</v>
      </c>
      <c r="AC13" s="42">
        <v>0</v>
      </c>
      <c r="AD13" s="42">
        <f t="shared" si="4"/>
        <v>0</v>
      </c>
      <c r="AE13" s="26">
        <v>240</v>
      </c>
      <c r="AF13" s="27">
        <f t="shared" si="5"/>
        <v>0</v>
      </c>
      <c r="AH13">
        <v>0</v>
      </c>
      <c r="AI13">
        <v>0</v>
      </c>
      <c r="AJ13">
        <f t="shared" si="6"/>
        <v>0</v>
      </c>
      <c r="AK13" s="26">
        <v>290</v>
      </c>
      <c r="AL13" s="27">
        <f t="shared" si="7"/>
        <v>0</v>
      </c>
      <c r="AN13" s="27">
        <f t="shared" si="8"/>
        <v>0</v>
      </c>
      <c r="AO13" s="28">
        <f t="shared" si="9"/>
        <v>0</v>
      </c>
    </row>
    <row r="14" spans="1:41" x14ac:dyDescent="0.25">
      <c r="A14" s="22">
        <v>6005</v>
      </c>
      <c r="B14" s="23" t="s">
        <v>190</v>
      </c>
      <c r="C14" t="s">
        <v>241</v>
      </c>
      <c r="D14" s="24">
        <v>155</v>
      </c>
      <c r="E14" s="42">
        <v>152.37109999999998</v>
      </c>
      <c r="F14" s="42">
        <f t="shared" ref="F14:F41" si="10">E14/D14</f>
        <v>0.98303935483870952</v>
      </c>
      <c r="G14" s="28">
        <v>2016.0000000000002</v>
      </c>
      <c r="H14" s="26">
        <f t="shared" ref="H14:H41" si="11">D14*F14*G14</f>
        <v>307180.13760000002</v>
      </c>
      <c r="J14">
        <v>0</v>
      </c>
      <c r="K14" s="42">
        <v>0</v>
      </c>
      <c r="L14" s="42">
        <f t="shared" si="0"/>
        <v>0</v>
      </c>
      <c r="M14" s="25">
        <v>179.2</v>
      </c>
      <c r="N14" s="26">
        <f t="shared" si="1"/>
        <v>0</v>
      </c>
      <c r="P14">
        <v>0</v>
      </c>
      <c r="Q14" s="42">
        <v>0</v>
      </c>
      <c r="R14" s="42">
        <f t="shared" si="2"/>
        <v>0</v>
      </c>
      <c r="S14" s="28">
        <v>89.600000000000009</v>
      </c>
      <c r="T14" s="26">
        <f t="shared" si="3"/>
        <v>0</v>
      </c>
      <c r="V14" s="24">
        <v>10244</v>
      </c>
      <c r="W14" s="42">
        <v>2474.6026999999999</v>
      </c>
      <c r="X14" s="42">
        <f t="shared" ref="X14:X41" si="12">W14/V14</f>
        <v>0.24156605818039828</v>
      </c>
      <c r="Y14" s="26">
        <v>400</v>
      </c>
      <c r="Z14" s="27">
        <f t="shared" ref="Z14:Z41" si="13">V14*X14*Y14</f>
        <v>989841.08</v>
      </c>
      <c r="AB14">
        <v>0</v>
      </c>
      <c r="AC14" s="42">
        <v>0</v>
      </c>
      <c r="AD14" s="42">
        <f t="shared" si="4"/>
        <v>0</v>
      </c>
      <c r="AE14" s="26">
        <v>240</v>
      </c>
      <c r="AF14" s="27">
        <f t="shared" si="5"/>
        <v>0</v>
      </c>
      <c r="AH14">
        <v>0</v>
      </c>
      <c r="AI14">
        <v>0</v>
      </c>
      <c r="AJ14">
        <f t="shared" si="6"/>
        <v>0</v>
      </c>
      <c r="AK14" s="26">
        <v>290</v>
      </c>
      <c r="AL14" s="27">
        <f t="shared" si="7"/>
        <v>0</v>
      </c>
      <c r="AN14" s="27">
        <f t="shared" si="8"/>
        <v>1297021.2176000001</v>
      </c>
      <c r="AO14" s="28">
        <f t="shared" si="9"/>
        <v>432340.4058666667</v>
      </c>
    </row>
    <row r="15" spans="1:41" x14ac:dyDescent="0.25">
      <c r="A15" s="22">
        <v>31000</v>
      </c>
      <c r="B15" s="23" t="s">
        <v>191</v>
      </c>
      <c r="C15" t="s">
        <v>241</v>
      </c>
      <c r="D15" s="24">
        <v>481</v>
      </c>
      <c r="E15" s="42">
        <v>590.37080000000003</v>
      </c>
      <c r="F15" s="42">
        <f t="shared" si="10"/>
        <v>1.2273821205821207</v>
      </c>
      <c r="G15" s="28">
        <v>2016.0000000000002</v>
      </c>
      <c r="H15" s="26">
        <f t="shared" si="11"/>
        <v>1190187.5328000002</v>
      </c>
      <c r="J15">
        <v>0</v>
      </c>
      <c r="K15" s="42">
        <v>0</v>
      </c>
      <c r="L15" s="42">
        <f t="shared" si="0"/>
        <v>0</v>
      </c>
      <c r="M15" s="25">
        <v>179.2</v>
      </c>
      <c r="N15" s="26">
        <f t="shared" si="1"/>
        <v>0</v>
      </c>
      <c r="P15">
        <v>3</v>
      </c>
      <c r="Q15" s="42">
        <v>4.0760000000000005</v>
      </c>
      <c r="R15" s="42">
        <f t="shared" si="2"/>
        <v>1.3586666666666669</v>
      </c>
      <c r="S15" s="28">
        <v>89.600000000000009</v>
      </c>
      <c r="T15" s="26">
        <f t="shared" si="3"/>
        <v>365.20960000000008</v>
      </c>
      <c r="V15" s="24">
        <v>12386</v>
      </c>
      <c r="W15" s="42">
        <v>3395.8042000000009</v>
      </c>
      <c r="X15" s="42">
        <f t="shared" si="12"/>
        <v>0.27416471823026006</v>
      </c>
      <c r="Y15" s="26">
        <v>400</v>
      </c>
      <c r="Z15" s="27">
        <f t="shared" si="13"/>
        <v>1358321.6800000004</v>
      </c>
      <c r="AB15">
        <v>0</v>
      </c>
      <c r="AC15" s="42">
        <v>0</v>
      </c>
      <c r="AD15" s="42">
        <f t="shared" si="4"/>
        <v>0</v>
      </c>
      <c r="AE15" s="26">
        <v>240</v>
      </c>
      <c r="AF15" s="27">
        <f t="shared" si="5"/>
        <v>0</v>
      </c>
      <c r="AH15">
        <v>0</v>
      </c>
      <c r="AI15">
        <v>0</v>
      </c>
      <c r="AJ15">
        <f t="shared" si="6"/>
        <v>0</v>
      </c>
      <c r="AK15" s="26">
        <v>290</v>
      </c>
      <c r="AL15" s="27">
        <f t="shared" si="7"/>
        <v>0</v>
      </c>
      <c r="AN15" s="27">
        <f t="shared" si="8"/>
        <v>2548874.4224000005</v>
      </c>
      <c r="AO15" s="28">
        <f t="shared" si="9"/>
        <v>849624.8074666668</v>
      </c>
    </row>
    <row r="16" spans="1:41" x14ac:dyDescent="0.25">
      <c r="A16" s="22">
        <v>13017</v>
      </c>
      <c r="B16" s="23" t="s">
        <v>143</v>
      </c>
      <c r="C16" t="s">
        <v>241</v>
      </c>
      <c r="D16" s="24">
        <v>71</v>
      </c>
      <c r="E16" s="42">
        <v>157.79920000000001</v>
      </c>
      <c r="F16" s="42">
        <f t="shared" si="10"/>
        <v>2.2225239436619719</v>
      </c>
      <c r="G16" s="28">
        <v>2016.0000000000002</v>
      </c>
      <c r="H16" s="26">
        <f t="shared" si="11"/>
        <v>318123.18720000004</v>
      </c>
      <c r="J16">
        <v>0</v>
      </c>
      <c r="K16" s="42">
        <v>0</v>
      </c>
      <c r="L16" s="42">
        <f t="shared" si="0"/>
        <v>0</v>
      </c>
      <c r="M16" s="25">
        <v>179.2</v>
      </c>
      <c r="N16" s="26">
        <f t="shared" si="1"/>
        <v>0</v>
      </c>
      <c r="P16">
        <v>0</v>
      </c>
      <c r="Q16" s="42">
        <v>0</v>
      </c>
      <c r="R16" s="42">
        <f t="shared" si="2"/>
        <v>0</v>
      </c>
      <c r="S16" s="28">
        <v>89.600000000000009</v>
      </c>
      <c r="T16" s="26">
        <f t="shared" si="3"/>
        <v>0</v>
      </c>
      <c r="V16" s="24">
        <v>5857</v>
      </c>
      <c r="W16" s="42">
        <v>1639.1372999999999</v>
      </c>
      <c r="X16" s="42">
        <f t="shared" si="12"/>
        <v>0.27985953559842919</v>
      </c>
      <c r="Y16" s="26">
        <v>400</v>
      </c>
      <c r="Z16" s="27">
        <f t="shared" si="13"/>
        <v>655654.91999999981</v>
      </c>
      <c r="AB16">
        <v>0</v>
      </c>
      <c r="AC16" s="42">
        <v>0</v>
      </c>
      <c r="AD16" s="42">
        <f t="shared" si="4"/>
        <v>0</v>
      </c>
      <c r="AE16" s="26">
        <v>240</v>
      </c>
      <c r="AF16" s="27">
        <f t="shared" si="5"/>
        <v>0</v>
      </c>
      <c r="AH16">
        <v>0</v>
      </c>
      <c r="AI16">
        <v>0</v>
      </c>
      <c r="AJ16">
        <f t="shared" si="6"/>
        <v>0</v>
      </c>
      <c r="AK16" s="26">
        <v>290</v>
      </c>
      <c r="AL16" s="27">
        <f t="shared" si="7"/>
        <v>0</v>
      </c>
      <c r="AN16" s="27">
        <f t="shared" si="8"/>
        <v>973778.10719999985</v>
      </c>
      <c r="AO16" s="28">
        <f t="shared" si="9"/>
        <v>324592.70239999995</v>
      </c>
    </row>
    <row r="17" spans="1:41" x14ac:dyDescent="0.25">
      <c r="A17" s="22">
        <v>7008</v>
      </c>
      <c r="B17" s="23" t="s">
        <v>198</v>
      </c>
      <c r="C17" t="s">
        <v>241</v>
      </c>
      <c r="D17" s="24">
        <v>7</v>
      </c>
      <c r="E17" s="42">
        <v>9.5048999999999992</v>
      </c>
      <c r="F17" s="42">
        <f t="shared" si="10"/>
        <v>1.3578428571428571</v>
      </c>
      <c r="G17" s="28">
        <v>2016.0000000000002</v>
      </c>
      <c r="H17" s="26">
        <f t="shared" si="11"/>
        <v>19161.878400000001</v>
      </c>
      <c r="J17">
        <v>0</v>
      </c>
      <c r="K17" s="42">
        <v>0</v>
      </c>
      <c r="L17" s="42">
        <f t="shared" si="0"/>
        <v>0</v>
      </c>
      <c r="M17" s="25">
        <v>179.2</v>
      </c>
      <c r="N17" s="26">
        <f t="shared" si="1"/>
        <v>0</v>
      </c>
      <c r="P17">
        <v>0</v>
      </c>
      <c r="Q17" s="42">
        <v>0</v>
      </c>
      <c r="R17" s="42">
        <f t="shared" si="2"/>
        <v>0</v>
      </c>
      <c r="S17" s="28">
        <v>89.600000000000009</v>
      </c>
      <c r="T17" s="26">
        <f t="shared" si="3"/>
        <v>0</v>
      </c>
      <c r="V17" s="24">
        <v>1569</v>
      </c>
      <c r="W17" s="42">
        <v>228.21699999999998</v>
      </c>
      <c r="X17" s="42">
        <f t="shared" si="12"/>
        <v>0.14545379222434671</v>
      </c>
      <c r="Y17" s="26">
        <v>400</v>
      </c>
      <c r="Z17" s="27">
        <f t="shared" si="13"/>
        <v>91286.799999999988</v>
      </c>
      <c r="AB17">
        <v>0</v>
      </c>
      <c r="AC17" s="42">
        <v>0</v>
      </c>
      <c r="AD17" s="42">
        <f t="shared" si="4"/>
        <v>0</v>
      </c>
      <c r="AE17" s="26">
        <v>240</v>
      </c>
      <c r="AF17" s="27">
        <f t="shared" si="5"/>
        <v>0</v>
      </c>
      <c r="AH17">
        <v>0</v>
      </c>
      <c r="AI17">
        <v>0</v>
      </c>
      <c r="AJ17">
        <f t="shared" si="6"/>
        <v>0</v>
      </c>
      <c r="AK17" s="26">
        <v>290</v>
      </c>
      <c r="AL17" s="27">
        <f t="shared" si="7"/>
        <v>0</v>
      </c>
      <c r="AN17" s="27">
        <f t="shared" si="8"/>
        <v>110448.67839999999</v>
      </c>
      <c r="AO17" s="28">
        <f t="shared" si="9"/>
        <v>36816.22613333333</v>
      </c>
    </row>
    <row r="18" spans="1:41" x14ac:dyDescent="0.25">
      <c r="A18" s="22">
        <v>19007</v>
      </c>
      <c r="B18" s="23" t="s">
        <v>145</v>
      </c>
      <c r="C18" t="s">
        <v>241</v>
      </c>
      <c r="D18" s="24">
        <v>1131</v>
      </c>
      <c r="E18" s="42">
        <v>2068.3717000000001</v>
      </c>
      <c r="F18" s="42">
        <f t="shared" si="10"/>
        <v>1.8287990274093724</v>
      </c>
      <c r="G18" s="28">
        <v>2016.0000000000002</v>
      </c>
      <c r="H18" s="26">
        <f t="shared" si="11"/>
        <v>4169837.3472000007</v>
      </c>
      <c r="J18">
        <v>1</v>
      </c>
      <c r="K18" s="42">
        <v>2.9228999999999998</v>
      </c>
      <c r="L18" s="42">
        <f t="shared" si="0"/>
        <v>2.9228999999999998</v>
      </c>
      <c r="M18" s="25">
        <v>179.2</v>
      </c>
      <c r="N18" s="26">
        <f t="shared" si="1"/>
        <v>523.78367999999989</v>
      </c>
      <c r="P18">
        <v>0</v>
      </c>
      <c r="Q18" s="42">
        <v>0</v>
      </c>
      <c r="R18" s="42">
        <f t="shared" si="2"/>
        <v>0</v>
      </c>
      <c r="S18" s="28">
        <v>89.600000000000009</v>
      </c>
      <c r="T18" s="26">
        <f t="shared" si="3"/>
        <v>0</v>
      </c>
      <c r="V18" s="24">
        <v>23756</v>
      </c>
      <c r="W18" s="42">
        <v>7857.138399999998</v>
      </c>
      <c r="X18" s="42">
        <f t="shared" si="12"/>
        <v>0.33074332379188409</v>
      </c>
      <c r="Y18" s="26">
        <v>400</v>
      </c>
      <c r="Z18" s="27">
        <f t="shared" si="13"/>
        <v>3142855.3599999994</v>
      </c>
      <c r="AB18">
        <v>0</v>
      </c>
      <c r="AC18" s="42">
        <v>0</v>
      </c>
      <c r="AD18" s="42">
        <f t="shared" si="4"/>
        <v>0</v>
      </c>
      <c r="AE18" s="26">
        <v>240</v>
      </c>
      <c r="AF18" s="27">
        <f t="shared" si="5"/>
        <v>0</v>
      </c>
      <c r="AH18">
        <v>0</v>
      </c>
      <c r="AI18">
        <v>0</v>
      </c>
      <c r="AJ18">
        <f t="shared" si="6"/>
        <v>0</v>
      </c>
      <c r="AK18" s="26">
        <v>290</v>
      </c>
      <c r="AL18" s="27">
        <f t="shared" si="7"/>
        <v>0</v>
      </c>
      <c r="AN18" s="27">
        <f t="shared" si="8"/>
        <v>7313216.4908799995</v>
      </c>
      <c r="AO18" s="28">
        <f t="shared" si="9"/>
        <v>2437738.8302933332</v>
      </c>
    </row>
    <row r="19" spans="1:41" x14ac:dyDescent="0.25">
      <c r="A19" s="22">
        <v>4005</v>
      </c>
      <c r="B19" s="23" t="s">
        <v>146</v>
      </c>
      <c r="C19" t="s">
        <v>241</v>
      </c>
      <c r="D19" s="24">
        <v>327</v>
      </c>
      <c r="E19" s="42">
        <v>355.46850000000006</v>
      </c>
      <c r="F19" s="42">
        <f t="shared" si="10"/>
        <v>1.0870596330275231</v>
      </c>
      <c r="G19" s="28">
        <v>2016.0000000000002</v>
      </c>
      <c r="H19" s="26">
        <f t="shared" si="11"/>
        <v>716624.49600000016</v>
      </c>
      <c r="J19">
        <v>64</v>
      </c>
      <c r="K19" s="42">
        <v>44.170600000000007</v>
      </c>
      <c r="L19" s="42">
        <f t="shared" si="0"/>
        <v>0.69016562500000012</v>
      </c>
      <c r="M19" s="25">
        <v>179.2</v>
      </c>
      <c r="N19" s="26">
        <f t="shared" si="1"/>
        <v>7915.3715200000006</v>
      </c>
      <c r="P19">
        <v>4</v>
      </c>
      <c r="Q19" s="42">
        <v>4.5187999999999997</v>
      </c>
      <c r="R19" s="42">
        <f t="shared" si="2"/>
        <v>1.1296999999999999</v>
      </c>
      <c r="S19" s="28">
        <v>89.600000000000009</v>
      </c>
      <c r="T19" s="26">
        <f t="shared" si="3"/>
        <v>404.88448</v>
      </c>
      <c r="V19" s="24">
        <v>12908</v>
      </c>
      <c r="W19" s="42">
        <v>3342.6331999999998</v>
      </c>
      <c r="X19" s="42">
        <f t="shared" si="12"/>
        <v>0.25895825844437559</v>
      </c>
      <c r="Y19" s="26">
        <v>400</v>
      </c>
      <c r="Z19" s="27">
        <f t="shared" si="13"/>
        <v>1337053.28</v>
      </c>
      <c r="AB19">
        <v>3</v>
      </c>
      <c r="AC19" s="42">
        <v>1.1852</v>
      </c>
      <c r="AD19" s="42">
        <f t="shared" si="4"/>
        <v>0.39506666666666668</v>
      </c>
      <c r="AE19" s="26">
        <v>240</v>
      </c>
      <c r="AF19" s="27">
        <f t="shared" si="5"/>
        <v>284.44799999999998</v>
      </c>
      <c r="AH19">
        <v>0</v>
      </c>
      <c r="AI19">
        <v>0</v>
      </c>
      <c r="AJ19">
        <f t="shared" si="6"/>
        <v>0</v>
      </c>
      <c r="AK19" s="26">
        <v>290</v>
      </c>
      <c r="AL19" s="27">
        <f t="shared" si="7"/>
        <v>0</v>
      </c>
      <c r="AN19" s="27">
        <f t="shared" si="8"/>
        <v>2062282.4800000004</v>
      </c>
      <c r="AO19" s="28">
        <f t="shared" si="9"/>
        <v>687427.49333333352</v>
      </c>
    </row>
    <row r="20" spans="1:41" x14ac:dyDescent="0.25">
      <c r="A20" s="22">
        <v>8006</v>
      </c>
      <c r="B20" s="23" t="s">
        <v>202</v>
      </c>
      <c r="C20" t="s">
        <v>241</v>
      </c>
      <c r="D20" s="24">
        <v>311</v>
      </c>
      <c r="E20" s="42">
        <v>366.70229999999998</v>
      </c>
      <c r="F20" s="42">
        <f t="shared" si="10"/>
        <v>1.1791070739549838</v>
      </c>
      <c r="G20" s="28">
        <v>2016.0000000000002</v>
      </c>
      <c r="H20" s="26">
        <f t="shared" si="11"/>
        <v>739271.83680000005</v>
      </c>
      <c r="J20">
        <v>307</v>
      </c>
      <c r="K20" s="42">
        <v>205.3031000000002</v>
      </c>
      <c r="L20" s="42">
        <f t="shared" si="0"/>
        <v>0.66873973941368148</v>
      </c>
      <c r="M20" s="25">
        <v>179.2</v>
      </c>
      <c r="N20" s="26">
        <f t="shared" si="1"/>
        <v>36790.315520000033</v>
      </c>
      <c r="P20">
        <v>27</v>
      </c>
      <c r="Q20" s="42">
        <v>34.105999999999995</v>
      </c>
      <c r="R20" s="42">
        <f t="shared" si="2"/>
        <v>1.263185185185185</v>
      </c>
      <c r="S20" s="28">
        <v>89.600000000000009</v>
      </c>
      <c r="T20" s="26">
        <f t="shared" si="3"/>
        <v>3055.8975999999998</v>
      </c>
      <c r="V20" s="24">
        <v>15116</v>
      </c>
      <c r="W20" s="42">
        <v>3620.0323000000003</v>
      </c>
      <c r="X20" s="42">
        <f t="shared" si="12"/>
        <v>0.23948348107965073</v>
      </c>
      <c r="Y20" s="26">
        <v>400</v>
      </c>
      <c r="Z20" s="27">
        <f t="shared" si="13"/>
        <v>1448012.9200000002</v>
      </c>
      <c r="AB20">
        <v>53</v>
      </c>
      <c r="AC20" s="42">
        <v>25.894299999999998</v>
      </c>
      <c r="AD20" s="42">
        <f t="shared" si="4"/>
        <v>0.4885716981132075</v>
      </c>
      <c r="AE20" s="26">
        <v>240</v>
      </c>
      <c r="AF20" s="27">
        <f t="shared" si="5"/>
        <v>6214.6319999999996</v>
      </c>
      <c r="AH20">
        <v>0</v>
      </c>
      <c r="AI20">
        <v>0</v>
      </c>
      <c r="AJ20">
        <f t="shared" si="6"/>
        <v>0</v>
      </c>
      <c r="AK20" s="26">
        <v>290</v>
      </c>
      <c r="AL20" s="27">
        <f t="shared" si="7"/>
        <v>0</v>
      </c>
      <c r="AN20" s="27">
        <f t="shared" si="8"/>
        <v>2233345.6019200003</v>
      </c>
      <c r="AO20" s="28">
        <f t="shared" si="9"/>
        <v>744448.53397333343</v>
      </c>
    </row>
    <row r="21" spans="1:41" x14ac:dyDescent="0.25">
      <c r="A21" s="22">
        <v>13027</v>
      </c>
      <c r="B21" t="s">
        <v>206</v>
      </c>
      <c r="C21" t="s">
        <v>241</v>
      </c>
      <c r="D21" s="24">
        <v>942</v>
      </c>
      <c r="E21">
        <v>2063.7021000000004</v>
      </c>
      <c r="F21" s="42">
        <f t="shared" si="10"/>
        <v>2.1907665605095548</v>
      </c>
      <c r="G21" s="28">
        <v>2016.0000000000002</v>
      </c>
      <c r="H21" s="26">
        <f t="shared" si="11"/>
        <v>4160423.4336000015</v>
      </c>
      <c r="J21">
        <v>0</v>
      </c>
      <c r="K21">
        <v>0</v>
      </c>
      <c r="L21" s="42">
        <f t="shared" si="0"/>
        <v>0</v>
      </c>
      <c r="M21" s="25">
        <v>179.2</v>
      </c>
      <c r="N21" s="26">
        <f t="shared" si="1"/>
        <v>0</v>
      </c>
      <c r="P21">
        <v>0</v>
      </c>
      <c r="Q21">
        <v>0</v>
      </c>
      <c r="R21" s="42">
        <f t="shared" si="2"/>
        <v>0</v>
      </c>
      <c r="S21" s="28">
        <v>89.600000000000009</v>
      </c>
      <c r="T21" s="26">
        <f t="shared" si="3"/>
        <v>0</v>
      </c>
      <c r="V21">
        <v>38089</v>
      </c>
      <c r="W21">
        <v>10863.719199999996</v>
      </c>
      <c r="X21" s="42">
        <f t="shared" si="12"/>
        <v>0.2852193336658877</v>
      </c>
      <c r="Y21" s="26">
        <v>400</v>
      </c>
      <c r="Z21" s="27">
        <f t="shared" si="13"/>
        <v>4345487.6799999988</v>
      </c>
      <c r="AB21">
        <v>0</v>
      </c>
      <c r="AC21" s="42">
        <v>0</v>
      </c>
      <c r="AD21" s="42">
        <f t="shared" si="4"/>
        <v>0</v>
      </c>
      <c r="AE21" s="26">
        <v>240</v>
      </c>
      <c r="AF21" s="27">
        <f t="shared" si="5"/>
        <v>0</v>
      </c>
      <c r="AH21">
        <v>0</v>
      </c>
      <c r="AI21">
        <v>0</v>
      </c>
      <c r="AJ21">
        <f t="shared" si="6"/>
        <v>0</v>
      </c>
      <c r="AK21" s="26">
        <v>290</v>
      </c>
      <c r="AL21" s="27">
        <f t="shared" si="7"/>
        <v>0</v>
      </c>
      <c r="AN21" s="27">
        <f t="shared" si="8"/>
        <v>8505911.1136000007</v>
      </c>
      <c r="AO21" s="28">
        <f t="shared" si="9"/>
        <v>2835303.7045333334</v>
      </c>
    </row>
    <row r="22" spans="1:41" x14ac:dyDescent="0.25">
      <c r="A22" s="22">
        <v>2006</v>
      </c>
      <c r="B22" s="23" t="s">
        <v>148</v>
      </c>
      <c r="C22" t="s">
        <v>241</v>
      </c>
      <c r="D22" s="24">
        <v>647</v>
      </c>
      <c r="E22" s="42">
        <v>758.52480000000003</v>
      </c>
      <c r="F22" s="42">
        <f t="shared" si="10"/>
        <v>1.1723721792890263</v>
      </c>
      <c r="G22" s="28">
        <v>2016.0000000000002</v>
      </c>
      <c r="H22" s="26">
        <f t="shared" si="11"/>
        <v>1529185.9968000003</v>
      </c>
      <c r="J22">
        <v>211</v>
      </c>
      <c r="K22" s="42">
        <v>147.74390000000022</v>
      </c>
      <c r="L22" s="42">
        <f t="shared" si="0"/>
        <v>0.70020805687203902</v>
      </c>
      <c r="M22" s="25">
        <v>179.2</v>
      </c>
      <c r="N22" s="26">
        <f t="shared" si="1"/>
        <v>26475.706880000038</v>
      </c>
      <c r="P22">
        <v>6</v>
      </c>
      <c r="Q22" s="42">
        <v>6.4752000000000001</v>
      </c>
      <c r="R22" s="42">
        <f t="shared" si="2"/>
        <v>1.0791999999999999</v>
      </c>
      <c r="S22" s="28">
        <v>89.600000000000009</v>
      </c>
      <c r="T22" s="26">
        <f t="shared" si="3"/>
        <v>580.17791999999997</v>
      </c>
      <c r="V22" s="24">
        <v>13361</v>
      </c>
      <c r="W22" s="42">
        <v>4072.9415000000004</v>
      </c>
      <c r="X22" s="42">
        <f t="shared" si="12"/>
        <v>0.30483807349749276</v>
      </c>
      <c r="Y22" s="26">
        <v>400</v>
      </c>
      <c r="Z22" s="27">
        <f t="shared" si="13"/>
        <v>1629176.6000000003</v>
      </c>
      <c r="AB22">
        <v>330</v>
      </c>
      <c r="AC22" s="42">
        <v>326.29119999999995</v>
      </c>
      <c r="AD22" s="42">
        <f t="shared" si="4"/>
        <v>0.98876121212121193</v>
      </c>
      <c r="AE22" s="26">
        <v>240</v>
      </c>
      <c r="AF22" s="27">
        <f t="shared" si="5"/>
        <v>78309.887999999992</v>
      </c>
      <c r="AH22">
        <v>0</v>
      </c>
      <c r="AI22">
        <v>0</v>
      </c>
      <c r="AJ22">
        <f t="shared" si="6"/>
        <v>0</v>
      </c>
      <c r="AK22" s="26">
        <v>290</v>
      </c>
      <c r="AL22" s="27">
        <f t="shared" si="7"/>
        <v>0</v>
      </c>
      <c r="AN22" s="27">
        <f t="shared" si="8"/>
        <v>3263728.3696000008</v>
      </c>
      <c r="AO22" s="28">
        <f t="shared" si="9"/>
        <v>1087909.4565333335</v>
      </c>
    </row>
    <row r="23" spans="1:41" x14ac:dyDescent="0.25">
      <c r="A23" s="22">
        <v>3005</v>
      </c>
      <c r="B23" s="23" t="s">
        <v>149</v>
      </c>
      <c r="C23" t="s">
        <v>241</v>
      </c>
      <c r="D23" s="24">
        <v>987</v>
      </c>
      <c r="E23" s="42">
        <v>908.50299999999993</v>
      </c>
      <c r="F23" s="42">
        <f t="shared" si="10"/>
        <v>0.92046909827760881</v>
      </c>
      <c r="G23" s="28">
        <v>2016.0000000000002</v>
      </c>
      <c r="H23" s="26">
        <f t="shared" si="11"/>
        <v>1831542.048</v>
      </c>
      <c r="J23">
        <v>0</v>
      </c>
      <c r="K23" s="42">
        <v>0</v>
      </c>
      <c r="L23" s="42">
        <f t="shared" si="0"/>
        <v>0</v>
      </c>
      <c r="M23" s="25">
        <v>179.2</v>
      </c>
      <c r="N23" s="26">
        <f t="shared" si="1"/>
        <v>0</v>
      </c>
      <c r="P23">
        <v>0</v>
      </c>
      <c r="Q23" s="42">
        <v>0</v>
      </c>
      <c r="R23" s="42">
        <f t="shared" si="2"/>
        <v>0</v>
      </c>
      <c r="S23" s="28">
        <v>89.600000000000009</v>
      </c>
      <c r="T23" s="26">
        <f t="shared" si="3"/>
        <v>0</v>
      </c>
      <c r="V23" s="24">
        <v>16890</v>
      </c>
      <c r="W23" s="42">
        <v>6635.4680999999991</v>
      </c>
      <c r="X23" s="42">
        <f t="shared" si="12"/>
        <v>0.3928637122557726</v>
      </c>
      <c r="Y23" s="26">
        <v>400</v>
      </c>
      <c r="Z23" s="27">
        <f t="shared" si="13"/>
        <v>2654187.2399999998</v>
      </c>
      <c r="AB23">
        <v>0</v>
      </c>
      <c r="AC23" s="42">
        <v>0</v>
      </c>
      <c r="AD23" s="42">
        <f t="shared" si="4"/>
        <v>0</v>
      </c>
      <c r="AE23" s="26">
        <v>240</v>
      </c>
      <c r="AF23" s="27">
        <f t="shared" si="5"/>
        <v>0</v>
      </c>
      <c r="AH23">
        <v>0</v>
      </c>
      <c r="AI23">
        <v>0</v>
      </c>
      <c r="AJ23">
        <f t="shared" si="6"/>
        <v>0</v>
      </c>
      <c r="AK23" s="26">
        <v>290</v>
      </c>
      <c r="AL23" s="27">
        <f t="shared" si="7"/>
        <v>0</v>
      </c>
      <c r="AN23" s="27">
        <f t="shared" si="8"/>
        <v>4485729.2879999997</v>
      </c>
      <c r="AO23" s="28">
        <f t="shared" si="9"/>
        <v>1495243.0959999999</v>
      </c>
    </row>
    <row r="24" spans="1:41" x14ac:dyDescent="0.25">
      <c r="A24" s="22">
        <v>19033</v>
      </c>
      <c r="B24" t="s">
        <v>208</v>
      </c>
      <c r="C24" t="s">
        <v>241</v>
      </c>
      <c r="D24" s="24">
        <v>655</v>
      </c>
      <c r="E24">
        <v>495.88770000000011</v>
      </c>
      <c r="F24" s="42">
        <f t="shared" si="10"/>
        <v>0.75708045801526735</v>
      </c>
      <c r="G24" s="28">
        <v>2016.0000000000002</v>
      </c>
      <c r="H24" s="26">
        <f t="shared" si="11"/>
        <v>999709.60320000036</v>
      </c>
      <c r="J24">
        <v>0</v>
      </c>
      <c r="K24">
        <v>0</v>
      </c>
      <c r="L24" s="42">
        <f t="shared" si="0"/>
        <v>0</v>
      </c>
      <c r="M24" s="25">
        <v>179.2</v>
      </c>
      <c r="N24" s="26">
        <f t="shared" si="1"/>
        <v>0</v>
      </c>
      <c r="P24">
        <v>0</v>
      </c>
      <c r="Q24">
        <v>0</v>
      </c>
      <c r="R24" s="42">
        <f t="shared" si="2"/>
        <v>0</v>
      </c>
      <c r="S24" s="28">
        <v>89.600000000000009</v>
      </c>
      <c r="T24" s="26">
        <f t="shared" si="3"/>
        <v>0</v>
      </c>
      <c r="V24">
        <v>5533</v>
      </c>
      <c r="W24">
        <v>1622.2392000000002</v>
      </c>
      <c r="X24" s="42">
        <f t="shared" si="12"/>
        <v>0.29319342129043924</v>
      </c>
      <c r="Y24" s="26">
        <v>400</v>
      </c>
      <c r="Z24" s="27">
        <f t="shared" si="13"/>
        <v>648895.68000000005</v>
      </c>
      <c r="AB24">
        <v>0</v>
      </c>
      <c r="AC24" s="42">
        <v>0</v>
      </c>
      <c r="AD24" s="42">
        <f t="shared" si="4"/>
        <v>0</v>
      </c>
      <c r="AE24" s="26">
        <v>240</v>
      </c>
      <c r="AF24" s="27">
        <f t="shared" si="5"/>
        <v>0</v>
      </c>
      <c r="AH24">
        <v>0</v>
      </c>
      <c r="AI24">
        <v>0</v>
      </c>
      <c r="AJ24">
        <f t="shared" si="6"/>
        <v>0</v>
      </c>
      <c r="AK24" s="26">
        <v>290</v>
      </c>
      <c r="AL24" s="27">
        <f t="shared" si="7"/>
        <v>0</v>
      </c>
      <c r="AN24" s="27">
        <f t="shared" si="8"/>
        <v>1648605.2832000004</v>
      </c>
      <c r="AO24" s="28">
        <f t="shared" si="9"/>
        <v>549535.09440000018</v>
      </c>
    </row>
    <row r="25" spans="1:41" x14ac:dyDescent="0.25">
      <c r="A25" s="22">
        <v>3122</v>
      </c>
      <c r="B25" s="23" t="s">
        <v>150</v>
      </c>
      <c r="C25" t="s">
        <v>241</v>
      </c>
      <c r="D25" s="24">
        <v>1731</v>
      </c>
      <c r="E25" s="42">
        <v>3108.2436000000002</v>
      </c>
      <c r="F25" s="42">
        <f t="shared" si="10"/>
        <v>1.7956346620450607</v>
      </c>
      <c r="G25" s="28">
        <v>2016.0000000000002</v>
      </c>
      <c r="H25" s="26">
        <f t="shared" si="11"/>
        <v>6266219.0976000009</v>
      </c>
      <c r="J25">
        <v>32</v>
      </c>
      <c r="K25" s="42">
        <v>27.900699999999997</v>
      </c>
      <c r="L25" s="42">
        <f t="shared" si="0"/>
        <v>0.8718968749999999</v>
      </c>
      <c r="M25" s="25">
        <v>179.2</v>
      </c>
      <c r="N25" s="26">
        <f t="shared" si="1"/>
        <v>4999.8054399999992</v>
      </c>
      <c r="P25">
        <v>0</v>
      </c>
      <c r="Q25" s="42">
        <v>0</v>
      </c>
      <c r="R25" s="42">
        <f t="shared" si="2"/>
        <v>0</v>
      </c>
      <c r="S25" s="28">
        <v>89.600000000000009</v>
      </c>
      <c r="T25" s="26">
        <f t="shared" si="3"/>
        <v>0</v>
      </c>
      <c r="V25" s="24">
        <v>38250</v>
      </c>
      <c r="W25" s="42">
        <v>9926.6071000000011</v>
      </c>
      <c r="X25" s="42">
        <f t="shared" si="12"/>
        <v>0.2595191398692811</v>
      </c>
      <c r="Y25" s="26">
        <v>400</v>
      </c>
      <c r="Z25" s="27">
        <f t="shared" si="13"/>
        <v>3970642.8400000012</v>
      </c>
      <c r="AB25">
        <v>1</v>
      </c>
      <c r="AC25" s="42">
        <v>0.52300000000000002</v>
      </c>
      <c r="AD25" s="42">
        <f t="shared" si="4"/>
        <v>0.52300000000000002</v>
      </c>
      <c r="AE25" s="26">
        <v>240</v>
      </c>
      <c r="AF25" s="27">
        <f t="shared" si="5"/>
        <v>125.52000000000001</v>
      </c>
      <c r="AH25">
        <v>0</v>
      </c>
      <c r="AI25">
        <v>0</v>
      </c>
      <c r="AJ25">
        <f t="shared" si="6"/>
        <v>0</v>
      </c>
      <c r="AK25" s="26">
        <v>290</v>
      </c>
      <c r="AL25" s="27">
        <f t="shared" si="7"/>
        <v>0</v>
      </c>
      <c r="AN25" s="27">
        <f t="shared" si="8"/>
        <v>10241987.263040002</v>
      </c>
      <c r="AO25" s="28">
        <f t="shared" si="9"/>
        <v>3413995.7543466673</v>
      </c>
    </row>
    <row r="26" spans="1:41" x14ac:dyDescent="0.25">
      <c r="A26" s="22">
        <v>4001</v>
      </c>
      <c r="B26" s="23" t="s">
        <v>245</v>
      </c>
      <c r="C26" t="s">
        <v>241</v>
      </c>
      <c r="D26" s="24">
        <v>239</v>
      </c>
      <c r="E26" s="42">
        <v>201.28299999999999</v>
      </c>
      <c r="F26" s="42">
        <f t="shared" si="10"/>
        <v>0.84218828451882843</v>
      </c>
      <c r="G26" s="28">
        <v>2016.0000000000002</v>
      </c>
      <c r="H26" s="26">
        <f t="shared" si="11"/>
        <v>405786.52799999999</v>
      </c>
      <c r="J26">
        <v>0</v>
      </c>
      <c r="K26" s="42">
        <v>0</v>
      </c>
      <c r="L26" s="42">
        <f t="shared" si="0"/>
        <v>0</v>
      </c>
      <c r="M26" s="25">
        <v>179.2</v>
      </c>
      <c r="N26" s="26">
        <f t="shared" si="1"/>
        <v>0</v>
      </c>
      <c r="P26">
        <v>0</v>
      </c>
      <c r="Q26" s="42">
        <v>0</v>
      </c>
      <c r="R26" s="42">
        <f t="shared" si="2"/>
        <v>0</v>
      </c>
      <c r="S26" s="28">
        <v>89.600000000000009</v>
      </c>
      <c r="T26" s="26">
        <f t="shared" si="3"/>
        <v>0</v>
      </c>
      <c r="V26" s="24">
        <v>4937</v>
      </c>
      <c r="W26" s="42">
        <v>1277.0160000000001</v>
      </c>
      <c r="X26" s="42">
        <f t="shared" si="12"/>
        <v>0.25866234555398016</v>
      </c>
      <c r="Y26" s="26">
        <v>400</v>
      </c>
      <c r="Z26" s="27">
        <f t="shared" si="13"/>
        <v>510806.4</v>
      </c>
      <c r="AB26">
        <v>0</v>
      </c>
      <c r="AC26" s="42">
        <v>0</v>
      </c>
      <c r="AD26" s="42">
        <f t="shared" si="4"/>
        <v>0</v>
      </c>
      <c r="AE26" s="26">
        <v>240</v>
      </c>
      <c r="AF26" s="27">
        <f t="shared" si="5"/>
        <v>0</v>
      </c>
      <c r="AH26">
        <v>0</v>
      </c>
      <c r="AI26">
        <v>0</v>
      </c>
      <c r="AJ26">
        <f t="shared" si="6"/>
        <v>0</v>
      </c>
      <c r="AK26" s="26">
        <v>290</v>
      </c>
      <c r="AL26" s="27">
        <f t="shared" si="7"/>
        <v>0</v>
      </c>
      <c r="AN26" s="27">
        <f t="shared" si="8"/>
        <v>916592.92800000007</v>
      </c>
      <c r="AO26" s="28">
        <f t="shared" si="9"/>
        <v>305530.97600000002</v>
      </c>
    </row>
    <row r="27" spans="1:41" x14ac:dyDescent="0.25">
      <c r="A27" s="22">
        <v>16007</v>
      </c>
      <c r="B27" s="23" t="s">
        <v>151</v>
      </c>
      <c r="C27" t="s">
        <v>241</v>
      </c>
      <c r="D27" s="24">
        <v>1029</v>
      </c>
      <c r="E27" s="42">
        <v>2489.2867000000001</v>
      </c>
      <c r="F27" s="42">
        <f t="shared" si="10"/>
        <v>2.4191318756073859</v>
      </c>
      <c r="G27" s="28">
        <v>2016.0000000000002</v>
      </c>
      <c r="H27" s="26">
        <f t="shared" si="11"/>
        <v>5018401.9872000003</v>
      </c>
      <c r="J27">
        <v>0</v>
      </c>
      <c r="K27" s="42">
        <v>0</v>
      </c>
      <c r="L27" s="42">
        <f t="shared" si="0"/>
        <v>0</v>
      </c>
      <c r="M27" s="25">
        <v>179.2</v>
      </c>
      <c r="N27" s="26">
        <f t="shared" si="1"/>
        <v>0</v>
      </c>
      <c r="P27">
        <v>0</v>
      </c>
      <c r="Q27" s="42">
        <v>0</v>
      </c>
      <c r="R27" s="42">
        <f t="shared" si="2"/>
        <v>0</v>
      </c>
      <c r="S27" s="28">
        <v>89.600000000000009</v>
      </c>
      <c r="T27" s="26">
        <f t="shared" si="3"/>
        <v>0</v>
      </c>
      <c r="V27" s="24">
        <v>20503</v>
      </c>
      <c r="W27" s="42">
        <v>7091.0175000000017</v>
      </c>
      <c r="X27" s="42">
        <f t="shared" si="12"/>
        <v>0.34585268009559583</v>
      </c>
      <c r="Y27" s="26">
        <v>400</v>
      </c>
      <c r="Z27" s="27">
        <f t="shared" si="13"/>
        <v>2836407.0000000009</v>
      </c>
      <c r="AB27">
        <v>791</v>
      </c>
      <c r="AC27" s="42">
        <v>309.18859999999995</v>
      </c>
      <c r="AD27" s="42">
        <f t="shared" si="4"/>
        <v>0.39088318584070791</v>
      </c>
      <c r="AE27" s="26">
        <v>240</v>
      </c>
      <c r="AF27" s="27">
        <f t="shared" si="5"/>
        <v>74205.263999999996</v>
      </c>
      <c r="AH27">
        <v>0</v>
      </c>
      <c r="AI27">
        <v>0</v>
      </c>
      <c r="AJ27">
        <f t="shared" si="6"/>
        <v>0</v>
      </c>
      <c r="AK27" s="26">
        <v>290</v>
      </c>
      <c r="AL27" s="27">
        <f t="shared" si="7"/>
        <v>0</v>
      </c>
      <c r="AN27" s="27">
        <f t="shared" si="8"/>
        <v>7929014.2512000017</v>
      </c>
      <c r="AO27" s="28">
        <f t="shared" si="9"/>
        <v>2643004.7504000007</v>
      </c>
    </row>
    <row r="28" spans="1:41" x14ac:dyDescent="0.25">
      <c r="A28" s="22">
        <v>16010</v>
      </c>
      <c r="B28" s="23" t="s">
        <v>152</v>
      </c>
      <c r="C28" t="s">
        <v>241</v>
      </c>
      <c r="D28" s="24">
        <v>69</v>
      </c>
      <c r="E28" s="42">
        <v>52.204099999999997</v>
      </c>
      <c r="F28" s="42">
        <f t="shared" si="10"/>
        <v>0.75658115942028981</v>
      </c>
      <c r="G28" s="28">
        <v>2016.0000000000002</v>
      </c>
      <c r="H28" s="26">
        <f t="shared" si="11"/>
        <v>105243.46560000001</v>
      </c>
      <c r="J28">
        <v>0</v>
      </c>
      <c r="K28" s="42">
        <v>0</v>
      </c>
      <c r="L28" s="42">
        <f t="shared" si="0"/>
        <v>0</v>
      </c>
      <c r="M28" s="25">
        <v>179.2</v>
      </c>
      <c r="N28" s="26">
        <f t="shared" si="1"/>
        <v>0</v>
      </c>
      <c r="P28">
        <v>0</v>
      </c>
      <c r="Q28" s="42">
        <v>0</v>
      </c>
      <c r="R28" s="42">
        <f t="shared" si="2"/>
        <v>0</v>
      </c>
      <c r="S28" s="28">
        <v>89.600000000000009</v>
      </c>
      <c r="T28" s="26">
        <f t="shared" si="3"/>
        <v>0</v>
      </c>
      <c r="V28" s="24">
        <v>1848</v>
      </c>
      <c r="W28" s="42">
        <v>526.19269999999995</v>
      </c>
      <c r="X28" s="42">
        <f t="shared" si="12"/>
        <v>0.28473630952380952</v>
      </c>
      <c r="Y28" s="26">
        <v>400</v>
      </c>
      <c r="Z28" s="27">
        <f t="shared" si="13"/>
        <v>210477.08</v>
      </c>
      <c r="AB28">
        <v>0</v>
      </c>
      <c r="AC28" s="42">
        <v>0</v>
      </c>
      <c r="AD28" s="42">
        <f t="shared" si="4"/>
        <v>0</v>
      </c>
      <c r="AE28" s="26">
        <v>240</v>
      </c>
      <c r="AF28" s="27">
        <f t="shared" si="5"/>
        <v>0</v>
      </c>
      <c r="AH28">
        <v>0</v>
      </c>
      <c r="AI28">
        <v>0</v>
      </c>
      <c r="AJ28">
        <f t="shared" si="6"/>
        <v>0</v>
      </c>
      <c r="AK28" s="26">
        <v>290</v>
      </c>
      <c r="AL28" s="27">
        <f t="shared" si="7"/>
        <v>0</v>
      </c>
      <c r="AN28" s="27">
        <f t="shared" si="8"/>
        <v>315720.54560000001</v>
      </c>
      <c r="AO28" s="28">
        <f t="shared" si="9"/>
        <v>105240.18186666667</v>
      </c>
    </row>
    <row r="29" spans="1:41" x14ac:dyDescent="0.25">
      <c r="A29" s="22">
        <v>1003</v>
      </c>
      <c r="B29" s="23" t="s">
        <v>153</v>
      </c>
      <c r="C29" t="s">
        <v>241</v>
      </c>
      <c r="D29" s="24">
        <v>37</v>
      </c>
      <c r="E29" s="42">
        <v>70.444100000000006</v>
      </c>
      <c r="F29" s="42">
        <f t="shared" si="10"/>
        <v>1.9038945945945946</v>
      </c>
      <c r="G29" s="28">
        <v>2016.0000000000002</v>
      </c>
      <c r="H29" s="26">
        <f t="shared" si="11"/>
        <v>142015.30560000002</v>
      </c>
      <c r="J29">
        <v>0</v>
      </c>
      <c r="K29" s="42">
        <v>0</v>
      </c>
      <c r="L29" s="42">
        <f t="shared" si="0"/>
        <v>0</v>
      </c>
      <c r="M29" s="25">
        <v>179.2</v>
      </c>
      <c r="N29" s="26">
        <f t="shared" si="1"/>
        <v>0</v>
      </c>
      <c r="P29">
        <v>0</v>
      </c>
      <c r="Q29" s="42">
        <v>0</v>
      </c>
      <c r="R29" s="42">
        <f t="shared" si="2"/>
        <v>0</v>
      </c>
      <c r="S29" s="28">
        <v>89.600000000000009</v>
      </c>
      <c r="T29" s="26">
        <f t="shared" si="3"/>
        <v>0</v>
      </c>
      <c r="V29" s="24">
        <v>3708</v>
      </c>
      <c r="W29" s="42">
        <v>1080.3851999999997</v>
      </c>
      <c r="X29" s="42">
        <f t="shared" si="12"/>
        <v>0.29136601941747564</v>
      </c>
      <c r="Y29" s="26">
        <v>400</v>
      </c>
      <c r="Z29" s="27">
        <f t="shared" si="13"/>
        <v>432154.0799999999</v>
      </c>
      <c r="AB29">
        <v>274</v>
      </c>
      <c r="AC29" s="42">
        <v>75.704000000000008</v>
      </c>
      <c r="AD29" s="42">
        <f t="shared" si="4"/>
        <v>0.27629197080291973</v>
      </c>
      <c r="AE29" s="26">
        <v>240</v>
      </c>
      <c r="AF29" s="27">
        <f t="shared" si="5"/>
        <v>18168.960000000003</v>
      </c>
      <c r="AH29">
        <v>0</v>
      </c>
      <c r="AI29">
        <v>0</v>
      </c>
      <c r="AJ29">
        <f t="shared" si="6"/>
        <v>0</v>
      </c>
      <c r="AK29" s="26">
        <v>290</v>
      </c>
      <c r="AL29" s="27">
        <f t="shared" si="7"/>
        <v>0</v>
      </c>
      <c r="AN29" s="27">
        <f t="shared" si="8"/>
        <v>592338.34559999988</v>
      </c>
      <c r="AO29" s="28">
        <f t="shared" si="9"/>
        <v>197446.11519999997</v>
      </c>
    </row>
    <row r="30" spans="1:41" x14ac:dyDescent="0.25">
      <c r="A30" s="22">
        <v>7002</v>
      </c>
      <c r="B30" t="s">
        <v>221</v>
      </c>
      <c r="C30" t="s">
        <v>241</v>
      </c>
      <c r="D30" s="24">
        <v>147</v>
      </c>
      <c r="E30">
        <v>98.496199999999988</v>
      </c>
      <c r="F30" s="42">
        <f t="shared" si="10"/>
        <v>0.67004217687074819</v>
      </c>
      <c r="G30" s="28">
        <v>2016.0000000000002</v>
      </c>
      <c r="H30" s="26">
        <f t="shared" si="11"/>
        <v>198568.33919999999</v>
      </c>
      <c r="J30">
        <v>0</v>
      </c>
      <c r="K30">
        <v>0</v>
      </c>
      <c r="L30" s="42">
        <f t="shared" si="0"/>
        <v>0</v>
      </c>
      <c r="M30" s="25">
        <v>179.2</v>
      </c>
      <c r="N30" s="26">
        <f t="shared" si="1"/>
        <v>0</v>
      </c>
      <c r="P30">
        <v>0</v>
      </c>
      <c r="Q30">
        <v>0</v>
      </c>
      <c r="R30" s="42">
        <f t="shared" si="2"/>
        <v>0</v>
      </c>
      <c r="S30" s="28">
        <v>89.600000000000009</v>
      </c>
      <c r="T30" s="26">
        <f t="shared" si="3"/>
        <v>0</v>
      </c>
      <c r="V30">
        <v>3268</v>
      </c>
      <c r="W30">
        <v>733.21330000000012</v>
      </c>
      <c r="X30" s="42">
        <f t="shared" si="12"/>
        <v>0.22436147490820077</v>
      </c>
      <c r="Y30" s="26">
        <v>400</v>
      </c>
      <c r="Z30" s="27">
        <f t="shared" si="13"/>
        <v>293285.32000000007</v>
      </c>
      <c r="AB30" s="24">
        <v>0</v>
      </c>
      <c r="AC30" s="42">
        <v>0</v>
      </c>
      <c r="AD30" s="42">
        <f t="shared" si="4"/>
        <v>0</v>
      </c>
      <c r="AE30" s="26">
        <v>240</v>
      </c>
      <c r="AF30" s="27">
        <f t="shared" si="5"/>
        <v>0</v>
      </c>
      <c r="AH30">
        <v>0</v>
      </c>
      <c r="AI30">
        <v>0</v>
      </c>
      <c r="AJ30">
        <f t="shared" si="6"/>
        <v>0</v>
      </c>
      <c r="AK30" s="26">
        <v>290</v>
      </c>
      <c r="AL30" s="27">
        <f t="shared" si="7"/>
        <v>0</v>
      </c>
      <c r="AN30" s="27">
        <f t="shared" si="8"/>
        <v>491853.65920000005</v>
      </c>
      <c r="AO30" s="28">
        <f t="shared" si="9"/>
        <v>163951.21973333336</v>
      </c>
    </row>
    <row r="31" spans="1:41" x14ac:dyDescent="0.25">
      <c r="A31" s="22">
        <v>10002</v>
      </c>
      <c r="B31" s="23" t="s">
        <v>154</v>
      </c>
      <c r="C31" t="s">
        <v>241</v>
      </c>
      <c r="D31" s="24">
        <v>142</v>
      </c>
      <c r="E31" s="42">
        <v>136.36340000000001</v>
      </c>
      <c r="F31" s="42">
        <f t="shared" si="10"/>
        <v>0.96030563380281697</v>
      </c>
      <c r="G31" s="28">
        <v>2016.0000000000002</v>
      </c>
      <c r="H31" s="26">
        <f t="shared" si="11"/>
        <v>274908.61440000008</v>
      </c>
      <c r="J31">
        <v>1</v>
      </c>
      <c r="K31" s="42">
        <v>0.73629999999999995</v>
      </c>
      <c r="L31" s="42">
        <f t="shared" si="0"/>
        <v>0.73629999999999995</v>
      </c>
      <c r="M31" s="25">
        <v>179.2</v>
      </c>
      <c r="N31" s="26">
        <f t="shared" si="1"/>
        <v>131.94495999999998</v>
      </c>
      <c r="P31">
        <v>0</v>
      </c>
      <c r="Q31" s="42">
        <v>0</v>
      </c>
      <c r="R31" s="42">
        <f t="shared" si="2"/>
        <v>0</v>
      </c>
      <c r="S31" s="28">
        <v>89.600000000000009</v>
      </c>
      <c r="T31" s="26">
        <f t="shared" si="3"/>
        <v>0</v>
      </c>
      <c r="V31" s="24">
        <v>7433</v>
      </c>
      <c r="W31" s="42">
        <v>2047.6380000000001</v>
      </c>
      <c r="X31" s="42">
        <f t="shared" si="12"/>
        <v>0.27547934884972425</v>
      </c>
      <c r="Y31" s="26">
        <v>400</v>
      </c>
      <c r="Z31" s="27">
        <f t="shared" si="13"/>
        <v>819055.20000000019</v>
      </c>
      <c r="AB31">
        <v>0</v>
      </c>
      <c r="AC31" s="42">
        <v>0</v>
      </c>
      <c r="AD31" s="42">
        <f t="shared" si="4"/>
        <v>0</v>
      </c>
      <c r="AE31" s="26">
        <v>240</v>
      </c>
      <c r="AF31" s="27">
        <f t="shared" si="5"/>
        <v>0</v>
      </c>
      <c r="AH31">
        <v>0</v>
      </c>
      <c r="AI31">
        <v>0</v>
      </c>
      <c r="AJ31">
        <f t="shared" si="6"/>
        <v>0</v>
      </c>
      <c r="AK31" s="26">
        <v>290</v>
      </c>
      <c r="AL31" s="27">
        <f t="shared" si="7"/>
        <v>0</v>
      </c>
      <c r="AN31" s="27">
        <f t="shared" si="8"/>
        <v>1094095.7593600003</v>
      </c>
      <c r="AO31" s="28">
        <f t="shared" si="9"/>
        <v>364698.58645333344</v>
      </c>
    </row>
    <row r="32" spans="1:41" x14ac:dyDescent="0.25">
      <c r="A32" s="22">
        <v>5012</v>
      </c>
      <c r="B32" s="23" t="s">
        <v>155</v>
      </c>
      <c r="C32" t="s">
        <v>241</v>
      </c>
      <c r="D32" s="24">
        <v>265</v>
      </c>
      <c r="E32" s="42">
        <v>491.04539999999997</v>
      </c>
      <c r="F32" s="42">
        <f t="shared" si="10"/>
        <v>1.8530015094339622</v>
      </c>
      <c r="G32" s="28">
        <v>2016.0000000000002</v>
      </c>
      <c r="H32" s="26">
        <f t="shared" si="11"/>
        <v>989947.52640000009</v>
      </c>
      <c r="J32">
        <v>0</v>
      </c>
      <c r="K32" s="42">
        <v>0</v>
      </c>
      <c r="L32" s="42">
        <f t="shared" si="0"/>
        <v>0</v>
      </c>
      <c r="M32" s="25">
        <v>179.2</v>
      </c>
      <c r="N32" s="26">
        <f t="shared" si="1"/>
        <v>0</v>
      </c>
      <c r="P32">
        <v>0</v>
      </c>
      <c r="Q32" s="42">
        <v>0</v>
      </c>
      <c r="R32" s="42">
        <f t="shared" si="2"/>
        <v>0</v>
      </c>
      <c r="S32" s="28">
        <v>89.600000000000009</v>
      </c>
      <c r="T32" s="26">
        <f t="shared" si="3"/>
        <v>0</v>
      </c>
      <c r="V32" s="24">
        <v>8346</v>
      </c>
      <c r="W32" s="42">
        <v>2779.9200999999998</v>
      </c>
      <c r="X32" s="42">
        <f t="shared" si="12"/>
        <v>0.33308412413132038</v>
      </c>
      <c r="Y32" s="26">
        <v>400</v>
      </c>
      <c r="Z32" s="27">
        <f t="shared" si="13"/>
        <v>1111968.04</v>
      </c>
      <c r="AB32">
        <v>0</v>
      </c>
      <c r="AC32" s="42">
        <v>0</v>
      </c>
      <c r="AD32" s="42">
        <f t="shared" si="4"/>
        <v>0</v>
      </c>
      <c r="AE32" s="26">
        <v>240</v>
      </c>
      <c r="AF32" s="27">
        <f t="shared" si="5"/>
        <v>0</v>
      </c>
      <c r="AH32">
        <v>0</v>
      </c>
      <c r="AI32">
        <v>0</v>
      </c>
      <c r="AJ32">
        <f t="shared" si="6"/>
        <v>0</v>
      </c>
      <c r="AK32" s="26">
        <v>290</v>
      </c>
      <c r="AL32" s="27">
        <f t="shared" si="7"/>
        <v>0</v>
      </c>
      <c r="AN32" s="27">
        <f t="shared" si="8"/>
        <v>2101915.5663999999</v>
      </c>
      <c r="AO32" s="28">
        <f t="shared" si="9"/>
        <v>700638.52213333326</v>
      </c>
    </row>
    <row r="33" spans="1:41" x14ac:dyDescent="0.25">
      <c r="A33" s="22">
        <v>11001</v>
      </c>
      <c r="B33" s="23" t="s">
        <v>156</v>
      </c>
      <c r="C33" t="s">
        <v>241</v>
      </c>
      <c r="D33" s="24">
        <v>196</v>
      </c>
      <c r="E33" s="42">
        <v>282.35599999999994</v>
      </c>
      <c r="F33" s="42">
        <f t="shared" si="10"/>
        <v>1.4405918367346935</v>
      </c>
      <c r="G33" s="28">
        <v>2016.0000000000002</v>
      </c>
      <c r="H33" s="26">
        <f t="shared" si="11"/>
        <v>569229.696</v>
      </c>
      <c r="J33">
        <v>63</v>
      </c>
      <c r="K33" s="42">
        <v>45.575400000000002</v>
      </c>
      <c r="L33" s="42">
        <f t="shared" si="0"/>
        <v>0.72341904761904763</v>
      </c>
      <c r="M33" s="25">
        <v>179.2</v>
      </c>
      <c r="N33" s="26">
        <f t="shared" si="1"/>
        <v>8167.11168</v>
      </c>
      <c r="P33">
        <v>0</v>
      </c>
      <c r="Q33" s="42">
        <v>0</v>
      </c>
      <c r="R33" s="42">
        <f t="shared" si="2"/>
        <v>0</v>
      </c>
      <c r="S33" s="28">
        <v>89.600000000000009</v>
      </c>
      <c r="T33" s="26">
        <f t="shared" si="3"/>
        <v>0</v>
      </c>
      <c r="V33" s="24">
        <v>7263</v>
      </c>
      <c r="W33" s="42">
        <v>2500.7414000000003</v>
      </c>
      <c r="X33" s="42">
        <f t="shared" si="12"/>
        <v>0.34431246041580621</v>
      </c>
      <c r="Y33" s="26">
        <v>400</v>
      </c>
      <c r="Z33" s="27">
        <f t="shared" si="13"/>
        <v>1000296.5600000002</v>
      </c>
      <c r="AB33">
        <v>229</v>
      </c>
      <c r="AC33" s="42">
        <v>80.883299999999991</v>
      </c>
      <c r="AD33" s="42">
        <f t="shared" si="4"/>
        <v>0.35320218340611348</v>
      </c>
      <c r="AE33" s="26">
        <v>240</v>
      </c>
      <c r="AF33" s="27">
        <f t="shared" si="5"/>
        <v>19411.991999999998</v>
      </c>
      <c r="AH33">
        <v>0</v>
      </c>
      <c r="AI33">
        <v>0</v>
      </c>
      <c r="AJ33">
        <f t="shared" si="6"/>
        <v>0</v>
      </c>
      <c r="AK33" s="26">
        <v>290</v>
      </c>
      <c r="AL33" s="27">
        <f t="shared" si="7"/>
        <v>0</v>
      </c>
      <c r="AN33" s="27">
        <f t="shared" si="8"/>
        <v>1597105.3596800002</v>
      </c>
      <c r="AO33" s="28">
        <f t="shared" si="9"/>
        <v>532368.45322666678</v>
      </c>
    </row>
    <row r="34" spans="1:41" x14ac:dyDescent="0.25">
      <c r="A34" s="22">
        <v>11006</v>
      </c>
      <c r="B34" s="23" t="s">
        <v>158</v>
      </c>
      <c r="C34" t="s">
        <v>241</v>
      </c>
      <c r="D34" s="24">
        <v>394</v>
      </c>
      <c r="E34" s="42">
        <v>426.29070000000002</v>
      </c>
      <c r="F34" s="42">
        <f t="shared" si="10"/>
        <v>1.0819560913705584</v>
      </c>
      <c r="G34" s="28">
        <v>2016.0000000000002</v>
      </c>
      <c r="H34" s="26">
        <f t="shared" si="11"/>
        <v>859402.0512000001</v>
      </c>
      <c r="J34">
        <v>126</v>
      </c>
      <c r="K34" s="42">
        <v>89.675800000000038</v>
      </c>
      <c r="L34" s="42">
        <f t="shared" si="0"/>
        <v>0.71171269841269869</v>
      </c>
      <c r="M34" s="25">
        <v>179.2</v>
      </c>
      <c r="N34" s="26">
        <f t="shared" si="1"/>
        <v>16069.903360000006</v>
      </c>
      <c r="P34">
        <v>11</v>
      </c>
      <c r="Q34" s="42">
        <v>18.113</v>
      </c>
      <c r="R34" s="42">
        <f t="shared" si="2"/>
        <v>1.6466363636363637</v>
      </c>
      <c r="S34" s="28">
        <v>89.600000000000009</v>
      </c>
      <c r="T34" s="26">
        <f t="shared" si="3"/>
        <v>1622.9248</v>
      </c>
      <c r="V34" s="24">
        <v>21240</v>
      </c>
      <c r="W34" s="42">
        <v>6977.5388999999996</v>
      </c>
      <c r="X34" s="42">
        <f t="shared" si="12"/>
        <v>0.32850936440677964</v>
      </c>
      <c r="Y34" s="26">
        <v>400</v>
      </c>
      <c r="Z34" s="27">
        <f t="shared" si="13"/>
        <v>2791015.5599999996</v>
      </c>
      <c r="AB34">
        <v>161</v>
      </c>
      <c r="AC34" s="42">
        <v>154.79759999999999</v>
      </c>
      <c r="AD34" s="42">
        <f t="shared" si="4"/>
        <v>0.96147577639751547</v>
      </c>
      <c r="AE34" s="26">
        <v>240</v>
      </c>
      <c r="AF34" s="27">
        <f t="shared" si="5"/>
        <v>37151.423999999999</v>
      </c>
      <c r="AH34">
        <v>0</v>
      </c>
      <c r="AI34">
        <v>0</v>
      </c>
      <c r="AJ34">
        <f t="shared" si="6"/>
        <v>0</v>
      </c>
      <c r="AK34" s="26">
        <v>290</v>
      </c>
      <c r="AL34" s="27">
        <f t="shared" si="7"/>
        <v>0</v>
      </c>
      <c r="AN34" s="27">
        <f t="shared" si="8"/>
        <v>3705261.8633599998</v>
      </c>
      <c r="AO34" s="28">
        <f t="shared" si="9"/>
        <v>1235087.2877866665</v>
      </c>
    </row>
    <row r="35" spans="1:41" x14ac:dyDescent="0.25">
      <c r="A35" s="22">
        <v>3048</v>
      </c>
      <c r="B35" s="23" t="s">
        <v>159</v>
      </c>
      <c r="C35" t="s">
        <v>241</v>
      </c>
      <c r="D35" s="24">
        <v>1579</v>
      </c>
      <c r="E35" s="42">
        <v>3356.0455999999999</v>
      </c>
      <c r="F35" s="42">
        <f t="shared" si="10"/>
        <v>2.1254246991766941</v>
      </c>
      <c r="G35" s="28">
        <v>2016.0000000000002</v>
      </c>
      <c r="H35" s="26">
        <f t="shared" si="11"/>
        <v>6765787.9296000004</v>
      </c>
      <c r="J35">
        <v>70</v>
      </c>
      <c r="K35" s="42">
        <v>52.254499999999993</v>
      </c>
      <c r="L35" s="42">
        <f t="shared" si="0"/>
        <v>0.74649285714285707</v>
      </c>
      <c r="M35" s="25">
        <v>179.2</v>
      </c>
      <c r="N35" s="26">
        <f t="shared" si="1"/>
        <v>9364.0063999999984</v>
      </c>
      <c r="P35">
        <v>31</v>
      </c>
      <c r="Q35" s="42">
        <v>58.098907999999994</v>
      </c>
      <c r="R35" s="42">
        <f t="shared" si="2"/>
        <v>1.8741583225806451</v>
      </c>
      <c r="S35" s="28">
        <v>89.600000000000009</v>
      </c>
      <c r="T35" s="26">
        <f t="shared" si="3"/>
        <v>5205.6621568</v>
      </c>
      <c r="V35" s="24">
        <v>34371</v>
      </c>
      <c r="W35" s="42">
        <v>15249.316200000001</v>
      </c>
      <c r="X35" s="42">
        <f t="shared" si="12"/>
        <v>0.44366809810596147</v>
      </c>
      <c r="Y35" s="26">
        <v>400</v>
      </c>
      <c r="Z35" s="27">
        <f t="shared" si="13"/>
        <v>6099726.4800000004</v>
      </c>
      <c r="AB35">
        <v>767</v>
      </c>
      <c r="AC35" s="42">
        <v>219.62430000000003</v>
      </c>
      <c r="AD35" s="42">
        <f t="shared" si="4"/>
        <v>0.28634198174706654</v>
      </c>
      <c r="AE35" s="26">
        <v>240</v>
      </c>
      <c r="AF35" s="27">
        <f t="shared" si="5"/>
        <v>52709.832000000009</v>
      </c>
      <c r="AH35">
        <v>0</v>
      </c>
      <c r="AI35">
        <v>0</v>
      </c>
      <c r="AJ35">
        <f t="shared" si="6"/>
        <v>0</v>
      </c>
      <c r="AK35" s="26">
        <v>290</v>
      </c>
      <c r="AL35" s="27">
        <f t="shared" si="7"/>
        <v>0</v>
      </c>
      <c r="AN35" s="27">
        <f t="shared" si="8"/>
        <v>12932793.910156801</v>
      </c>
      <c r="AO35" s="28">
        <f t="shared" si="9"/>
        <v>4310931.3033856004</v>
      </c>
    </row>
    <row r="36" spans="1:41" x14ac:dyDescent="0.25">
      <c r="A36" s="22">
        <v>13046</v>
      </c>
      <c r="B36" s="23" t="s">
        <v>160</v>
      </c>
      <c r="C36" t="s">
        <v>241</v>
      </c>
      <c r="D36" s="24">
        <v>274</v>
      </c>
      <c r="E36" s="42">
        <v>278.649</v>
      </c>
      <c r="F36" s="42">
        <f t="shared" si="10"/>
        <v>1.0169671532846716</v>
      </c>
      <c r="G36" s="28">
        <v>2016.0000000000002</v>
      </c>
      <c r="H36" s="26">
        <f t="shared" si="11"/>
        <v>561756.38400000008</v>
      </c>
      <c r="J36">
        <v>84</v>
      </c>
      <c r="K36" s="42">
        <v>65.051500000000033</v>
      </c>
      <c r="L36" s="42">
        <f t="shared" si="0"/>
        <v>0.77442261904761944</v>
      </c>
      <c r="M36" s="25">
        <v>179.2</v>
      </c>
      <c r="N36" s="26">
        <f t="shared" si="1"/>
        <v>11657.228800000004</v>
      </c>
      <c r="P36">
        <v>0</v>
      </c>
      <c r="Q36" s="42">
        <v>0</v>
      </c>
      <c r="R36" s="42">
        <f t="shared" si="2"/>
        <v>0</v>
      </c>
      <c r="S36" s="28">
        <v>89.600000000000009</v>
      </c>
      <c r="T36" s="26">
        <f t="shared" si="3"/>
        <v>0</v>
      </c>
      <c r="V36" s="24">
        <v>18933</v>
      </c>
      <c r="W36" s="42">
        <v>4907.2768000000005</v>
      </c>
      <c r="X36" s="42">
        <f t="shared" si="12"/>
        <v>0.25919171816405223</v>
      </c>
      <c r="Y36" s="26">
        <v>400</v>
      </c>
      <c r="Z36" s="27">
        <f t="shared" si="13"/>
        <v>1962910.7200000002</v>
      </c>
      <c r="AB36">
        <v>14</v>
      </c>
      <c r="AC36" s="42">
        <v>3.3530000000000002</v>
      </c>
      <c r="AD36" s="42">
        <f t="shared" si="4"/>
        <v>0.23950000000000002</v>
      </c>
      <c r="AE36" s="26">
        <v>240</v>
      </c>
      <c r="AF36" s="27">
        <f t="shared" si="5"/>
        <v>804.72</v>
      </c>
      <c r="AH36">
        <v>0</v>
      </c>
      <c r="AI36">
        <v>0</v>
      </c>
      <c r="AJ36">
        <f t="shared" si="6"/>
        <v>0</v>
      </c>
      <c r="AK36" s="26">
        <v>290</v>
      </c>
      <c r="AL36" s="27">
        <f t="shared" si="7"/>
        <v>0</v>
      </c>
      <c r="AN36" s="27">
        <f t="shared" si="8"/>
        <v>2537129.0528000002</v>
      </c>
      <c r="AO36" s="28">
        <f t="shared" si="9"/>
        <v>845709.68426666677</v>
      </c>
    </row>
    <row r="37" spans="1:41" x14ac:dyDescent="0.25">
      <c r="A37" s="22">
        <v>18006</v>
      </c>
      <c r="B37" s="23" t="s">
        <v>161</v>
      </c>
      <c r="C37" t="s">
        <v>241</v>
      </c>
      <c r="D37" s="24">
        <v>876</v>
      </c>
      <c r="E37" s="42">
        <v>1275.4021999999998</v>
      </c>
      <c r="F37" s="42">
        <f t="shared" si="10"/>
        <v>1.4559385844748856</v>
      </c>
      <c r="G37" s="28">
        <v>2016.0000000000002</v>
      </c>
      <c r="H37" s="26">
        <f t="shared" si="11"/>
        <v>2571210.8351999996</v>
      </c>
      <c r="J37">
        <v>96</v>
      </c>
      <c r="K37" s="42">
        <v>68.689300000000017</v>
      </c>
      <c r="L37" s="42">
        <f t="shared" si="0"/>
        <v>0.71551354166666681</v>
      </c>
      <c r="M37" s="25">
        <v>179.2</v>
      </c>
      <c r="N37" s="26">
        <f t="shared" si="1"/>
        <v>12309.122560000002</v>
      </c>
      <c r="P37">
        <v>0</v>
      </c>
      <c r="Q37" s="42">
        <v>0</v>
      </c>
      <c r="R37" s="42">
        <f t="shared" si="2"/>
        <v>0</v>
      </c>
      <c r="S37" s="28">
        <v>89.600000000000009</v>
      </c>
      <c r="T37" s="26">
        <f t="shared" si="3"/>
        <v>0</v>
      </c>
      <c r="V37" s="24">
        <v>36274</v>
      </c>
      <c r="W37" s="42">
        <v>9086.8982999999989</v>
      </c>
      <c r="X37" s="42">
        <f t="shared" si="12"/>
        <v>0.25050720350664385</v>
      </c>
      <c r="Y37" s="26">
        <v>400</v>
      </c>
      <c r="Z37" s="27">
        <f t="shared" si="13"/>
        <v>3634759.3199999994</v>
      </c>
      <c r="AB37">
        <v>0</v>
      </c>
      <c r="AC37" s="42">
        <v>0</v>
      </c>
      <c r="AD37" s="42">
        <f t="shared" si="4"/>
        <v>0</v>
      </c>
      <c r="AE37" s="26">
        <v>240</v>
      </c>
      <c r="AF37" s="27">
        <f t="shared" si="5"/>
        <v>0</v>
      </c>
      <c r="AH37">
        <v>0</v>
      </c>
      <c r="AI37">
        <v>0</v>
      </c>
      <c r="AJ37">
        <f t="shared" si="6"/>
        <v>0</v>
      </c>
      <c r="AK37" s="26">
        <v>290</v>
      </c>
      <c r="AL37" s="27">
        <f t="shared" si="7"/>
        <v>0</v>
      </c>
      <c r="AN37" s="27">
        <f t="shared" si="8"/>
        <v>6218279.277759999</v>
      </c>
      <c r="AO37" s="28">
        <f t="shared" si="9"/>
        <v>2072759.7592533331</v>
      </c>
    </row>
    <row r="38" spans="1:41" x14ac:dyDescent="0.25">
      <c r="A38" s="22">
        <v>16006</v>
      </c>
      <c r="B38" s="23" t="s">
        <v>162</v>
      </c>
      <c r="C38" t="s">
        <v>241</v>
      </c>
      <c r="D38" s="24">
        <v>802</v>
      </c>
      <c r="E38" s="42">
        <v>819.25639999999999</v>
      </c>
      <c r="F38" s="42">
        <f t="shared" si="10"/>
        <v>1.0215167082294263</v>
      </c>
      <c r="G38" s="28">
        <v>2016.0000000000002</v>
      </c>
      <c r="H38" s="26">
        <f t="shared" si="11"/>
        <v>1651620.9024</v>
      </c>
      <c r="J38">
        <v>348</v>
      </c>
      <c r="K38" s="42">
        <v>221.12100000000027</v>
      </c>
      <c r="L38" s="42">
        <f t="shared" si="0"/>
        <v>0.63540517241379391</v>
      </c>
      <c r="M38" s="25">
        <v>179.2</v>
      </c>
      <c r="N38" s="26">
        <f t="shared" si="1"/>
        <v>39624.883200000048</v>
      </c>
      <c r="P38">
        <v>2</v>
      </c>
      <c r="Q38" s="42">
        <v>2.6598000000000002</v>
      </c>
      <c r="R38" s="42">
        <f t="shared" si="2"/>
        <v>1.3299000000000001</v>
      </c>
      <c r="S38" s="28">
        <v>89.600000000000009</v>
      </c>
      <c r="T38" s="26">
        <f t="shared" si="3"/>
        <v>238.31808000000004</v>
      </c>
      <c r="V38" s="24">
        <v>29387</v>
      </c>
      <c r="W38" s="42">
        <v>5966.3482999999997</v>
      </c>
      <c r="X38" s="42">
        <f t="shared" si="12"/>
        <v>0.20302679075781807</v>
      </c>
      <c r="Y38" s="26">
        <v>400</v>
      </c>
      <c r="Z38" s="27">
        <f t="shared" si="13"/>
        <v>2386539.3199999998</v>
      </c>
      <c r="AB38">
        <v>1278</v>
      </c>
      <c r="AC38" s="42">
        <v>349.54320000000001</v>
      </c>
      <c r="AD38" s="42">
        <f t="shared" si="4"/>
        <v>0.27350798122065728</v>
      </c>
      <c r="AE38" s="26">
        <v>240</v>
      </c>
      <c r="AF38" s="27">
        <f t="shared" si="5"/>
        <v>83890.368000000002</v>
      </c>
      <c r="AH38">
        <v>0</v>
      </c>
      <c r="AI38">
        <v>0</v>
      </c>
      <c r="AJ38">
        <f t="shared" si="6"/>
        <v>0</v>
      </c>
      <c r="AK38" s="26">
        <v>290</v>
      </c>
      <c r="AL38" s="27">
        <f t="shared" si="7"/>
        <v>0</v>
      </c>
      <c r="AN38" s="27">
        <f t="shared" si="8"/>
        <v>4161913.7916799998</v>
      </c>
      <c r="AO38" s="28">
        <f t="shared" si="9"/>
        <v>1387304.5972266665</v>
      </c>
    </row>
    <row r="39" spans="1:41" x14ac:dyDescent="0.25">
      <c r="A39" s="22">
        <v>3023</v>
      </c>
      <c r="B39" s="23" t="s">
        <v>164</v>
      </c>
      <c r="C39" t="s">
        <v>241</v>
      </c>
      <c r="D39" s="24">
        <v>3473</v>
      </c>
      <c r="E39" s="42">
        <v>7495.9597999999996</v>
      </c>
      <c r="F39" s="42">
        <f t="shared" si="10"/>
        <v>2.1583529513388999</v>
      </c>
      <c r="G39" s="28">
        <v>2016.0000000000002</v>
      </c>
      <c r="H39" s="26">
        <f t="shared" si="11"/>
        <v>15111854.956800001</v>
      </c>
      <c r="J39">
        <v>3</v>
      </c>
      <c r="K39" s="42">
        <v>2.0272000000000001</v>
      </c>
      <c r="L39" s="42">
        <f t="shared" si="0"/>
        <v>0.67573333333333341</v>
      </c>
      <c r="M39" s="25">
        <v>179.2</v>
      </c>
      <c r="N39" s="26">
        <f t="shared" si="1"/>
        <v>363.27424000000002</v>
      </c>
      <c r="P39">
        <v>0</v>
      </c>
      <c r="Q39" s="42">
        <v>0</v>
      </c>
      <c r="R39" s="42">
        <f t="shared" si="2"/>
        <v>0</v>
      </c>
      <c r="S39" s="28">
        <v>89.600000000000009</v>
      </c>
      <c r="T39" s="26">
        <f t="shared" si="3"/>
        <v>0</v>
      </c>
      <c r="V39" s="24">
        <v>41110</v>
      </c>
      <c r="W39" s="42">
        <v>13004.3523</v>
      </c>
      <c r="X39" s="42">
        <f t="shared" si="12"/>
        <v>0.31633063244952569</v>
      </c>
      <c r="Y39" s="26">
        <v>400</v>
      </c>
      <c r="Z39" s="27">
        <f t="shared" si="13"/>
        <v>5201740.92</v>
      </c>
      <c r="AB39">
        <v>1409</v>
      </c>
      <c r="AC39" s="42">
        <v>385.15470000000005</v>
      </c>
      <c r="AD39" s="42">
        <f t="shared" si="4"/>
        <v>0.27335322924059618</v>
      </c>
      <c r="AE39" s="26">
        <v>240</v>
      </c>
      <c r="AF39" s="27">
        <f t="shared" si="5"/>
        <v>92437.128000000012</v>
      </c>
      <c r="AH39">
        <v>0</v>
      </c>
      <c r="AI39">
        <v>0</v>
      </c>
      <c r="AJ39">
        <f t="shared" si="6"/>
        <v>0</v>
      </c>
      <c r="AK39" s="26">
        <v>290</v>
      </c>
      <c r="AL39" s="27">
        <f t="shared" si="7"/>
        <v>0</v>
      </c>
      <c r="AN39" s="27">
        <f t="shared" si="8"/>
        <v>20406396.279040001</v>
      </c>
      <c r="AO39" s="28">
        <f t="shared" si="9"/>
        <v>6802132.0930133341</v>
      </c>
    </row>
    <row r="40" spans="1:41" x14ac:dyDescent="0.25">
      <c r="A40" s="22">
        <v>23003</v>
      </c>
      <c r="B40" s="23" t="s">
        <v>165</v>
      </c>
      <c r="C40" t="s">
        <v>241</v>
      </c>
      <c r="D40" s="24">
        <v>718</v>
      </c>
      <c r="E40" s="42">
        <v>727.12</v>
      </c>
      <c r="F40" s="42">
        <f t="shared" si="10"/>
        <v>1.0127019498607241</v>
      </c>
      <c r="G40" s="28">
        <v>2016.0000000000002</v>
      </c>
      <c r="H40" s="26">
        <f t="shared" si="11"/>
        <v>1465873.92</v>
      </c>
      <c r="J40">
        <v>0</v>
      </c>
      <c r="K40" s="42">
        <v>0</v>
      </c>
      <c r="L40" s="42">
        <f t="shared" si="0"/>
        <v>0</v>
      </c>
      <c r="M40" s="25">
        <v>179.2</v>
      </c>
      <c r="N40" s="26">
        <f t="shared" si="1"/>
        <v>0</v>
      </c>
      <c r="P40">
        <v>0</v>
      </c>
      <c r="Q40" s="42">
        <v>0</v>
      </c>
      <c r="R40" s="42">
        <f t="shared" si="2"/>
        <v>0</v>
      </c>
      <c r="S40" s="28">
        <v>89.600000000000009</v>
      </c>
      <c r="T40" s="26">
        <f t="shared" si="3"/>
        <v>0</v>
      </c>
      <c r="V40" s="24">
        <v>14687</v>
      </c>
      <c r="W40" s="42">
        <v>3770.8485000000001</v>
      </c>
      <c r="X40" s="42">
        <f t="shared" si="12"/>
        <v>0.25674736161231021</v>
      </c>
      <c r="Y40" s="26">
        <v>400</v>
      </c>
      <c r="Z40" s="27">
        <f t="shared" si="13"/>
        <v>1508339.4</v>
      </c>
      <c r="AB40">
        <v>0</v>
      </c>
      <c r="AC40" s="42">
        <v>0</v>
      </c>
      <c r="AD40" s="42">
        <f t="shared" si="4"/>
        <v>0</v>
      </c>
      <c r="AE40" s="26">
        <v>240</v>
      </c>
      <c r="AF40" s="27">
        <f t="shared" si="5"/>
        <v>0</v>
      </c>
      <c r="AH40">
        <v>0</v>
      </c>
      <c r="AI40">
        <v>0</v>
      </c>
      <c r="AJ40">
        <f t="shared" si="6"/>
        <v>0</v>
      </c>
      <c r="AK40" s="26">
        <v>290</v>
      </c>
      <c r="AL40" s="27">
        <f t="shared" si="7"/>
        <v>0</v>
      </c>
      <c r="AN40" s="27">
        <f t="shared" si="8"/>
        <v>2974213.32</v>
      </c>
      <c r="AO40" s="28">
        <f t="shared" si="9"/>
        <v>991404.44</v>
      </c>
    </row>
    <row r="41" spans="1:41" x14ac:dyDescent="0.25">
      <c r="A41" s="22">
        <v>3067</v>
      </c>
      <c r="B41" s="23" t="s">
        <v>166</v>
      </c>
      <c r="C41" t="s">
        <v>241</v>
      </c>
      <c r="D41" s="24">
        <v>175</v>
      </c>
      <c r="E41" s="42">
        <v>368.93079999999998</v>
      </c>
      <c r="F41" s="42">
        <f t="shared" si="10"/>
        <v>2.1081759999999998</v>
      </c>
      <c r="G41" s="28">
        <v>2016.0000000000002</v>
      </c>
      <c r="H41" s="26">
        <f t="shared" si="11"/>
        <v>743764.49280000001</v>
      </c>
      <c r="J41">
        <v>1</v>
      </c>
      <c r="K41" s="42">
        <v>0.7883</v>
      </c>
      <c r="L41" s="42">
        <f t="shared" si="0"/>
        <v>0.7883</v>
      </c>
      <c r="M41" s="25">
        <v>179.2</v>
      </c>
      <c r="N41" s="26">
        <f t="shared" si="1"/>
        <v>141.26335999999998</v>
      </c>
      <c r="P41">
        <v>5</v>
      </c>
      <c r="Q41" s="42">
        <v>7.1954999999999991</v>
      </c>
      <c r="R41" s="42">
        <f t="shared" si="2"/>
        <v>1.4390999999999998</v>
      </c>
      <c r="S41" s="28">
        <v>89.600000000000009</v>
      </c>
      <c r="T41" s="26">
        <f t="shared" si="3"/>
        <v>644.71680000000003</v>
      </c>
      <c r="V41" s="24">
        <v>3728</v>
      </c>
      <c r="W41" s="42">
        <v>1049.1687999999999</v>
      </c>
      <c r="X41" s="42">
        <f t="shared" si="12"/>
        <v>0.2814293991416309</v>
      </c>
      <c r="Y41" s="26">
        <v>400</v>
      </c>
      <c r="Z41" s="27">
        <f t="shared" si="13"/>
        <v>419667.51999999996</v>
      </c>
      <c r="AB41">
        <v>0</v>
      </c>
      <c r="AC41" s="42">
        <v>0</v>
      </c>
      <c r="AD41" s="42">
        <f t="shared" si="4"/>
        <v>0</v>
      </c>
      <c r="AE41" s="26">
        <v>240</v>
      </c>
      <c r="AF41" s="27">
        <f t="shared" si="5"/>
        <v>0</v>
      </c>
      <c r="AH41">
        <v>0</v>
      </c>
      <c r="AI41">
        <v>0</v>
      </c>
      <c r="AJ41">
        <f t="shared" si="6"/>
        <v>0</v>
      </c>
      <c r="AK41" s="26">
        <v>290</v>
      </c>
      <c r="AL41" s="27">
        <f t="shared" si="7"/>
        <v>0</v>
      </c>
      <c r="AN41" s="27">
        <f t="shared" si="8"/>
        <v>1164217.9929599999</v>
      </c>
      <c r="AO41" s="28">
        <f t="shared" si="9"/>
        <v>388072.66431999998</v>
      </c>
    </row>
  </sheetData>
  <sheetProtection algorithmName="SHA-512" hashValue="TZ1W3mEk/TwX7FH8SSBtDT/oOHqf2KR3O4BiEWhimcA+Lh2T+O4tewPWGEJSvd9kZd9JxA869c5//PWelBiSUw==" saltValue="54Mug7LUU6ysVKpWuRwEnw==" spinCount="100000" sheet="1" objects="1" scenarios="1"/>
  <sortState xmlns:xlrd2="http://schemas.microsoft.com/office/spreadsheetml/2017/richdata2" ref="A9:AO41">
    <sortCondition ref="B9:B41"/>
  </sortState>
  <mergeCells count="6">
    <mergeCell ref="AH7:AL7"/>
    <mergeCell ref="D7:H7"/>
    <mergeCell ref="J7:N7"/>
    <mergeCell ref="P7:T7"/>
    <mergeCell ref="V7:Z7"/>
    <mergeCell ref="AB7:AF7"/>
  </mergeCells>
  <pageMargins left="0.7" right="0.7" top="0.75" bottom="0.75" header="0.3" footer="0.3"/>
  <pageSetup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BD24-D0F6-47B2-9496-DD075F08CBB3}">
  <dimension ref="A1:AO73"/>
  <sheetViews>
    <sheetView workbookViewId="0">
      <selection activeCell="A3" sqref="A3"/>
    </sheetView>
  </sheetViews>
  <sheetFormatPr defaultRowHeight="15" x14ac:dyDescent="0.25"/>
  <cols>
    <col min="2" max="2" width="36.5703125" customWidth="1"/>
    <col min="3" max="3" width="15.85546875" customWidth="1"/>
    <col min="7" max="7" width="10.5703125" bestFit="1" customWidth="1"/>
    <col min="8" max="8" width="13.5703125" customWidth="1"/>
    <col min="22" max="22" width="10.5703125" bestFit="1" customWidth="1"/>
    <col min="26" max="26" width="14.28515625" bestFit="1" customWidth="1"/>
    <col min="32" max="32" width="11.5703125" bestFit="1" customWidth="1"/>
    <col min="40" max="40" width="14.7109375" customWidth="1"/>
    <col min="41" max="41" width="15.28515625" bestFit="1" customWidth="1"/>
  </cols>
  <sheetData>
    <row r="1" spans="1:41" x14ac:dyDescent="0.25">
      <c r="A1" s="5" t="s">
        <v>233</v>
      </c>
    </row>
    <row r="2" spans="1:41" x14ac:dyDescent="0.25">
      <c r="A2" s="5" t="s">
        <v>242</v>
      </c>
    </row>
    <row r="4" spans="1:41" x14ac:dyDescent="0.25">
      <c r="A4" s="5" t="s">
        <v>246</v>
      </c>
    </row>
    <row r="5" spans="1:41" x14ac:dyDescent="0.25">
      <c r="A5" s="5"/>
    </row>
    <row r="6" spans="1:41" x14ac:dyDescent="0.25">
      <c r="A6" s="5" t="s">
        <v>247</v>
      </c>
      <c r="AO6" s="28"/>
    </row>
    <row r="7" spans="1:41" x14ac:dyDescent="0.25">
      <c r="D7" s="57" t="s">
        <v>126</v>
      </c>
      <c r="E7" s="57"/>
      <c r="F7" s="57"/>
      <c r="G7" s="57"/>
      <c r="H7" s="57"/>
      <c r="J7" s="57" t="s">
        <v>127</v>
      </c>
      <c r="K7" s="57"/>
      <c r="L7" s="57"/>
      <c r="M7" s="57"/>
      <c r="N7" s="57"/>
      <c r="P7" s="57" t="s">
        <v>128</v>
      </c>
      <c r="Q7" s="57"/>
      <c r="R7" s="57"/>
      <c r="S7" s="57"/>
      <c r="T7" s="57"/>
      <c r="V7" s="57" t="s">
        <v>129</v>
      </c>
      <c r="W7" s="57"/>
      <c r="X7" s="57"/>
      <c r="Y7" s="57"/>
      <c r="Z7" s="57"/>
      <c r="AB7" s="57" t="s">
        <v>130</v>
      </c>
      <c r="AC7" s="57"/>
      <c r="AD7" s="57"/>
      <c r="AE7" s="57"/>
      <c r="AF7" s="57"/>
      <c r="AH7" s="57" t="s">
        <v>131</v>
      </c>
      <c r="AI7" s="57"/>
      <c r="AJ7" s="57"/>
      <c r="AK7" s="57"/>
      <c r="AL7" s="57"/>
      <c r="AN7" s="27"/>
      <c r="AO7" s="27"/>
    </row>
    <row r="8" spans="1:41" ht="45" x14ac:dyDescent="0.25">
      <c r="A8" s="16" t="s">
        <v>4</v>
      </c>
      <c r="B8" s="16" t="s">
        <v>5</v>
      </c>
      <c r="C8" s="43" t="s">
        <v>132</v>
      </c>
      <c r="D8" s="16" t="s">
        <v>133</v>
      </c>
      <c r="E8" s="16" t="s">
        <v>134</v>
      </c>
      <c r="F8" s="16" t="s">
        <v>135</v>
      </c>
      <c r="G8" s="16" t="s">
        <v>97</v>
      </c>
      <c r="H8" s="16" t="s">
        <v>98</v>
      </c>
      <c r="J8" s="16" t="s">
        <v>133</v>
      </c>
      <c r="K8" s="16" t="s">
        <v>134</v>
      </c>
      <c r="L8" s="16" t="s">
        <v>135</v>
      </c>
      <c r="M8" s="16" t="s">
        <v>97</v>
      </c>
      <c r="N8" s="16" t="s">
        <v>98</v>
      </c>
      <c r="P8" s="16" t="s">
        <v>133</v>
      </c>
      <c r="Q8" s="16" t="s">
        <v>134</v>
      </c>
      <c r="R8" s="16" t="s">
        <v>135</v>
      </c>
      <c r="S8" s="16" t="s">
        <v>97</v>
      </c>
      <c r="T8" s="16" t="s">
        <v>98</v>
      </c>
      <c r="V8" s="16" t="s">
        <v>136</v>
      </c>
      <c r="W8" s="16" t="s">
        <v>134</v>
      </c>
      <c r="X8" s="16" t="s">
        <v>135</v>
      </c>
      <c r="Y8" s="16" t="s">
        <v>97</v>
      </c>
      <c r="Z8" s="16" t="s">
        <v>98</v>
      </c>
      <c r="AB8" s="16" t="s">
        <v>136</v>
      </c>
      <c r="AC8" s="16" t="s">
        <v>134</v>
      </c>
      <c r="AD8" s="16" t="s">
        <v>135</v>
      </c>
      <c r="AE8" s="16" t="s">
        <v>97</v>
      </c>
      <c r="AF8" s="16" t="s">
        <v>98</v>
      </c>
      <c r="AH8" s="16" t="s">
        <v>136</v>
      </c>
      <c r="AI8" s="16" t="s">
        <v>134</v>
      </c>
      <c r="AJ8" s="16" t="s">
        <v>135</v>
      </c>
      <c r="AK8" s="16" t="s">
        <v>97</v>
      </c>
      <c r="AL8" s="16" t="s">
        <v>98</v>
      </c>
      <c r="AM8" s="44"/>
      <c r="AN8" s="16" t="s">
        <v>137</v>
      </c>
      <c r="AO8" s="16" t="s">
        <v>237</v>
      </c>
    </row>
    <row r="9" spans="1:41" x14ac:dyDescent="0.25">
      <c r="A9" s="22">
        <v>14001</v>
      </c>
      <c r="B9" s="23" t="s">
        <v>167</v>
      </c>
      <c r="C9" t="s">
        <v>243</v>
      </c>
      <c r="D9" s="24">
        <v>125</v>
      </c>
      <c r="E9" s="42">
        <v>146.32219999999998</v>
      </c>
      <c r="F9" s="42">
        <f>IFERROR(E9/D9,0)</f>
        <v>1.1705775999999999</v>
      </c>
      <c r="G9" s="28">
        <v>1960.0000000000002</v>
      </c>
      <c r="H9" s="26">
        <f>D9*F9*G9</f>
        <v>286791.51199999999</v>
      </c>
      <c r="J9" s="24">
        <v>18</v>
      </c>
      <c r="K9" s="42">
        <v>11.875499999999999</v>
      </c>
      <c r="L9" s="42">
        <f>IFERROR(K9/J9,0)</f>
        <v>0.65974999999999995</v>
      </c>
      <c r="M9" s="28">
        <v>179.20000000000002</v>
      </c>
      <c r="N9" s="26">
        <f>J9*L9*M9</f>
        <v>2128.0895999999998</v>
      </c>
      <c r="P9" s="24">
        <v>0</v>
      </c>
      <c r="Q9" s="42">
        <v>0</v>
      </c>
      <c r="R9" s="42">
        <f>IFERROR(Q9/P9,0)</f>
        <v>0</v>
      </c>
      <c r="S9" s="28">
        <v>89.600000000000009</v>
      </c>
      <c r="T9" s="26">
        <f>P9*R9*S9</f>
        <v>0</v>
      </c>
      <c r="V9" s="24">
        <v>2134</v>
      </c>
      <c r="W9" s="42">
        <v>740.40520000000015</v>
      </c>
      <c r="X9" s="42">
        <f>IFERROR(W9/V9,0)</f>
        <v>0.34695651358950336</v>
      </c>
      <c r="Y9" s="26">
        <v>375</v>
      </c>
      <c r="Z9" s="27">
        <f>V9*X9*Y9</f>
        <v>277651.95000000007</v>
      </c>
      <c r="AB9" s="24">
        <v>24</v>
      </c>
      <c r="AC9" s="42">
        <v>16.417499999999997</v>
      </c>
      <c r="AD9" s="42">
        <f>IFERROR(AC9/AB9,0)</f>
        <v>0.68406249999999991</v>
      </c>
      <c r="AE9" s="26">
        <v>240</v>
      </c>
      <c r="AF9" s="27">
        <f>AB9*AD9*AE9</f>
        <v>3940.1999999999994</v>
      </c>
      <c r="AH9" s="24">
        <v>0</v>
      </c>
      <c r="AI9" s="42">
        <v>0</v>
      </c>
      <c r="AJ9" s="42">
        <f>IFERROR(AI9/AH9,0)</f>
        <v>0</v>
      </c>
      <c r="AK9" s="26">
        <v>290</v>
      </c>
      <c r="AL9" s="27">
        <f>AH9*AJ9*AK9</f>
        <v>0</v>
      </c>
      <c r="AN9" s="27">
        <f>AL9+AF9+Z9+T9+N9+H9</f>
        <v>570511.75160000008</v>
      </c>
      <c r="AO9" s="28">
        <f>AN9/3</f>
        <v>190170.58386666668</v>
      </c>
    </row>
    <row r="10" spans="1:41" x14ac:dyDescent="0.25">
      <c r="A10" s="22">
        <v>12010</v>
      </c>
      <c r="B10" s="23" t="s">
        <v>168</v>
      </c>
      <c r="C10" t="s">
        <v>243</v>
      </c>
      <c r="D10" s="24">
        <v>350</v>
      </c>
      <c r="E10" s="42">
        <v>624.46559999999988</v>
      </c>
      <c r="F10" s="42">
        <f t="shared" ref="F10:F73" si="0">IFERROR(E10/D10,0)</f>
        <v>1.7841874285714283</v>
      </c>
      <c r="G10" s="28">
        <v>1960.0000000000002</v>
      </c>
      <c r="H10" s="26">
        <f t="shared" ref="H10:H73" si="1">D10*F10*G10</f>
        <v>1223952.5759999999</v>
      </c>
      <c r="J10" s="24">
        <v>0</v>
      </c>
      <c r="K10" s="42">
        <v>0</v>
      </c>
      <c r="L10" s="42">
        <f t="shared" ref="L10:L73" si="2">IFERROR(K10/J10,0)</f>
        <v>0</v>
      </c>
      <c r="M10" s="28">
        <v>179.20000000000002</v>
      </c>
      <c r="N10" s="26">
        <f t="shared" ref="N10:N73" si="3">J10*L10*M10</f>
        <v>0</v>
      </c>
      <c r="P10" s="24">
        <v>0</v>
      </c>
      <c r="Q10" s="42">
        <v>0</v>
      </c>
      <c r="R10" s="42">
        <f t="shared" ref="R10:R73" si="4">IFERROR(Q10/P10,0)</f>
        <v>0</v>
      </c>
      <c r="S10" s="28">
        <v>89.600000000000009</v>
      </c>
      <c r="T10" s="26">
        <f t="shared" ref="T10:T73" si="5">P10*R10*S10</f>
        <v>0</v>
      </c>
      <c r="V10" s="24">
        <v>11485</v>
      </c>
      <c r="W10" s="42">
        <v>4906.9459999999999</v>
      </c>
      <c r="X10" s="42">
        <f t="shared" ref="X10:X73" si="6">IFERROR(W10/V10,0)</f>
        <v>0.42724823683064866</v>
      </c>
      <c r="Y10" s="26">
        <v>375</v>
      </c>
      <c r="Z10" s="27">
        <f t="shared" ref="Z10:Z73" si="7">V10*X10*Y10</f>
        <v>1840104.75</v>
      </c>
      <c r="AB10" s="24">
        <v>0</v>
      </c>
      <c r="AC10" s="42">
        <v>0</v>
      </c>
      <c r="AD10" s="42">
        <f t="shared" ref="AD10:AD73" si="8">IFERROR(AC10/AB10,0)</f>
        <v>0</v>
      </c>
      <c r="AE10" s="26">
        <v>240</v>
      </c>
      <c r="AF10" s="27">
        <f t="shared" ref="AF10:AF73" si="9">AB10*AD10*AE10</f>
        <v>0</v>
      </c>
      <c r="AH10" s="24">
        <v>0</v>
      </c>
      <c r="AI10" s="42">
        <v>0</v>
      </c>
      <c r="AJ10" s="42">
        <f t="shared" ref="AJ10:AJ73" si="10">IFERROR(AI10/AH10,0)</f>
        <v>0</v>
      </c>
      <c r="AK10" s="26">
        <v>290</v>
      </c>
      <c r="AL10" s="27">
        <f t="shared" ref="AL10:AL73" si="11">AH10*AJ10*AK10</f>
        <v>0</v>
      </c>
      <c r="AN10" s="27">
        <f t="shared" ref="AN10:AN73" si="12">AL10+AF10+Z10+T10+N10+H10</f>
        <v>3064057.3259999999</v>
      </c>
      <c r="AO10" s="28">
        <f t="shared" ref="AO10:AO73" si="13">AN10/3</f>
        <v>1021352.4419999999</v>
      </c>
    </row>
    <row r="11" spans="1:41" x14ac:dyDescent="0.25">
      <c r="A11" s="22">
        <v>4025</v>
      </c>
      <c r="B11" s="23" t="s">
        <v>169</v>
      </c>
      <c r="C11" t="s">
        <v>243</v>
      </c>
      <c r="D11" s="24">
        <v>372</v>
      </c>
      <c r="E11" s="42">
        <v>457.02969999999999</v>
      </c>
      <c r="F11" s="42">
        <f t="shared" si="0"/>
        <v>1.2285744623655914</v>
      </c>
      <c r="G11" s="28">
        <v>1960.0000000000002</v>
      </c>
      <c r="H11" s="26">
        <f t="shared" si="1"/>
        <v>895778.21200000006</v>
      </c>
      <c r="J11" s="24">
        <v>41</v>
      </c>
      <c r="K11" s="42">
        <v>29.204300000000003</v>
      </c>
      <c r="L11" s="42">
        <f t="shared" si="2"/>
        <v>0.71230000000000004</v>
      </c>
      <c r="M11" s="28">
        <v>179.20000000000002</v>
      </c>
      <c r="N11" s="26">
        <f t="shared" si="3"/>
        <v>5233.4105600000012</v>
      </c>
      <c r="P11" s="24">
        <v>0</v>
      </c>
      <c r="Q11" s="42">
        <v>0</v>
      </c>
      <c r="R11" s="42">
        <f t="shared" si="4"/>
        <v>0</v>
      </c>
      <c r="S11" s="28">
        <v>89.600000000000009</v>
      </c>
      <c r="T11" s="26">
        <f t="shared" si="5"/>
        <v>0</v>
      </c>
      <c r="V11" s="24">
        <v>6980</v>
      </c>
      <c r="W11" s="42">
        <v>2596.0232000000001</v>
      </c>
      <c r="X11" s="42">
        <f t="shared" si="6"/>
        <v>0.37192309455587391</v>
      </c>
      <c r="Y11" s="26">
        <v>375</v>
      </c>
      <c r="Z11" s="27">
        <f t="shared" si="7"/>
        <v>973508.70000000007</v>
      </c>
      <c r="AB11" s="24">
        <v>42</v>
      </c>
      <c r="AC11" s="42">
        <v>40.437600000000003</v>
      </c>
      <c r="AD11" s="42">
        <f t="shared" si="8"/>
        <v>0.9628000000000001</v>
      </c>
      <c r="AE11" s="26">
        <v>240</v>
      </c>
      <c r="AF11" s="27">
        <f t="shared" si="9"/>
        <v>9705.0240000000013</v>
      </c>
      <c r="AH11" s="24">
        <v>0</v>
      </c>
      <c r="AI11" s="42">
        <v>0</v>
      </c>
      <c r="AJ11" s="42">
        <f t="shared" si="10"/>
        <v>0</v>
      </c>
      <c r="AK11" s="26">
        <v>290</v>
      </c>
      <c r="AL11" s="27">
        <f t="shared" si="11"/>
        <v>0</v>
      </c>
      <c r="AN11" s="27">
        <f t="shared" si="12"/>
        <v>1884225.34656</v>
      </c>
      <c r="AO11" s="28">
        <f t="shared" si="13"/>
        <v>628075.11551999999</v>
      </c>
    </row>
    <row r="12" spans="1:41" x14ac:dyDescent="0.25">
      <c r="A12" s="22">
        <v>2134</v>
      </c>
      <c r="B12" s="23" t="s">
        <v>170</v>
      </c>
      <c r="C12" t="s">
        <v>243</v>
      </c>
      <c r="D12" s="24">
        <v>149</v>
      </c>
      <c r="E12" s="42">
        <v>207.4452</v>
      </c>
      <c r="F12" s="42">
        <f t="shared" si="0"/>
        <v>1.3922496644295301</v>
      </c>
      <c r="G12" s="28">
        <v>1960.0000000000002</v>
      </c>
      <c r="H12" s="26">
        <f t="shared" si="1"/>
        <v>406592.59200000006</v>
      </c>
      <c r="J12" s="24">
        <v>0</v>
      </c>
      <c r="K12" s="42">
        <v>0</v>
      </c>
      <c r="L12" s="42">
        <f t="shared" si="2"/>
        <v>0</v>
      </c>
      <c r="M12" s="28">
        <v>179.20000000000002</v>
      </c>
      <c r="N12" s="26">
        <f t="shared" si="3"/>
        <v>0</v>
      </c>
      <c r="P12" s="24">
        <v>0</v>
      </c>
      <c r="Q12" s="42">
        <v>0</v>
      </c>
      <c r="R12" s="42">
        <f t="shared" si="4"/>
        <v>0</v>
      </c>
      <c r="S12" s="28">
        <v>89.600000000000009</v>
      </c>
      <c r="T12" s="26">
        <f t="shared" si="5"/>
        <v>0</v>
      </c>
      <c r="V12" s="24">
        <v>5624</v>
      </c>
      <c r="W12" s="42">
        <v>2248.1645999999996</v>
      </c>
      <c r="X12" s="42">
        <f t="shared" si="6"/>
        <v>0.39974477240398287</v>
      </c>
      <c r="Y12" s="26">
        <v>375</v>
      </c>
      <c r="Z12" s="27">
        <f t="shared" si="7"/>
        <v>843061.72499999986</v>
      </c>
      <c r="AB12" s="24">
        <v>0</v>
      </c>
      <c r="AC12" s="42">
        <v>0</v>
      </c>
      <c r="AD12" s="42">
        <f t="shared" si="8"/>
        <v>0</v>
      </c>
      <c r="AE12" s="26">
        <v>240</v>
      </c>
      <c r="AF12" s="27">
        <f t="shared" si="9"/>
        <v>0</v>
      </c>
      <c r="AH12" s="24">
        <v>0</v>
      </c>
      <c r="AI12" s="42">
        <v>0</v>
      </c>
      <c r="AJ12" s="42">
        <f t="shared" si="10"/>
        <v>0</v>
      </c>
      <c r="AK12" s="26">
        <v>290</v>
      </c>
      <c r="AL12" s="27">
        <f t="shared" si="11"/>
        <v>0</v>
      </c>
      <c r="AN12" s="27">
        <f t="shared" si="12"/>
        <v>1249654.3169999998</v>
      </c>
      <c r="AO12" s="28">
        <f t="shared" si="13"/>
        <v>416551.43899999995</v>
      </c>
    </row>
    <row r="13" spans="1:41" x14ac:dyDescent="0.25">
      <c r="A13" s="22">
        <v>3073</v>
      </c>
      <c r="B13" s="23" t="s">
        <v>171</v>
      </c>
      <c r="C13" t="s">
        <v>243</v>
      </c>
      <c r="D13" s="24">
        <v>458</v>
      </c>
      <c r="E13" s="42">
        <v>752.59569999999997</v>
      </c>
      <c r="F13" s="42">
        <f t="shared" si="0"/>
        <v>1.6432220524017467</v>
      </c>
      <c r="G13" s="28">
        <v>1960.0000000000002</v>
      </c>
      <c r="H13" s="26">
        <f t="shared" si="1"/>
        <v>1475087.5720000002</v>
      </c>
      <c r="J13" s="24">
        <v>69</v>
      </c>
      <c r="K13" s="42">
        <v>52.461999999999982</v>
      </c>
      <c r="L13" s="42">
        <f t="shared" si="2"/>
        <v>0.76031884057970989</v>
      </c>
      <c r="M13" s="28">
        <v>179.20000000000002</v>
      </c>
      <c r="N13" s="26">
        <f t="shared" si="3"/>
        <v>9401.1903999999977</v>
      </c>
      <c r="P13" s="24">
        <v>14</v>
      </c>
      <c r="Q13" s="42">
        <v>19.099900000000002</v>
      </c>
      <c r="R13" s="42">
        <f t="shared" si="4"/>
        <v>1.3642785714285715</v>
      </c>
      <c r="S13" s="28">
        <v>89.600000000000009</v>
      </c>
      <c r="T13" s="26">
        <f t="shared" si="5"/>
        <v>1711.3510400000002</v>
      </c>
      <c r="V13" s="24">
        <v>10200</v>
      </c>
      <c r="W13" s="42">
        <v>4993.8879999999999</v>
      </c>
      <c r="X13" s="42">
        <f t="shared" si="6"/>
        <v>0.489596862745098</v>
      </c>
      <c r="Y13" s="26">
        <v>375</v>
      </c>
      <c r="Z13" s="27">
        <f t="shared" si="7"/>
        <v>1872708</v>
      </c>
      <c r="AB13" s="24">
        <v>1595</v>
      </c>
      <c r="AC13" s="42">
        <v>510.72499999999997</v>
      </c>
      <c r="AD13" s="42">
        <f t="shared" si="8"/>
        <v>0.32020376175548587</v>
      </c>
      <c r="AE13" s="26">
        <v>240</v>
      </c>
      <c r="AF13" s="27">
        <f t="shared" si="9"/>
        <v>122573.99999999999</v>
      </c>
      <c r="AH13" s="24">
        <v>0</v>
      </c>
      <c r="AI13" s="42">
        <v>0</v>
      </c>
      <c r="AJ13" s="42">
        <f t="shared" si="10"/>
        <v>0</v>
      </c>
      <c r="AK13" s="26">
        <v>290</v>
      </c>
      <c r="AL13" s="27">
        <f t="shared" si="11"/>
        <v>0</v>
      </c>
      <c r="AN13" s="27">
        <f t="shared" si="12"/>
        <v>3481482.1134400005</v>
      </c>
      <c r="AO13" s="28">
        <f t="shared" si="13"/>
        <v>1160494.0378133336</v>
      </c>
    </row>
    <row r="14" spans="1:41" x14ac:dyDescent="0.25">
      <c r="A14" s="22">
        <v>16017</v>
      </c>
      <c r="B14" s="23" t="s">
        <v>172</v>
      </c>
      <c r="C14" t="s">
        <v>243</v>
      </c>
      <c r="D14" s="24">
        <v>863</v>
      </c>
      <c r="E14" s="42">
        <v>1387.7252999999998</v>
      </c>
      <c r="F14" s="42">
        <f t="shared" si="0"/>
        <v>1.6080246813441481</v>
      </c>
      <c r="G14" s="28">
        <v>1960.0000000000002</v>
      </c>
      <c r="H14" s="26">
        <f t="shared" si="1"/>
        <v>2719941.588</v>
      </c>
      <c r="J14" s="24">
        <v>31</v>
      </c>
      <c r="K14" s="42">
        <v>24.650599999999997</v>
      </c>
      <c r="L14" s="42">
        <f t="shared" si="2"/>
        <v>0.79518064516129028</v>
      </c>
      <c r="M14" s="28">
        <v>179.20000000000002</v>
      </c>
      <c r="N14" s="26">
        <f t="shared" si="3"/>
        <v>4417.3875200000002</v>
      </c>
      <c r="P14" s="24">
        <v>7</v>
      </c>
      <c r="Q14" s="42">
        <v>12.475822222222222</v>
      </c>
      <c r="R14" s="42">
        <f t="shared" si="4"/>
        <v>1.7822603174603173</v>
      </c>
      <c r="S14" s="28">
        <v>89.600000000000009</v>
      </c>
      <c r="T14" s="26">
        <f t="shared" si="5"/>
        <v>1117.8336711111112</v>
      </c>
      <c r="V14" s="24">
        <v>14768</v>
      </c>
      <c r="W14" s="42">
        <v>6484.1119000000017</v>
      </c>
      <c r="X14" s="42">
        <f t="shared" si="6"/>
        <v>0.43906499864572057</v>
      </c>
      <c r="Y14" s="26">
        <v>375</v>
      </c>
      <c r="Z14" s="27">
        <f t="shared" si="7"/>
        <v>2431541.9625000008</v>
      </c>
      <c r="AB14" s="24">
        <v>71</v>
      </c>
      <c r="AC14" s="42">
        <v>44.9923</v>
      </c>
      <c r="AD14" s="42">
        <f t="shared" si="8"/>
        <v>0.63369436619718311</v>
      </c>
      <c r="AE14" s="26">
        <v>240</v>
      </c>
      <c r="AF14" s="27">
        <f t="shared" si="9"/>
        <v>10798.152</v>
      </c>
      <c r="AH14" s="24">
        <v>289</v>
      </c>
      <c r="AI14" s="42">
        <v>151.9453</v>
      </c>
      <c r="AJ14" s="42">
        <f t="shared" si="10"/>
        <v>0.52576228373702427</v>
      </c>
      <c r="AK14" s="26">
        <v>290</v>
      </c>
      <c r="AL14" s="27">
        <f t="shared" si="11"/>
        <v>44064.137000000002</v>
      </c>
      <c r="AN14" s="27">
        <f t="shared" si="12"/>
        <v>5211881.0606911117</v>
      </c>
      <c r="AO14" s="28">
        <f t="shared" si="13"/>
        <v>1737293.6868970373</v>
      </c>
    </row>
    <row r="15" spans="1:41" x14ac:dyDescent="0.25">
      <c r="A15" s="22">
        <v>5006</v>
      </c>
      <c r="B15" s="23" t="s">
        <v>173</v>
      </c>
      <c r="C15" t="s">
        <v>243</v>
      </c>
      <c r="D15" s="24">
        <v>436</v>
      </c>
      <c r="E15" s="42">
        <v>429.24759999999998</v>
      </c>
      <c r="F15" s="42">
        <f t="shared" si="0"/>
        <v>0.98451284403669714</v>
      </c>
      <c r="G15" s="28">
        <v>1960.0000000000002</v>
      </c>
      <c r="H15" s="26">
        <f t="shared" si="1"/>
        <v>841325.29600000009</v>
      </c>
      <c r="J15" s="24">
        <v>0</v>
      </c>
      <c r="K15" s="42">
        <v>0</v>
      </c>
      <c r="L15" s="42">
        <f t="shared" si="2"/>
        <v>0</v>
      </c>
      <c r="M15" s="28">
        <v>179.20000000000002</v>
      </c>
      <c r="N15" s="26">
        <f t="shared" si="3"/>
        <v>0</v>
      </c>
      <c r="P15" s="24">
        <v>0</v>
      </c>
      <c r="Q15" s="42">
        <v>0</v>
      </c>
      <c r="R15" s="42">
        <f t="shared" si="4"/>
        <v>0</v>
      </c>
      <c r="S15" s="28">
        <v>89.600000000000009</v>
      </c>
      <c r="T15" s="26">
        <f t="shared" si="5"/>
        <v>0</v>
      </c>
      <c r="V15" s="24">
        <v>10515</v>
      </c>
      <c r="W15" s="42">
        <v>3223.8838000000001</v>
      </c>
      <c r="X15" s="42">
        <f t="shared" si="6"/>
        <v>0.30659855444602951</v>
      </c>
      <c r="Y15" s="26">
        <v>375</v>
      </c>
      <c r="Z15" s="27">
        <f t="shared" si="7"/>
        <v>1208956.4250000003</v>
      </c>
      <c r="AB15" s="24">
        <v>0</v>
      </c>
      <c r="AC15" s="42">
        <v>0</v>
      </c>
      <c r="AD15" s="42">
        <f t="shared" si="8"/>
        <v>0</v>
      </c>
      <c r="AE15" s="26">
        <v>240</v>
      </c>
      <c r="AF15" s="27">
        <f t="shared" si="9"/>
        <v>0</v>
      </c>
      <c r="AH15" s="24">
        <v>0</v>
      </c>
      <c r="AI15" s="42">
        <v>0</v>
      </c>
      <c r="AJ15" s="42">
        <f t="shared" si="10"/>
        <v>0</v>
      </c>
      <c r="AK15" s="26">
        <v>290</v>
      </c>
      <c r="AL15" s="27">
        <f t="shared" si="11"/>
        <v>0</v>
      </c>
      <c r="AN15" s="27">
        <f t="shared" si="12"/>
        <v>2050281.7210000004</v>
      </c>
      <c r="AO15" s="28">
        <f t="shared" si="13"/>
        <v>683427.2403333335</v>
      </c>
    </row>
    <row r="16" spans="1:41" x14ac:dyDescent="0.25">
      <c r="A16" s="22">
        <v>8016</v>
      </c>
      <c r="B16" s="23" t="s">
        <v>174</v>
      </c>
      <c r="C16" t="s">
        <v>243</v>
      </c>
      <c r="D16" s="24">
        <v>533</v>
      </c>
      <c r="E16" s="42">
        <v>614.55829999999992</v>
      </c>
      <c r="F16" s="42">
        <f t="shared" si="0"/>
        <v>1.1530174484052531</v>
      </c>
      <c r="G16" s="28">
        <v>1960.0000000000002</v>
      </c>
      <c r="H16" s="26">
        <f t="shared" si="1"/>
        <v>1204534.2679999999</v>
      </c>
      <c r="J16" s="24">
        <v>0</v>
      </c>
      <c r="K16" s="42">
        <v>0</v>
      </c>
      <c r="L16" s="42">
        <f t="shared" si="2"/>
        <v>0</v>
      </c>
      <c r="M16" s="28">
        <v>179.20000000000002</v>
      </c>
      <c r="N16" s="26">
        <f t="shared" si="3"/>
        <v>0</v>
      </c>
      <c r="P16" s="24">
        <v>0</v>
      </c>
      <c r="Q16" s="42">
        <v>0</v>
      </c>
      <c r="R16" s="42">
        <f t="shared" si="4"/>
        <v>0</v>
      </c>
      <c r="S16" s="28">
        <v>89.600000000000009</v>
      </c>
      <c r="T16" s="26">
        <f t="shared" si="5"/>
        <v>0</v>
      </c>
      <c r="V16" s="24">
        <v>11816</v>
      </c>
      <c r="W16" s="42">
        <v>4026.6306999999997</v>
      </c>
      <c r="X16" s="42">
        <f t="shared" si="6"/>
        <v>0.34077781821259306</v>
      </c>
      <c r="Y16" s="26">
        <v>375</v>
      </c>
      <c r="Z16" s="27">
        <f t="shared" si="7"/>
        <v>1509986.5125</v>
      </c>
      <c r="AB16" s="24">
        <v>0</v>
      </c>
      <c r="AC16" s="42">
        <v>0</v>
      </c>
      <c r="AD16" s="42">
        <f t="shared" si="8"/>
        <v>0</v>
      </c>
      <c r="AE16" s="26">
        <v>240</v>
      </c>
      <c r="AF16" s="27">
        <f t="shared" si="9"/>
        <v>0</v>
      </c>
      <c r="AH16" s="24">
        <v>0</v>
      </c>
      <c r="AI16" s="42">
        <v>0</v>
      </c>
      <c r="AJ16" s="42">
        <f t="shared" si="10"/>
        <v>0</v>
      </c>
      <c r="AK16" s="26">
        <v>290</v>
      </c>
      <c r="AL16" s="27">
        <f t="shared" si="11"/>
        <v>0</v>
      </c>
      <c r="AN16" s="27">
        <f t="shared" si="12"/>
        <v>2714520.7804999999</v>
      </c>
      <c r="AO16" s="28">
        <f t="shared" si="13"/>
        <v>904840.26016666659</v>
      </c>
    </row>
    <row r="17" spans="1:41" x14ac:dyDescent="0.25">
      <c r="A17" s="22">
        <v>1002</v>
      </c>
      <c r="B17" s="23" t="s">
        <v>175</v>
      </c>
      <c r="C17" t="s">
        <v>243</v>
      </c>
      <c r="D17" s="24">
        <v>324</v>
      </c>
      <c r="E17" s="42">
        <v>281.11039999999997</v>
      </c>
      <c r="F17" s="42">
        <f t="shared" si="0"/>
        <v>0.86762469135802456</v>
      </c>
      <c r="G17" s="28">
        <v>1960.0000000000002</v>
      </c>
      <c r="H17" s="26">
        <f t="shared" si="1"/>
        <v>550976.38399999996</v>
      </c>
      <c r="J17" s="24">
        <v>1</v>
      </c>
      <c r="K17" s="42">
        <v>0.65100000000000002</v>
      </c>
      <c r="L17" s="42">
        <f t="shared" si="2"/>
        <v>0.65100000000000002</v>
      </c>
      <c r="M17" s="28">
        <v>179.20000000000002</v>
      </c>
      <c r="N17" s="26">
        <f t="shared" si="3"/>
        <v>116.65920000000001</v>
      </c>
      <c r="P17" s="24">
        <v>0</v>
      </c>
      <c r="Q17" s="42">
        <v>0</v>
      </c>
      <c r="R17" s="42">
        <f t="shared" si="4"/>
        <v>0</v>
      </c>
      <c r="S17" s="28">
        <v>89.600000000000009</v>
      </c>
      <c r="T17" s="26">
        <f t="shared" si="5"/>
        <v>0</v>
      </c>
      <c r="V17" s="24">
        <v>9340</v>
      </c>
      <c r="W17" s="42">
        <v>2368.6002000000003</v>
      </c>
      <c r="X17" s="42">
        <f t="shared" si="6"/>
        <v>0.25359745182012849</v>
      </c>
      <c r="Y17" s="26">
        <v>375</v>
      </c>
      <c r="Z17" s="27">
        <f t="shared" si="7"/>
        <v>888225.07500000007</v>
      </c>
      <c r="AB17" s="24">
        <v>0</v>
      </c>
      <c r="AC17" s="42">
        <v>0</v>
      </c>
      <c r="AD17" s="42">
        <f t="shared" si="8"/>
        <v>0</v>
      </c>
      <c r="AE17" s="26">
        <v>240</v>
      </c>
      <c r="AF17" s="27">
        <f t="shared" si="9"/>
        <v>0</v>
      </c>
      <c r="AH17" s="24">
        <v>0</v>
      </c>
      <c r="AI17" s="42">
        <v>0</v>
      </c>
      <c r="AJ17" s="42">
        <f t="shared" si="10"/>
        <v>0</v>
      </c>
      <c r="AK17" s="26">
        <v>290</v>
      </c>
      <c r="AL17" s="27">
        <f t="shared" si="11"/>
        <v>0</v>
      </c>
      <c r="AN17" s="27">
        <f t="shared" si="12"/>
        <v>1439318.1181999999</v>
      </c>
      <c r="AO17" s="28">
        <f t="shared" si="13"/>
        <v>479772.70606666664</v>
      </c>
    </row>
    <row r="18" spans="1:41" x14ac:dyDescent="0.25">
      <c r="A18" s="22">
        <v>2005</v>
      </c>
      <c r="B18" s="23" t="s">
        <v>176</v>
      </c>
      <c r="C18" t="s">
        <v>243</v>
      </c>
      <c r="D18" s="24">
        <v>259</v>
      </c>
      <c r="E18" s="42">
        <v>246.9195</v>
      </c>
      <c r="F18" s="42">
        <f t="shared" si="0"/>
        <v>0.9533571428571429</v>
      </c>
      <c r="G18" s="28">
        <v>1960.0000000000002</v>
      </c>
      <c r="H18" s="26">
        <f t="shared" si="1"/>
        <v>483962.22000000003</v>
      </c>
      <c r="J18" s="24">
        <v>2</v>
      </c>
      <c r="K18" s="42">
        <v>1.8188</v>
      </c>
      <c r="L18" s="42">
        <f t="shared" si="2"/>
        <v>0.90939999999999999</v>
      </c>
      <c r="M18" s="28">
        <v>179.20000000000002</v>
      </c>
      <c r="N18" s="26">
        <f t="shared" si="3"/>
        <v>325.92896000000002</v>
      </c>
      <c r="P18" s="24">
        <v>0</v>
      </c>
      <c r="Q18" s="42">
        <v>0</v>
      </c>
      <c r="R18" s="42">
        <f t="shared" si="4"/>
        <v>0</v>
      </c>
      <c r="S18" s="28">
        <v>89.600000000000009</v>
      </c>
      <c r="T18" s="26">
        <f t="shared" si="5"/>
        <v>0</v>
      </c>
      <c r="V18" s="24">
        <v>11754</v>
      </c>
      <c r="W18" s="42">
        <v>3631.9576000000002</v>
      </c>
      <c r="X18" s="42">
        <f t="shared" si="6"/>
        <v>0.30899758380125913</v>
      </c>
      <c r="Y18" s="26">
        <v>375</v>
      </c>
      <c r="Z18" s="27">
        <f t="shared" si="7"/>
        <v>1361984.0999999999</v>
      </c>
      <c r="AB18" s="24">
        <v>0</v>
      </c>
      <c r="AC18" s="42">
        <v>0</v>
      </c>
      <c r="AD18" s="42">
        <f t="shared" si="8"/>
        <v>0</v>
      </c>
      <c r="AE18" s="26">
        <v>240</v>
      </c>
      <c r="AF18" s="27">
        <f t="shared" si="9"/>
        <v>0</v>
      </c>
      <c r="AH18" s="24">
        <v>0</v>
      </c>
      <c r="AI18" s="42">
        <v>0</v>
      </c>
      <c r="AJ18" s="42">
        <f t="shared" si="10"/>
        <v>0</v>
      </c>
      <c r="AK18" s="26">
        <v>290</v>
      </c>
      <c r="AL18" s="27">
        <f t="shared" si="11"/>
        <v>0</v>
      </c>
      <c r="AN18" s="27">
        <f t="shared" si="12"/>
        <v>1846272.2489599998</v>
      </c>
      <c r="AO18" s="28">
        <f t="shared" si="13"/>
        <v>615424.08298666659</v>
      </c>
    </row>
    <row r="19" spans="1:41" x14ac:dyDescent="0.25">
      <c r="A19" s="22">
        <v>8012</v>
      </c>
      <c r="B19" s="23" t="s">
        <v>177</v>
      </c>
      <c r="C19" t="s">
        <v>243</v>
      </c>
      <c r="D19" s="24">
        <v>357</v>
      </c>
      <c r="E19" s="42">
        <v>414.29599999999999</v>
      </c>
      <c r="F19" s="42">
        <f t="shared" si="0"/>
        <v>1.1604929971988796</v>
      </c>
      <c r="G19" s="28">
        <v>1960.0000000000002</v>
      </c>
      <c r="H19" s="26">
        <f t="shared" si="1"/>
        <v>812020.16</v>
      </c>
      <c r="J19" s="24">
        <v>26</v>
      </c>
      <c r="K19" s="42">
        <v>14.9971</v>
      </c>
      <c r="L19" s="42">
        <f t="shared" si="2"/>
        <v>0.57681153846153843</v>
      </c>
      <c r="M19" s="28">
        <v>179.20000000000002</v>
      </c>
      <c r="N19" s="26">
        <f t="shared" si="3"/>
        <v>2687.4803200000001</v>
      </c>
      <c r="P19" s="24">
        <v>0</v>
      </c>
      <c r="Q19" s="42">
        <v>0</v>
      </c>
      <c r="R19" s="42">
        <f t="shared" si="4"/>
        <v>0</v>
      </c>
      <c r="S19" s="28">
        <v>89.600000000000009</v>
      </c>
      <c r="T19" s="26">
        <f t="shared" si="5"/>
        <v>0</v>
      </c>
      <c r="V19" s="24">
        <v>8732</v>
      </c>
      <c r="W19" s="42">
        <v>2423.3357999999998</v>
      </c>
      <c r="X19" s="42">
        <f t="shared" si="6"/>
        <v>0.27752356848373794</v>
      </c>
      <c r="Y19" s="26">
        <v>375</v>
      </c>
      <c r="Z19" s="27">
        <f t="shared" si="7"/>
        <v>908750.92499999993</v>
      </c>
      <c r="AB19" s="24">
        <v>130</v>
      </c>
      <c r="AC19" s="42">
        <v>120.38879999999999</v>
      </c>
      <c r="AD19" s="42">
        <f t="shared" si="8"/>
        <v>0.92606769230769226</v>
      </c>
      <c r="AE19" s="26">
        <v>240</v>
      </c>
      <c r="AF19" s="27">
        <f t="shared" si="9"/>
        <v>28893.311999999998</v>
      </c>
      <c r="AH19" s="24">
        <v>0</v>
      </c>
      <c r="AI19" s="42">
        <v>0</v>
      </c>
      <c r="AJ19" s="42">
        <f t="shared" si="10"/>
        <v>0</v>
      </c>
      <c r="AK19" s="26">
        <v>290</v>
      </c>
      <c r="AL19" s="27">
        <f t="shared" si="11"/>
        <v>0</v>
      </c>
      <c r="AN19" s="27">
        <f t="shared" si="12"/>
        <v>1752351.87732</v>
      </c>
      <c r="AO19" s="28">
        <f t="shared" si="13"/>
        <v>584117.29243999999</v>
      </c>
    </row>
    <row r="20" spans="1:41" x14ac:dyDescent="0.25">
      <c r="A20" s="22">
        <v>12009</v>
      </c>
      <c r="B20" s="23" t="s">
        <v>178</v>
      </c>
      <c r="C20" t="s">
        <v>243</v>
      </c>
      <c r="D20" s="24">
        <v>118</v>
      </c>
      <c r="E20" s="42">
        <v>220.10309999999998</v>
      </c>
      <c r="F20" s="42">
        <f t="shared" si="0"/>
        <v>1.865280508474576</v>
      </c>
      <c r="G20" s="28">
        <v>1960.0000000000002</v>
      </c>
      <c r="H20" s="26">
        <f t="shared" si="1"/>
        <v>431402.076</v>
      </c>
      <c r="J20" s="24">
        <v>0</v>
      </c>
      <c r="K20" s="42">
        <v>0</v>
      </c>
      <c r="L20" s="42">
        <f t="shared" si="2"/>
        <v>0</v>
      </c>
      <c r="M20" s="28">
        <v>179.20000000000002</v>
      </c>
      <c r="N20" s="26">
        <f t="shared" si="3"/>
        <v>0</v>
      </c>
      <c r="P20" s="24">
        <v>3</v>
      </c>
      <c r="Q20" s="42">
        <v>3.5209999999999999</v>
      </c>
      <c r="R20" s="42">
        <f t="shared" si="4"/>
        <v>1.1736666666666666</v>
      </c>
      <c r="S20" s="28">
        <v>89.600000000000009</v>
      </c>
      <c r="T20" s="26">
        <f t="shared" si="5"/>
        <v>315.48160000000001</v>
      </c>
      <c r="V20" s="24">
        <v>5677</v>
      </c>
      <c r="W20" s="42">
        <v>1574.2367999999999</v>
      </c>
      <c r="X20" s="42">
        <f t="shared" si="6"/>
        <v>0.27730082790206095</v>
      </c>
      <c r="Y20" s="26">
        <v>375</v>
      </c>
      <c r="Z20" s="27">
        <f t="shared" si="7"/>
        <v>590338.80000000005</v>
      </c>
      <c r="AB20" s="24">
        <v>0</v>
      </c>
      <c r="AC20" s="42">
        <v>0</v>
      </c>
      <c r="AD20" s="42">
        <f t="shared" si="8"/>
        <v>0</v>
      </c>
      <c r="AE20" s="26">
        <v>240</v>
      </c>
      <c r="AF20" s="27">
        <f t="shared" si="9"/>
        <v>0</v>
      </c>
      <c r="AH20" s="24">
        <v>0</v>
      </c>
      <c r="AI20" s="42">
        <v>0</v>
      </c>
      <c r="AJ20" s="42">
        <f t="shared" si="10"/>
        <v>0</v>
      </c>
      <c r="AK20" s="26">
        <v>290</v>
      </c>
      <c r="AL20" s="27">
        <f t="shared" si="11"/>
        <v>0</v>
      </c>
      <c r="AN20" s="27">
        <f t="shared" si="12"/>
        <v>1022056.3576000001</v>
      </c>
      <c r="AO20" s="28">
        <f t="shared" si="13"/>
        <v>340685.45253333339</v>
      </c>
    </row>
    <row r="21" spans="1:41" x14ac:dyDescent="0.25">
      <c r="A21" s="22">
        <v>5014</v>
      </c>
      <c r="B21" s="23" t="s">
        <v>179</v>
      </c>
      <c r="C21" t="s">
        <v>243</v>
      </c>
      <c r="D21" s="24">
        <v>468</v>
      </c>
      <c r="E21" s="42">
        <v>650.95450000000005</v>
      </c>
      <c r="F21" s="42">
        <f t="shared" si="0"/>
        <v>1.390928418803419</v>
      </c>
      <c r="G21" s="28">
        <v>1960.0000000000002</v>
      </c>
      <c r="H21" s="26">
        <f t="shared" si="1"/>
        <v>1275870.8200000003</v>
      </c>
      <c r="J21" s="24">
        <v>0</v>
      </c>
      <c r="K21" s="42">
        <v>0</v>
      </c>
      <c r="L21" s="42">
        <f t="shared" si="2"/>
        <v>0</v>
      </c>
      <c r="M21" s="28">
        <v>179.20000000000002</v>
      </c>
      <c r="N21" s="26">
        <f t="shared" si="3"/>
        <v>0</v>
      </c>
      <c r="P21" s="24">
        <v>14</v>
      </c>
      <c r="Q21" s="42">
        <v>25.798199999999998</v>
      </c>
      <c r="R21" s="42">
        <f t="shared" si="4"/>
        <v>1.8427285714285713</v>
      </c>
      <c r="S21" s="28">
        <v>89.600000000000009</v>
      </c>
      <c r="T21" s="26">
        <f t="shared" si="5"/>
        <v>2311.51872</v>
      </c>
      <c r="V21" s="24">
        <v>10433</v>
      </c>
      <c r="W21" s="42">
        <v>3494.9214999999999</v>
      </c>
      <c r="X21" s="42">
        <f t="shared" si="6"/>
        <v>0.3349872040640276</v>
      </c>
      <c r="Y21" s="26">
        <v>375</v>
      </c>
      <c r="Z21" s="27">
        <f t="shared" si="7"/>
        <v>1310595.5625</v>
      </c>
      <c r="AB21" s="24">
        <v>0</v>
      </c>
      <c r="AC21" s="42">
        <v>0</v>
      </c>
      <c r="AD21" s="42">
        <f t="shared" si="8"/>
        <v>0</v>
      </c>
      <c r="AE21" s="26">
        <v>240</v>
      </c>
      <c r="AF21" s="27">
        <f t="shared" si="9"/>
        <v>0</v>
      </c>
      <c r="AH21" s="24">
        <v>0</v>
      </c>
      <c r="AI21" s="42">
        <v>0</v>
      </c>
      <c r="AJ21" s="42">
        <f t="shared" si="10"/>
        <v>0</v>
      </c>
      <c r="AK21" s="26">
        <v>290</v>
      </c>
      <c r="AL21" s="27">
        <f t="shared" si="11"/>
        <v>0</v>
      </c>
      <c r="AN21" s="27">
        <f t="shared" si="12"/>
        <v>2588777.9012200003</v>
      </c>
      <c r="AO21" s="28">
        <f t="shared" si="13"/>
        <v>862925.96707333345</v>
      </c>
    </row>
    <row r="22" spans="1:41" x14ac:dyDescent="0.25">
      <c r="A22" s="22">
        <v>8088</v>
      </c>
      <c r="B22" s="23" t="s">
        <v>180</v>
      </c>
      <c r="C22" t="s">
        <v>243</v>
      </c>
      <c r="D22" s="24">
        <v>685</v>
      </c>
      <c r="E22" s="42">
        <v>720.40130000000011</v>
      </c>
      <c r="F22" s="42">
        <f t="shared" si="0"/>
        <v>1.0516807299270075</v>
      </c>
      <c r="G22" s="28">
        <v>1960.0000000000002</v>
      </c>
      <c r="H22" s="26">
        <f t="shared" si="1"/>
        <v>1411986.5480000004</v>
      </c>
      <c r="J22" s="24">
        <v>0</v>
      </c>
      <c r="K22" s="42">
        <v>0</v>
      </c>
      <c r="L22" s="42">
        <f t="shared" si="2"/>
        <v>0</v>
      </c>
      <c r="M22" s="28">
        <v>179.20000000000002</v>
      </c>
      <c r="N22" s="26">
        <f t="shared" si="3"/>
        <v>0</v>
      </c>
      <c r="P22" s="24">
        <v>0</v>
      </c>
      <c r="Q22" s="42">
        <v>0</v>
      </c>
      <c r="R22" s="42">
        <f t="shared" si="4"/>
        <v>0</v>
      </c>
      <c r="S22" s="28">
        <v>89.600000000000009</v>
      </c>
      <c r="T22" s="26">
        <f t="shared" si="5"/>
        <v>0</v>
      </c>
      <c r="V22" s="24">
        <v>13006</v>
      </c>
      <c r="W22" s="42">
        <v>3865.3649000000005</v>
      </c>
      <c r="X22" s="42">
        <f t="shared" si="6"/>
        <v>0.29719859295709677</v>
      </c>
      <c r="Y22" s="26">
        <v>375</v>
      </c>
      <c r="Z22" s="27">
        <f t="shared" si="7"/>
        <v>1449511.8375000001</v>
      </c>
      <c r="AB22" s="24">
        <v>0</v>
      </c>
      <c r="AC22" s="42">
        <v>0</v>
      </c>
      <c r="AD22" s="42">
        <f t="shared" si="8"/>
        <v>0</v>
      </c>
      <c r="AE22" s="26">
        <v>240</v>
      </c>
      <c r="AF22" s="27">
        <f t="shared" si="9"/>
        <v>0</v>
      </c>
      <c r="AH22" s="24">
        <v>0</v>
      </c>
      <c r="AI22" s="42">
        <v>0</v>
      </c>
      <c r="AJ22" s="42">
        <f t="shared" si="10"/>
        <v>0</v>
      </c>
      <c r="AK22" s="26">
        <v>290</v>
      </c>
      <c r="AL22" s="27">
        <f t="shared" si="11"/>
        <v>0</v>
      </c>
      <c r="AN22" s="27">
        <f t="shared" si="12"/>
        <v>2861498.3855000008</v>
      </c>
      <c r="AO22" s="28">
        <f t="shared" si="13"/>
        <v>953832.79516666697</v>
      </c>
    </row>
    <row r="23" spans="1:41" x14ac:dyDescent="0.25">
      <c r="A23" s="22">
        <v>13047</v>
      </c>
      <c r="B23" s="23" t="s">
        <v>181</v>
      </c>
      <c r="C23" t="s">
        <v>243</v>
      </c>
      <c r="D23" s="24">
        <v>415</v>
      </c>
      <c r="E23" s="42">
        <v>295.47679999999997</v>
      </c>
      <c r="F23" s="42">
        <f t="shared" si="0"/>
        <v>0.71199228915662638</v>
      </c>
      <c r="G23" s="28">
        <v>1960.0000000000002</v>
      </c>
      <c r="H23" s="26">
        <f t="shared" si="1"/>
        <v>579134.52800000005</v>
      </c>
      <c r="J23" s="24">
        <v>0</v>
      </c>
      <c r="K23" s="42">
        <v>0</v>
      </c>
      <c r="L23" s="42">
        <f t="shared" si="2"/>
        <v>0</v>
      </c>
      <c r="M23" s="28">
        <v>179.20000000000002</v>
      </c>
      <c r="N23" s="26">
        <f t="shared" si="3"/>
        <v>0</v>
      </c>
      <c r="P23" s="24">
        <v>17</v>
      </c>
      <c r="Q23" s="42">
        <v>20.233400000000003</v>
      </c>
      <c r="R23" s="42">
        <f t="shared" si="4"/>
        <v>1.1902000000000001</v>
      </c>
      <c r="S23" s="28">
        <v>89.600000000000009</v>
      </c>
      <c r="T23" s="26">
        <f t="shared" si="5"/>
        <v>1812.9126400000005</v>
      </c>
      <c r="V23" s="24">
        <v>10946</v>
      </c>
      <c r="W23" s="42">
        <v>3448.1742999999997</v>
      </c>
      <c r="X23" s="42">
        <f t="shared" si="6"/>
        <v>0.31501683720080392</v>
      </c>
      <c r="Y23" s="26">
        <v>375</v>
      </c>
      <c r="Z23" s="27">
        <f t="shared" si="7"/>
        <v>1293065.3624999998</v>
      </c>
      <c r="AB23" s="24">
        <v>0</v>
      </c>
      <c r="AC23" s="42">
        <v>0</v>
      </c>
      <c r="AD23" s="42">
        <f t="shared" si="8"/>
        <v>0</v>
      </c>
      <c r="AE23" s="26">
        <v>240</v>
      </c>
      <c r="AF23" s="27">
        <f t="shared" si="9"/>
        <v>0</v>
      </c>
      <c r="AH23" s="24">
        <v>0</v>
      </c>
      <c r="AI23" s="42">
        <v>0</v>
      </c>
      <c r="AJ23" s="42">
        <f t="shared" si="10"/>
        <v>0</v>
      </c>
      <c r="AK23" s="26">
        <v>290</v>
      </c>
      <c r="AL23" s="27">
        <f t="shared" si="11"/>
        <v>0</v>
      </c>
      <c r="AN23" s="27">
        <f t="shared" si="12"/>
        <v>1874012.80314</v>
      </c>
      <c r="AO23" s="28">
        <f t="shared" si="13"/>
        <v>624670.93437999999</v>
      </c>
    </row>
    <row r="24" spans="1:41" x14ac:dyDescent="0.25">
      <c r="A24" s="22">
        <v>17001</v>
      </c>
      <c r="B24" s="23" t="s">
        <v>182</v>
      </c>
      <c r="C24" t="s">
        <v>243</v>
      </c>
      <c r="D24" s="24">
        <v>422</v>
      </c>
      <c r="E24" s="42">
        <v>528.44270000000006</v>
      </c>
      <c r="F24" s="42">
        <f t="shared" si="0"/>
        <v>1.2522338862559244</v>
      </c>
      <c r="G24" s="28">
        <v>1960.0000000000002</v>
      </c>
      <c r="H24" s="26">
        <f t="shared" si="1"/>
        <v>1035747.6920000003</v>
      </c>
      <c r="J24" s="24">
        <v>197</v>
      </c>
      <c r="K24" s="42">
        <v>127.07189999999999</v>
      </c>
      <c r="L24" s="42">
        <f t="shared" si="2"/>
        <v>0.64503502538071056</v>
      </c>
      <c r="M24" s="28">
        <v>179.20000000000002</v>
      </c>
      <c r="N24" s="26">
        <f t="shared" si="3"/>
        <v>22771.284479999998</v>
      </c>
      <c r="P24" s="24">
        <v>4</v>
      </c>
      <c r="Q24" s="42">
        <v>6.9276999999999997</v>
      </c>
      <c r="R24" s="42">
        <f t="shared" si="4"/>
        <v>1.7319249999999999</v>
      </c>
      <c r="S24" s="28">
        <v>89.600000000000009</v>
      </c>
      <c r="T24" s="26">
        <f t="shared" si="5"/>
        <v>620.72192000000007</v>
      </c>
      <c r="V24" s="24">
        <v>13443</v>
      </c>
      <c r="W24" s="42">
        <v>4323.2296999999999</v>
      </c>
      <c r="X24" s="42">
        <f t="shared" si="6"/>
        <v>0.32159709142304543</v>
      </c>
      <c r="Y24" s="26">
        <v>375</v>
      </c>
      <c r="Z24" s="27">
        <f t="shared" si="7"/>
        <v>1621211.1375</v>
      </c>
      <c r="AB24" s="24">
        <v>0</v>
      </c>
      <c r="AC24" s="42">
        <v>0</v>
      </c>
      <c r="AD24" s="42">
        <f t="shared" si="8"/>
        <v>0</v>
      </c>
      <c r="AE24" s="26">
        <v>240</v>
      </c>
      <c r="AF24" s="27">
        <f t="shared" si="9"/>
        <v>0</v>
      </c>
      <c r="AH24" s="24">
        <v>0</v>
      </c>
      <c r="AI24" s="42">
        <v>0</v>
      </c>
      <c r="AJ24" s="42">
        <f t="shared" si="10"/>
        <v>0</v>
      </c>
      <c r="AK24" s="26">
        <v>290</v>
      </c>
      <c r="AL24" s="27">
        <f t="shared" si="11"/>
        <v>0</v>
      </c>
      <c r="AN24" s="27">
        <f t="shared" si="12"/>
        <v>2680350.8359000003</v>
      </c>
      <c r="AO24" s="28">
        <f t="shared" si="13"/>
        <v>893450.27863333339</v>
      </c>
    </row>
    <row r="25" spans="1:41" x14ac:dyDescent="0.25">
      <c r="A25" s="22">
        <v>13020</v>
      </c>
      <c r="B25" s="23" t="s">
        <v>183</v>
      </c>
      <c r="C25" t="s">
        <v>243</v>
      </c>
      <c r="D25" s="24">
        <v>421</v>
      </c>
      <c r="E25" s="42">
        <v>482.38009999999997</v>
      </c>
      <c r="F25" s="42">
        <f t="shared" si="0"/>
        <v>1.1457959619952494</v>
      </c>
      <c r="G25" s="28">
        <v>1960.0000000000002</v>
      </c>
      <c r="H25" s="26">
        <f t="shared" si="1"/>
        <v>945464.99600000004</v>
      </c>
      <c r="J25" s="24">
        <v>23</v>
      </c>
      <c r="K25" s="42">
        <v>16.490600000000001</v>
      </c>
      <c r="L25" s="42">
        <f t="shared" si="2"/>
        <v>0.71698260869565222</v>
      </c>
      <c r="M25" s="28">
        <v>179.20000000000002</v>
      </c>
      <c r="N25" s="26">
        <f t="shared" si="3"/>
        <v>2955.1155200000003</v>
      </c>
      <c r="P25" s="24">
        <v>3</v>
      </c>
      <c r="Q25" s="42">
        <v>6.1151</v>
      </c>
      <c r="R25" s="42">
        <f t="shared" si="4"/>
        <v>2.0383666666666667</v>
      </c>
      <c r="S25" s="28">
        <v>89.600000000000009</v>
      </c>
      <c r="T25" s="26">
        <f t="shared" si="5"/>
        <v>547.91296</v>
      </c>
      <c r="V25" s="24">
        <v>12708</v>
      </c>
      <c r="W25" s="42">
        <v>5135.5715000000009</v>
      </c>
      <c r="X25" s="42">
        <f t="shared" si="6"/>
        <v>0.40412114416115841</v>
      </c>
      <c r="Y25" s="26">
        <v>375</v>
      </c>
      <c r="Z25" s="27">
        <f t="shared" si="7"/>
        <v>1925839.3125000002</v>
      </c>
      <c r="AB25" s="24">
        <v>96</v>
      </c>
      <c r="AC25" s="42">
        <v>29.3993</v>
      </c>
      <c r="AD25" s="42">
        <f t="shared" si="8"/>
        <v>0.30624270833333334</v>
      </c>
      <c r="AE25" s="26">
        <v>240</v>
      </c>
      <c r="AF25" s="27">
        <f t="shared" si="9"/>
        <v>7055.8320000000003</v>
      </c>
      <c r="AH25" s="24">
        <v>0</v>
      </c>
      <c r="AI25" s="42">
        <v>0</v>
      </c>
      <c r="AJ25" s="42">
        <f t="shared" si="10"/>
        <v>0</v>
      </c>
      <c r="AK25" s="26">
        <v>290</v>
      </c>
      <c r="AL25" s="27">
        <f t="shared" si="11"/>
        <v>0</v>
      </c>
      <c r="AN25" s="27">
        <f t="shared" si="12"/>
        <v>2881863.1689800005</v>
      </c>
      <c r="AO25" s="28">
        <f t="shared" si="13"/>
        <v>960621.05632666685</v>
      </c>
    </row>
    <row r="26" spans="1:41" x14ac:dyDescent="0.25">
      <c r="A26" s="22">
        <v>19010</v>
      </c>
      <c r="B26" s="23" t="s">
        <v>185</v>
      </c>
      <c r="C26" t="s">
        <v>243</v>
      </c>
      <c r="D26" s="24">
        <v>166</v>
      </c>
      <c r="E26" s="42">
        <v>140.21629999999999</v>
      </c>
      <c r="F26" s="42">
        <f t="shared" si="0"/>
        <v>0.84467650602409627</v>
      </c>
      <c r="G26" s="28">
        <v>1960.0000000000002</v>
      </c>
      <c r="H26" s="26">
        <f t="shared" si="1"/>
        <v>274823.94800000003</v>
      </c>
      <c r="J26" s="24">
        <v>0</v>
      </c>
      <c r="K26" s="42">
        <v>0</v>
      </c>
      <c r="L26" s="42">
        <f t="shared" si="2"/>
        <v>0</v>
      </c>
      <c r="M26" s="28">
        <v>179.20000000000002</v>
      </c>
      <c r="N26" s="26">
        <f t="shared" si="3"/>
        <v>0</v>
      </c>
      <c r="P26" s="24">
        <v>0</v>
      </c>
      <c r="Q26" s="42">
        <v>0</v>
      </c>
      <c r="R26" s="42">
        <f t="shared" si="4"/>
        <v>0</v>
      </c>
      <c r="S26" s="28">
        <v>89.600000000000009</v>
      </c>
      <c r="T26" s="26">
        <f t="shared" si="5"/>
        <v>0</v>
      </c>
      <c r="V26" s="24">
        <v>7162</v>
      </c>
      <c r="W26" s="42">
        <v>1959.6215999999999</v>
      </c>
      <c r="X26" s="42">
        <f t="shared" si="6"/>
        <v>0.27361373917900028</v>
      </c>
      <c r="Y26" s="26">
        <v>375</v>
      </c>
      <c r="Z26" s="27">
        <f t="shared" si="7"/>
        <v>734858.1</v>
      </c>
      <c r="AB26" s="24">
        <v>0</v>
      </c>
      <c r="AC26" s="42">
        <v>0</v>
      </c>
      <c r="AD26" s="42">
        <f t="shared" si="8"/>
        <v>0</v>
      </c>
      <c r="AE26" s="26">
        <v>240</v>
      </c>
      <c r="AF26" s="27">
        <f t="shared" si="9"/>
        <v>0</v>
      </c>
      <c r="AH26" s="24">
        <v>0</v>
      </c>
      <c r="AI26" s="42">
        <v>0</v>
      </c>
      <c r="AJ26" s="42">
        <f t="shared" si="10"/>
        <v>0</v>
      </c>
      <c r="AK26" s="26">
        <v>290</v>
      </c>
      <c r="AL26" s="27">
        <f t="shared" si="11"/>
        <v>0</v>
      </c>
      <c r="AN26" s="27">
        <f t="shared" si="12"/>
        <v>1009682.048</v>
      </c>
      <c r="AO26" s="28">
        <f t="shared" si="13"/>
        <v>336560.68266666663</v>
      </c>
    </row>
    <row r="27" spans="1:41" x14ac:dyDescent="0.25">
      <c r="A27" s="22">
        <v>13297</v>
      </c>
      <c r="B27" s="23" t="s">
        <v>186</v>
      </c>
      <c r="C27" t="s">
        <v>243</v>
      </c>
      <c r="D27" s="24">
        <v>19</v>
      </c>
      <c r="E27" s="42">
        <v>40.596199999999996</v>
      </c>
      <c r="F27" s="42">
        <f t="shared" si="0"/>
        <v>2.1366421052631579</v>
      </c>
      <c r="G27" s="28">
        <v>1960.0000000000002</v>
      </c>
      <c r="H27" s="26">
        <f t="shared" si="1"/>
        <v>79568.552000000011</v>
      </c>
      <c r="J27" s="24">
        <v>0</v>
      </c>
      <c r="K27" s="42">
        <v>0</v>
      </c>
      <c r="L27" s="42">
        <f t="shared" si="2"/>
        <v>0</v>
      </c>
      <c r="M27" s="28">
        <v>179.20000000000002</v>
      </c>
      <c r="N27" s="26">
        <f t="shared" si="3"/>
        <v>0</v>
      </c>
      <c r="P27" s="24">
        <v>0</v>
      </c>
      <c r="Q27" s="42">
        <v>0</v>
      </c>
      <c r="R27" s="42">
        <f t="shared" si="4"/>
        <v>0</v>
      </c>
      <c r="S27" s="28">
        <v>89.600000000000009</v>
      </c>
      <c r="T27" s="26">
        <f t="shared" si="5"/>
        <v>0</v>
      </c>
      <c r="V27" s="24">
        <v>3520</v>
      </c>
      <c r="W27" s="42">
        <v>944.9054000000001</v>
      </c>
      <c r="X27" s="42">
        <f t="shared" si="6"/>
        <v>0.26843903409090913</v>
      </c>
      <c r="Y27" s="26">
        <v>375</v>
      </c>
      <c r="Z27" s="27">
        <f t="shared" si="7"/>
        <v>354339.52500000002</v>
      </c>
      <c r="AB27" s="24">
        <v>0</v>
      </c>
      <c r="AC27" s="42">
        <v>0</v>
      </c>
      <c r="AD27" s="42">
        <f t="shared" si="8"/>
        <v>0</v>
      </c>
      <c r="AE27" s="26">
        <v>240</v>
      </c>
      <c r="AF27" s="27">
        <f t="shared" si="9"/>
        <v>0</v>
      </c>
      <c r="AH27" s="24">
        <v>0</v>
      </c>
      <c r="AI27" s="42">
        <v>0</v>
      </c>
      <c r="AJ27" s="42">
        <f t="shared" si="10"/>
        <v>0</v>
      </c>
      <c r="AK27" s="26">
        <v>290</v>
      </c>
      <c r="AL27" s="27">
        <f t="shared" si="11"/>
        <v>0</v>
      </c>
      <c r="AN27" s="27">
        <f t="shared" si="12"/>
        <v>433908.07700000005</v>
      </c>
      <c r="AO27" s="28">
        <f t="shared" si="13"/>
        <v>144636.02566666668</v>
      </c>
    </row>
    <row r="28" spans="1:41" x14ac:dyDescent="0.25">
      <c r="A28" s="22">
        <v>4004</v>
      </c>
      <c r="B28" s="23" t="s">
        <v>187</v>
      </c>
      <c r="C28" t="s">
        <v>243</v>
      </c>
      <c r="D28" s="24">
        <v>363</v>
      </c>
      <c r="E28" s="42">
        <v>577.3845</v>
      </c>
      <c r="F28" s="42">
        <f t="shared" si="0"/>
        <v>1.5905909090909092</v>
      </c>
      <c r="G28" s="28">
        <v>1960.0000000000002</v>
      </c>
      <c r="H28" s="26">
        <f t="shared" si="1"/>
        <v>1131673.6200000001</v>
      </c>
      <c r="J28" s="24">
        <v>0</v>
      </c>
      <c r="K28" s="42">
        <v>0</v>
      </c>
      <c r="L28" s="42">
        <f t="shared" si="2"/>
        <v>0</v>
      </c>
      <c r="M28" s="28">
        <v>179.20000000000002</v>
      </c>
      <c r="N28" s="26">
        <f t="shared" si="3"/>
        <v>0</v>
      </c>
      <c r="P28" s="24">
        <v>0</v>
      </c>
      <c r="Q28" s="42">
        <v>0</v>
      </c>
      <c r="R28" s="42">
        <f t="shared" si="4"/>
        <v>0</v>
      </c>
      <c r="S28" s="28">
        <v>89.600000000000009</v>
      </c>
      <c r="T28" s="26">
        <f t="shared" si="5"/>
        <v>0</v>
      </c>
      <c r="V28" s="24">
        <v>16660</v>
      </c>
      <c r="W28" s="42">
        <v>5615.0664999999999</v>
      </c>
      <c r="X28" s="42">
        <f t="shared" si="6"/>
        <v>0.33703880552220888</v>
      </c>
      <c r="Y28" s="26">
        <v>375</v>
      </c>
      <c r="Z28" s="27">
        <f t="shared" si="7"/>
        <v>2105649.9375</v>
      </c>
      <c r="AB28" s="24">
        <v>0</v>
      </c>
      <c r="AC28" s="42">
        <v>0</v>
      </c>
      <c r="AD28" s="42">
        <f t="shared" si="8"/>
        <v>0</v>
      </c>
      <c r="AE28" s="26">
        <v>240</v>
      </c>
      <c r="AF28" s="27">
        <f t="shared" si="9"/>
        <v>0</v>
      </c>
      <c r="AH28" s="24">
        <v>0</v>
      </c>
      <c r="AI28" s="42">
        <v>0</v>
      </c>
      <c r="AJ28" s="42">
        <f t="shared" si="10"/>
        <v>0</v>
      </c>
      <c r="AK28" s="26">
        <v>290</v>
      </c>
      <c r="AL28" s="27">
        <f t="shared" si="11"/>
        <v>0</v>
      </c>
      <c r="AN28" s="27">
        <f t="shared" si="12"/>
        <v>3237323.5575000001</v>
      </c>
      <c r="AO28" s="28">
        <f t="shared" si="13"/>
        <v>1079107.8525</v>
      </c>
    </row>
    <row r="29" spans="1:41" x14ac:dyDescent="0.25">
      <c r="A29" s="22">
        <v>14002</v>
      </c>
      <c r="B29" s="23" t="s">
        <v>188</v>
      </c>
      <c r="C29" t="s">
        <v>243</v>
      </c>
      <c r="D29" s="24">
        <v>249</v>
      </c>
      <c r="E29" s="42">
        <v>378.96899999999999</v>
      </c>
      <c r="F29" s="42">
        <f t="shared" si="0"/>
        <v>1.5219638554216868</v>
      </c>
      <c r="G29" s="28">
        <v>1960.0000000000002</v>
      </c>
      <c r="H29" s="26">
        <f t="shared" si="1"/>
        <v>742779.24000000011</v>
      </c>
      <c r="J29" s="24">
        <v>0</v>
      </c>
      <c r="K29" s="42">
        <v>0</v>
      </c>
      <c r="L29" s="42">
        <f t="shared" si="2"/>
        <v>0</v>
      </c>
      <c r="M29" s="28">
        <v>179.20000000000002</v>
      </c>
      <c r="N29" s="26">
        <f t="shared" si="3"/>
        <v>0</v>
      </c>
      <c r="P29" s="24">
        <v>0</v>
      </c>
      <c r="Q29" s="42">
        <v>0</v>
      </c>
      <c r="R29" s="42">
        <f t="shared" si="4"/>
        <v>0</v>
      </c>
      <c r="S29" s="28">
        <v>89.600000000000009</v>
      </c>
      <c r="T29" s="26">
        <f t="shared" si="5"/>
        <v>0</v>
      </c>
      <c r="V29" s="24">
        <v>20768</v>
      </c>
      <c r="W29" s="42">
        <v>6172.0577999999996</v>
      </c>
      <c r="X29" s="42">
        <f t="shared" si="6"/>
        <v>0.29719076463790445</v>
      </c>
      <c r="Y29" s="26">
        <v>375</v>
      </c>
      <c r="Z29" s="27">
        <f t="shared" si="7"/>
        <v>2314521.6749999998</v>
      </c>
      <c r="AB29" s="24">
        <v>0</v>
      </c>
      <c r="AC29" s="42">
        <v>0</v>
      </c>
      <c r="AD29" s="42">
        <f t="shared" si="8"/>
        <v>0</v>
      </c>
      <c r="AE29" s="26">
        <v>240</v>
      </c>
      <c r="AF29" s="27">
        <f t="shared" si="9"/>
        <v>0</v>
      </c>
      <c r="AH29" s="24">
        <v>0</v>
      </c>
      <c r="AI29" s="42">
        <v>0</v>
      </c>
      <c r="AJ29" s="42">
        <f t="shared" si="10"/>
        <v>0</v>
      </c>
      <c r="AK29" s="26">
        <v>290</v>
      </c>
      <c r="AL29" s="27">
        <f t="shared" si="11"/>
        <v>0</v>
      </c>
      <c r="AN29" s="27">
        <f t="shared" si="12"/>
        <v>3057300.915</v>
      </c>
      <c r="AO29" s="28">
        <f t="shared" si="13"/>
        <v>1019100.3050000001</v>
      </c>
    </row>
    <row r="30" spans="1:41" x14ac:dyDescent="0.25">
      <c r="A30" s="22">
        <v>5008</v>
      </c>
      <c r="B30" s="23" t="s">
        <v>189</v>
      </c>
      <c r="C30" t="s">
        <v>243</v>
      </c>
      <c r="D30" s="24">
        <v>447</v>
      </c>
      <c r="E30" s="42">
        <v>537.22270000000003</v>
      </c>
      <c r="F30" s="42">
        <f t="shared" si="0"/>
        <v>1.2018404921700225</v>
      </c>
      <c r="G30" s="28">
        <v>1960.0000000000002</v>
      </c>
      <c r="H30" s="26">
        <f t="shared" si="1"/>
        <v>1052956.4920000001</v>
      </c>
      <c r="J30" s="24">
        <v>0</v>
      </c>
      <c r="K30" s="42">
        <v>0</v>
      </c>
      <c r="L30" s="42">
        <f t="shared" si="2"/>
        <v>0</v>
      </c>
      <c r="M30" s="28">
        <v>179.20000000000002</v>
      </c>
      <c r="N30" s="26">
        <f t="shared" si="3"/>
        <v>0</v>
      </c>
      <c r="P30" s="24">
        <v>0</v>
      </c>
      <c r="Q30" s="42">
        <v>0</v>
      </c>
      <c r="R30" s="42">
        <f t="shared" si="4"/>
        <v>0</v>
      </c>
      <c r="S30" s="28">
        <v>89.600000000000009</v>
      </c>
      <c r="T30" s="26">
        <f t="shared" si="5"/>
        <v>0</v>
      </c>
      <c r="V30" s="24">
        <v>22430</v>
      </c>
      <c r="W30" s="42">
        <v>4379.6070999999993</v>
      </c>
      <c r="X30" s="42">
        <f t="shared" si="6"/>
        <v>0.19525666963887647</v>
      </c>
      <c r="Y30" s="26">
        <v>375</v>
      </c>
      <c r="Z30" s="27">
        <f t="shared" si="7"/>
        <v>1642352.6624999996</v>
      </c>
      <c r="AB30" s="24">
        <v>0</v>
      </c>
      <c r="AC30" s="42">
        <v>0</v>
      </c>
      <c r="AD30" s="42">
        <f t="shared" si="8"/>
        <v>0</v>
      </c>
      <c r="AE30" s="26">
        <v>240</v>
      </c>
      <c r="AF30" s="27">
        <f t="shared" si="9"/>
        <v>0</v>
      </c>
      <c r="AH30" s="24">
        <v>0</v>
      </c>
      <c r="AI30" s="42">
        <v>0</v>
      </c>
      <c r="AJ30" s="42">
        <f t="shared" si="10"/>
        <v>0</v>
      </c>
      <c r="AK30" s="26">
        <v>290</v>
      </c>
      <c r="AL30" s="27">
        <f t="shared" si="11"/>
        <v>0</v>
      </c>
      <c r="AN30" s="27">
        <f t="shared" si="12"/>
        <v>2695309.1544999997</v>
      </c>
      <c r="AO30" s="28">
        <f t="shared" si="13"/>
        <v>898436.3848333332</v>
      </c>
    </row>
    <row r="31" spans="1:41" x14ac:dyDescent="0.25">
      <c r="A31" s="22">
        <v>7001</v>
      </c>
      <c r="B31" s="23" t="s">
        <v>192</v>
      </c>
      <c r="C31" t="s">
        <v>243</v>
      </c>
      <c r="D31" s="24">
        <v>30</v>
      </c>
      <c r="E31" s="42">
        <v>37.044399999999996</v>
      </c>
      <c r="F31" s="42">
        <f t="shared" si="0"/>
        <v>1.2348133333333331</v>
      </c>
      <c r="G31" s="28">
        <v>1960.0000000000002</v>
      </c>
      <c r="H31" s="26">
        <f t="shared" si="1"/>
        <v>72607.024000000005</v>
      </c>
      <c r="J31" s="24">
        <v>0</v>
      </c>
      <c r="K31" s="42">
        <v>0</v>
      </c>
      <c r="L31" s="42">
        <f t="shared" si="2"/>
        <v>0</v>
      </c>
      <c r="M31" s="28">
        <v>179.20000000000002</v>
      </c>
      <c r="N31" s="26">
        <f t="shared" si="3"/>
        <v>0</v>
      </c>
      <c r="P31" s="24">
        <v>0</v>
      </c>
      <c r="Q31" s="42">
        <v>0</v>
      </c>
      <c r="R31" s="42">
        <f t="shared" si="4"/>
        <v>0</v>
      </c>
      <c r="S31" s="28">
        <v>89.600000000000009</v>
      </c>
      <c r="T31" s="26">
        <f t="shared" si="5"/>
        <v>0</v>
      </c>
      <c r="V31" s="24">
        <v>2220</v>
      </c>
      <c r="W31" s="42">
        <v>687.36869999999999</v>
      </c>
      <c r="X31" s="42">
        <f t="shared" si="6"/>
        <v>0.30962554054054053</v>
      </c>
      <c r="Y31" s="26">
        <v>375</v>
      </c>
      <c r="Z31" s="27">
        <f t="shared" si="7"/>
        <v>257763.26249999998</v>
      </c>
      <c r="AB31" s="24">
        <v>0</v>
      </c>
      <c r="AC31" s="42">
        <v>0</v>
      </c>
      <c r="AD31" s="42">
        <f t="shared" si="8"/>
        <v>0</v>
      </c>
      <c r="AE31" s="26">
        <v>240</v>
      </c>
      <c r="AF31" s="27">
        <f t="shared" si="9"/>
        <v>0</v>
      </c>
      <c r="AH31" s="24">
        <v>0</v>
      </c>
      <c r="AI31" s="42">
        <v>0</v>
      </c>
      <c r="AJ31" s="42">
        <f t="shared" si="10"/>
        <v>0</v>
      </c>
      <c r="AK31" s="26">
        <v>290</v>
      </c>
      <c r="AL31" s="27">
        <f t="shared" si="11"/>
        <v>0</v>
      </c>
      <c r="AN31" s="27">
        <f t="shared" si="12"/>
        <v>330370.28649999999</v>
      </c>
      <c r="AO31" s="28">
        <f t="shared" si="13"/>
        <v>110123.42883333332</v>
      </c>
    </row>
    <row r="32" spans="1:41" x14ac:dyDescent="0.25">
      <c r="A32" s="22">
        <v>19034</v>
      </c>
      <c r="B32" s="23" t="s">
        <v>193</v>
      </c>
      <c r="C32" t="s">
        <v>243</v>
      </c>
      <c r="D32" s="24">
        <v>151</v>
      </c>
      <c r="E32" s="42">
        <v>146.4494</v>
      </c>
      <c r="F32" s="42">
        <f t="shared" si="0"/>
        <v>0.96986357615894037</v>
      </c>
      <c r="G32" s="28">
        <v>1960.0000000000002</v>
      </c>
      <c r="H32" s="26">
        <f t="shared" si="1"/>
        <v>287040.82400000002</v>
      </c>
      <c r="J32" s="24">
        <v>0</v>
      </c>
      <c r="K32" s="42">
        <v>0</v>
      </c>
      <c r="L32" s="42">
        <f t="shared" si="2"/>
        <v>0</v>
      </c>
      <c r="M32" s="28">
        <v>179.20000000000002</v>
      </c>
      <c r="N32" s="26">
        <f t="shared" si="3"/>
        <v>0</v>
      </c>
      <c r="P32" s="24">
        <v>0</v>
      </c>
      <c r="Q32" s="42">
        <v>0</v>
      </c>
      <c r="R32" s="42">
        <f t="shared" si="4"/>
        <v>0</v>
      </c>
      <c r="S32" s="28">
        <v>89.600000000000009</v>
      </c>
      <c r="T32" s="26">
        <f t="shared" si="5"/>
        <v>0</v>
      </c>
      <c r="V32" s="24">
        <v>8288</v>
      </c>
      <c r="W32" s="42">
        <v>2164.8053</v>
      </c>
      <c r="X32" s="42">
        <f t="shared" si="6"/>
        <v>0.26119755067567568</v>
      </c>
      <c r="Y32" s="26">
        <v>375</v>
      </c>
      <c r="Z32" s="27">
        <f t="shared" si="7"/>
        <v>811801.98750000005</v>
      </c>
      <c r="AB32" s="24">
        <v>0</v>
      </c>
      <c r="AC32" s="42">
        <v>0</v>
      </c>
      <c r="AD32" s="42">
        <f t="shared" si="8"/>
        <v>0</v>
      </c>
      <c r="AE32" s="26">
        <v>240</v>
      </c>
      <c r="AF32" s="27">
        <f t="shared" si="9"/>
        <v>0</v>
      </c>
      <c r="AH32" s="24">
        <v>0</v>
      </c>
      <c r="AI32" s="42">
        <v>0</v>
      </c>
      <c r="AJ32" s="42">
        <f t="shared" si="10"/>
        <v>0</v>
      </c>
      <c r="AK32" s="26">
        <v>290</v>
      </c>
      <c r="AL32" s="27">
        <f t="shared" si="11"/>
        <v>0</v>
      </c>
      <c r="AN32" s="27">
        <f t="shared" si="12"/>
        <v>1098842.8115000001</v>
      </c>
      <c r="AO32" s="28">
        <f t="shared" si="13"/>
        <v>366280.93716666667</v>
      </c>
    </row>
    <row r="33" spans="1:41" x14ac:dyDescent="0.25">
      <c r="A33" s="22">
        <v>13014</v>
      </c>
      <c r="B33" s="23" t="s">
        <v>194</v>
      </c>
      <c r="C33" t="s">
        <v>243</v>
      </c>
      <c r="D33" s="24">
        <v>830</v>
      </c>
      <c r="E33" s="42">
        <v>809.56720000000007</v>
      </c>
      <c r="F33" s="42">
        <f t="shared" si="0"/>
        <v>0.97538216867469885</v>
      </c>
      <c r="G33" s="28">
        <v>1960.0000000000002</v>
      </c>
      <c r="H33" s="26">
        <f t="shared" si="1"/>
        <v>1586751.7120000003</v>
      </c>
      <c r="J33" s="24">
        <v>0</v>
      </c>
      <c r="K33" s="42">
        <v>0</v>
      </c>
      <c r="L33" s="42">
        <f t="shared" si="2"/>
        <v>0</v>
      </c>
      <c r="M33" s="28">
        <v>179.20000000000002</v>
      </c>
      <c r="N33" s="26">
        <f t="shared" si="3"/>
        <v>0</v>
      </c>
      <c r="P33" s="24">
        <v>4</v>
      </c>
      <c r="Q33" s="42">
        <v>4.6795999999999998</v>
      </c>
      <c r="R33" s="42">
        <f t="shared" si="4"/>
        <v>1.1698999999999999</v>
      </c>
      <c r="S33" s="28">
        <v>89.600000000000009</v>
      </c>
      <c r="T33" s="26">
        <f t="shared" si="5"/>
        <v>419.29216000000002</v>
      </c>
      <c r="V33" s="24">
        <v>9163</v>
      </c>
      <c r="W33" s="42">
        <v>2689.77</v>
      </c>
      <c r="X33" s="42">
        <f t="shared" si="6"/>
        <v>0.29354687329477247</v>
      </c>
      <c r="Y33" s="26">
        <v>375</v>
      </c>
      <c r="Z33" s="27">
        <f t="shared" si="7"/>
        <v>1008663.75</v>
      </c>
      <c r="AB33" s="24">
        <v>0</v>
      </c>
      <c r="AC33" s="42">
        <v>0</v>
      </c>
      <c r="AD33" s="42">
        <f t="shared" si="8"/>
        <v>0</v>
      </c>
      <c r="AE33" s="26">
        <v>240</v>
      </c>
      <c r="AF33" s="27">
        <f t="shared" si="9"/>
        <v>0</v>
      </c>
      <c r="AH33" s="24">
        <v>0</v>
      </c>
      <c r="AI33" s="42">
        <v>0</v>
      </c>
      <c r="AJ33" s="42">
        <f t="shared" si="10"/>
        <v>0</v>
      </c>
      <c r="AK33" s="26">
        <v>290</v>
      </c>
      <c r="AL33" s="27">
        <f t="shared" si="11"/>
        <v>0</v>
      </c>
      <c r="AN33" s="27">
        <f t="shared" si="12"/>
        <v>2595834.75416</v>
      </c>
      <c r="AO33" s="28">
        <f t="shared" si="13"/>
        <v>865278.25138666667</v>
      </c>
    </row>
    <row r="34" spans="1:41" x14ac:dyDescent="0.25">
      <c r="A34" s="22">
        <v>13026</v>
      </c>
      <c r="B34" s="23" t="s">
        <v>195</v>
      </c>
      <c r="C34" t="s">
        <v>243</v>
      </c>
      <c r="D34" s="24">
        <v>110</v>
      </c>
      <c r="E34" s="42">
        <v>241.8802</v>
      </c>
      <c r="F34" s="42">
        <f t="shared" si="0"/>
        <v>2.1989109090909089</v>
      </c>
      <c r="G34" s="28">
        <v>1960.0000000000002</v>
      </c>
      <c r="H34" s="26">
        <f t="shared" si="1"/>
        <v>474085.19199999998</v>
      </c>
      <c r="J34" s="24">
        <v>0</v>
      </c>
      <c r="K34" s="42">
        <v>0</v>
      </c>
      <c r="L34" s="42">
        <f t="shared" si="2"/>
        <v>0</v>
      </c>
      <c r="M34" s="28">
        <v>179.20000000000002</v>
      </c>
      <c r="N34" s="26">
        <f t="shared" si="3"/>
        <v>0</v>
      </c>
      <c r="P34" s="24">
        <v>13</v>
      </c>
      <c r="Q34" s="42">
        <v>21.393600000000003</v>
      </c>
      <c r="R34" s="42">
        <f t="shared" si="4"/>
        <v>1.6456615384615387</v>
      </c>
      <c r="S34" s="28">
        <v>89.600000000000009</v>
      </c>
      <c r="T34" s="26">
        <f t="shared" si="5"/>
        <v>1916.8665600000004</v>
      </c>
      <c r="V34" s="24">
        <v>6285</v>
      </c>
      <c r="W34" s="42">
        <v>1882.9927000000002</v>
      </c>
      <c r="X34" s="42">
        <f t="shared" si="6"/>
        <v>0.29960106603023073</v>
      </c>
      <c r="Y34" s="26">
        <v>375</v>
      </c>
      <c r="Z34" s="27">
        <f t="shared" si="7"/>
        <v>706122.26250000007</v>
      </c>
      <c r="AB34" s="24">
        <v>0</v>
      </c>
      <c r="AC34" s="42">
        <v>0</v>
      </c>
      <c r="AD34" s="42">
        <f t="shared" si="8"/>
        <v>0</v>
      </c>
      <c r="AE34" s="26">
        <v>240</v>
      </c>
      <c r="AF34" s="27">
        <f t="shared" si="9"/>
        <v>0</v>
      </c>
      <c r="AH34" s="24">
        <v>0</v>
      </c>
      <c r="AI34" s="42">
        <v>0</v>
      </c>
      <c r="AJ34" s="42">
        <f t="shared" si="10"/>
        <v>0</v>
      </c>
      <c r="AK34" s="26">
        <v>290</v>
      </c>
      <c r="AL34" s="27">
        <f t="shared" si="11"/>
        <v>0</v>
      </c>
      <c r="AN34" s="27">
        <f t="shared" si="12"/>
        <v>1182124.32106</v>
      </c>
      <c r="AO34" s="28">
        <f t="shared" si="13"/>
        <v>394041.44035333331</v>
      </c>
    </row>
    <row r="35" spans="1:41" x14ac:dyDescent="0.25">
      <c r="A35" s="22">
        <v>3002</v>
      </c>
      <c r="B35" s="23" t="s">
        <v>196</v>
      </c>
      <c r="C35" t="s">
        <v>243</v>
      </c>
      <c r="D35" s="24">
        <v>61</v>
      </c>
      <c r="E35" s="42">
        <v>46.784400000000005</v>
      </c>
      <c r="F35" s="42">
        <f t="shared" si="0"/>
        <v>0.76695737704918043</v>
      </c>
      <c r="G35" s="28">
        <v>1960.0000000000002</v>
      </c>
      <c r="H35" s="26">
        <f t="shared" si="1"/>
        <v>91697.424000000014</v>
      </c>
      <c r="J35" s="24">
        <v>0</v>
      </c>
      <c r="K35" s="42">
        <v>0</v>
      </c>
      <c r="L35" s="42">
        <f t="shared" si="2"/>
        <v>0</v>
      </c>
      <c r="M35" s="28">
        <v>179.20000000000002</v>
      </c>
      <c r="N35" s="26">
        <f t="shared" si="3"/>
        <v>0</v>
      </c>
      <c r="P35" s="24">
        <v>0</v>
      </c>
      <c r="Q35" s="42">
        <v>0</v>
      </c>
      <c r="R35" s="42">
        <f t="shared" si="4"/>
        <v>0</v>
      </c>
      <c r="S35" s="28">
        <v>89.600000000000009</v>
      </c>
      <c r="T35" s="26">
        <f t="shared" si="5"/>
        <v>0</v>
      </c>
      <c r="V35" s="24">
        <v>6353</v>
      </c>
      <c r="W35" s="42">
        <v>1409.1718000000001</v>
      </c>
      <c r="X35" s="42">
        <f t="shared" si="6"/>
        <v>0.22181202581457579</v>
      </c>
      <c r="Y35" s="26">
        <v>375</v>
      </c>
      <c r="Z35" s="27">
        <f t="shared" si="7"/>
        <v>528439.42500000005</v>
      </c>
      <c r="AB35" s="24">
        <v>0</v>
      </c>
      <c r="AC35" s="42">
        <v>0</v>
      </c>
      <c r="AD35" s="42">
        <f t="shared" si="8"/>
        <v>0</v>
      </c>
      <c r="AE35" s="26">
        <v>240</v>
      </c>
      <c r="AF35" s="27">
        <f t="shared" si="9"/>
        <v>0</v>
      </c>
      <c r="AH35" s="24">
        <v>0</v>
      </c>
      <c r="AI35" s="42">
        <v>0</v>
      </c>
      <c r="AJ35" s="42">
        <f t="shared" si="10"/>
        <v>0</v>
      </c>
      <c r="AK35" s="26">
        <v>290</v>
      </c>
      <c r="AL35" s="27">
        <f t="shared" si="11"/>
        <v>0</v>
      </c>
      <c r="AN35" s="27">
        <f t="shared" si="12"/>
        <v>620136.84900000005</v>
      </c>
      <c r="AO35" s="28">
        <f t="shared" si="13"/>
        <v>206712.28300000002</v>
      </c>
    </row>
    <row r="36" spans="1:41" x14ac:dyDescent="0.25">
      <c r="A36" s="22">
        <v>8008</v>
      </c>
      <c r="B36" s="23" t="s">
        <v>197</v>
      </c>
      <c r="C36" t="s">
        <v>243</v>
      </c>
      <c r="D36" s="24">
        <v>222</v>
      </c>
      <c r="E36" s="42">
        <v>347.10840000000002</v>
      </c>
      <c r="F36" s="42">
        <f t="shared" si="0"/>
        <v>1.5635513513513515</v>
      </c>
      <c r="G36" s="28">
        <v>1960.0000000000002</v>
      </c>
      <c r="H36" s="26">
        <f t="shared" si="1"/>
        <v>680332.46400000015</v>
      </c>
      <c r="J36" s="24">
        <v>0</v>
      </c>
      <c r="K36" s="42">
        <v>0</v>
      </c>
      <c r="L36" s="42">
        <f t="shared" si="2"/>
        <v>0</v>
      </c>
      <c r="M36" s="28">
        <v>179.20000000000002</v>
      </c>
      <c r="N36" s="26">
        <f t="shared" si="3"/>
        <v>0</v>
      </c>
      <c r="P36" s="24">
        <v>15</v>
      </c>
      <c r="Q36" s="42">
        <v>22.728199999999998</v>
      </c>
      <c r="R36" s="42">
        <f t="shared" si="4"/>
        <v>1.5152133333333331</v>
      </c>
      <c r="S36" s="28">
        <v>89.600000000000009</v>
      </c>
      <c r="T36" s="26">
        <f t="shared" si="5"/>
        <v>2036.4467199999999</v>
      </c>
      <c r="V36" s="24">
        <v>19768</v>
      </c>
      <c r="W36" s="42">
        <v>3508.2004000000002</v>
      </c>
      <c r="X36" s="42">
        <f t="shared" si="6"/>
        <v>0.17746865641440712</v>
      </c>
      <c r="Y36" s="26">
        <v>375</v>
      </c>
      <c r="Z36" s="27">
        <f t="shared" si="7"/>
        <v>1315575.1500000001</v>
      </c>
      <c r="AB36" s="24">
        <v>0</v>
      </c>
      <c r="AC36" s="42">
        <v>0</v>
      </c>
      <c r="AD36" s="42">
        <f t="shared" si="8"/>
        <v>0</v>
      </c>
      <c r="AE36" s="26">
        <v>240</v>
      </c>
      <c r="AF36" s="27">
        <f t="shared" si="9"/>
        <v>0</v>
      </c>
      <c r="AH36" s="24">
        <v>0</v>
      </c>
      <c r="AI36" s="42">
        <v>0</v>
      </c>
      <c r="AJ36" s="42">
        <f t="shared" si="10"/>
        <v>0</v>
      </c>
      <c r="AK36" s="26">
        <v>290</v>
      </c>
      <c r="AL36" s="27">
        <f t="shared" si="11"/>
        <v>0</v>
      </c>
      <c r="AN36" s="27">
        <f t="shared" si="12"/>
        <v>1997944.0607200002</v>
      </c>
      <c r="AO36" s="28">
        <f t="shared" si="13"/>
        <v>665981.35357333336</v>
      </c>
    </row>
    <row r="37" spans="1:41" x14ac:dyDescent="0.25">
      <c r="A37" s="22">
        <v>5003</v>
      </c>
      <c r="B37" s="23" t="s">
        <v>199</v>
      </c>
      <c r="C37" t="s">
        <v>243</v>
      </c>
      <c r="D37" s="24">
        <v>173</v>
      </c>
      <c r="E37" s="42">
        <v>127.05349999999999</v>
      </c>
      <c r="F37" s="42">
        <f t="shared" si="0"/>
        <v>0.7344132947976878</v>
      </c>
      <c r="G37" s="28">
        <v>1960.0000000000002</v>
      </c>
      <c r="H37" s="26">
        <f t="shared" si="1"/>
        <v>249024.86</v>
      </c>
      <c r="J37" s="24">
        <v>0</v>
      </c>
      <c r="K37" s="42">
        <v>0</v>
      </c>
      <c r="L37" s="42">
        <f t="shared" si="2"/>
        <v>0</v>
      </c>
      <c r="M37" s="28">
        <v>179.20000000000002</v>
      </c>
      <c r="N37" s="26">
        <f t="shared" si="3"/>
        <v>0</v>
      </c>
      <c r="P37" s="24">
        <v>0</v>
      </c>
      <c r="Q37" s="42">
        <v>0</v>
      </c>
      <c r="R37" s="42">
        <f t="shared" si="4"/>
        <v>0</v>
      </c>
      <c r="S37" s="28">
        <v>89.600000000000009</v>
      </c>
      <c r="T37" s="26">
        <f t="shared" si="5"/>
        <v>0</v>
      </c>
      <c r="V37" s="24">
        <v>6221</v>
      </c>
      <c r="W37" s="42">
        <v>1704.2917</v>
      </c>
      <c r="X37" s="42">
        <f t="shared" si="6"/>
        <v>0.27395783636071369</v>
      </c>
      <c r="Y37" s="26">
        <v>375</v>
      </c>
      <c r="Z37" s="27">
        <f t="shared" si="7"/>
        <v>639109.38749999995</v>
      </c>
      <c r="AB37" s="24">
        <v>0</v>
      </c>
      <c r="AC37" s="42">
        <v>0</v>
      </c>
      <c r="AD37" s="42">
        <f t="shared" si="8"/>
        <v>0</v>
      </c>
      <c r="AE37" s="26">
        <v>240</v>
      </c>
      <c r="AF37" s="27">
        <f t="shared" si="9"/>
        <v>0</v>
      </c>
      <c r="AH37" s="24">
        <v>0</v>
      </c>
      <c r="AI37" s="42">
        <v>0</v>
      </c>
      <c r="AJ37" s="42">
        <f t="shared" si="10"/>
        <v>0</v>
      </c>
      <c r="AK37" s="26">
        <v>290</v>
      </c>
      <c r="AL37" s="27">
        <f t="shared" si="11"/>
        <v>0</v>
      </c>
      <c r="AN37" s="27">
        <f t="shared" si="12"/>
        <v>888134.24749999994</v>
      </c>
      <c r="AO37" s="28">
        <f t="shared" si="13"/>
        <v>296044.74916666665</v>
      </c>
    </row>
    <row r="38" spans="1:41" x14ac:dyDescent="0.25">
      <c r="A38" s="22">
        <v>2002</v>
      </c>
      <c r="B38" s="23" t="s">
        <v>200</v>
      </c>
      <c r="C38" t="s">
        <v>243</v>
      </c>
      <c r="D38" s="24">
        <v>331</v>
      </c>
      <c r="E38" s="42">
        <v>383.05</v>
      </c>
      <c r="F38" s="42">
        <f t="shared" si="0"/>
        <v>1.157250755287009</v>
      </c>
      <c r="G38" s="28">
        <v>1960.0000000000002</v>
      </c>
      <c r="H38" s="26">
        <f t="shared" si="1"/>
        <v>750778.00000000012</v>
      </c>
      <c r="J38" s="24">
        <v>0</v>
      </c>
      <c r="K38" s="42">
        <v>0</v>
      </c>
      <c r="L38" s="42">
        <f t="shared" si="2"/>
        <v>0</v>
      </c>
      <c r="M38" s="28">
        <v>179.20000000000002</v>
      </c>
      <c r="N38" s="26">
        <f t="shared" si="3"/>
        <v>0</v>
      </c>
      <c r="P38" s="24">
        <v>0</v>
      </c>
      <c r="Q38" s="42">
        <v>0</v>
      </c>
      <c r="R38" s="42">
        <f t="shared" si="4"/>
        <v>0</v>
      </c>
      <c r="S38" s="28">
        <v>89.600000000000009</v>
      </c>
      <c r="T38" s="26">
        <f t="shared" si="5"/>
        <v>0</v>
      </c>
      <c r="V38" s="24">
        <v>8810</v>
      </c>
      <c r="W38" s="42">
        <v>2715.498900000001</v>
      </c>
      <c r="X38" s="42">
        <f t="shared" si="6"/>
        <v>0.30822916004540307</v>
      </c>
      <c r="Y38" s="26">
        <v>375</v>
      </c>
      <c r="Z38" s="27">
        <f t="shared" si="7"/>
        <v>1018312.0875000004</v>
      </c>
      <c r="AB38" s="24">
        <v>0</v>
      </c>
      <c r="AC38" s="42">
        <v>0</v>
      </c>
      <c r="AD38" s="42">
        <f t="shared" si="8"/>
        <v>0</v>
      </c>
      <c r="AE38" s="26">
        <v>240</v>
      </c>
      <c r="AF38" s="27">
        <f t="shared" si="9"/>
        <v>0</v>
      </c>
      <c r="AH38" s="24">
        <v>31</v>
      </c>
      <c r="AI38" s="42">
        <v>16.922899999999998</v>
      </c>
      <c r="AJ38" s="42">
        <f t="shared" si="10"/>
        <v>0.54589999999999994</v>
      </c>
      <c r="AK38" s="26">
        <v>290</v>
      </c>
      <c r="AL38" s="27">
        <f t="shared" si="11"/>
        <v>4907.6409999999996</v>
      </c>
      <c r="AN38" s="27">
        <f t="shared" si="12"/>
        <v>1773997.7285000004</v>
      </c>
      <c r="AO38" s="28">
        <f t="shared" si="13"/>
        <v>591332.57616666681</v>
      </c>
    </row>
    <row r="39" spans="1:41" x14ac:dyDescent="0.25">
      <c r="A39" s="22">
        <v>2010</v>
      </c>
      <c r="B39" s="23" t="s">
        <v>78</v>
      </c>
      <c r="C39" t="s">
        <v>243</v>
      </c>
      <c r="D39" s="24">
        <v>78</v>
      </c>
      <c r="E39" s="42">
        <v>38.470299999999995</v>
      </c>
      <c r="F39" s="42">
        <f t="shared" si="0"/>
        <v>0.49320897435897432</v>
      </c>
      <c r="G39" s="28">
        <v>1960.0000000000002</v>
      </c>
      <c r="H39" s="26">
        <f t="shared" si="1"/>
        <v>75401.788</v>
      </c>
      <c r="J39" s="24">
        <v>0</v>
      </c>
      <c r="K39" s="42">
        <v>0</v>
      </c>
      <c r="L39" s="42">
        <f t="shared" si="2"/>
        <v>0</v>
      </c>
      <c r="M39" s="28">
        <v>179.20000000000002</v>
      </c>
      <c r="N39" s="26">
        <f t="shared" si="3"/>
        <v>0</v>
      </c>
      <c r="P39" s="24">
        <v>0</v>
      </c>
      <c r="Q39" s="42">
        <v>0</v>
      </c>
      <c r="R39" s="42">
        <f t="shared" si="4"/>
        <v>0</v>
      </c>
      <c r="S39" s="28">
        <v>89.600000000000009</v>
      </c>
      <c r="T39" s="26">
        <f t="shared" si="5"/>
        <v>0</v>
      </c>
      <c r="V39" s="24">
        <v>2344</v>
      </c>
      <c r="W39" s="42">
        <v>457.39410000000009</v>
      </c>
      <c r="X39" s="42">
        <f t="shared" si="6"/>
        <v>0.19513400170648468</v>
      </c>
      <c r="Y39" s="26">
        <v>375</v>
      </c>
      <c r="Z39" s="27">
        <f t="shared" si="7"/>
        <v>171522.78750000003</v>
      </c>
      <c r="AB39" s="24">
        <v>0</v>
      </c>
      <c r="AC39" s="42">
        <v>0</v>
      </c>
      <c r="AD39" s="42">
        <f t="shared" si="8"/>
        <v>0</v>
      </c>
      <c r="AE39" s="26">
        <v>240</v>
      </c>
      <c r="AF39" s="27">
        <f t="shared" si="9"/>
        <v>0</v>
      </c>
      <c r="AH39" s="24">
        <v>0</v>
      </c>
      <c r="AI39" s="42">
        <v>0</v>
      </c>
      <c r="AJ39" s="42">
        <f t="shared" si="10"/>
        <v>0</v>
      </c>
      <c r="AK39" s="26">
        <v>290</v>
      </c>
      <c r="AL39" s="27">
        <f t="shared" si="11"/>
        <v>0</v>
      </c>
      <c r="AN39" s="27">
        <f t="shared" si="12"/>
        <v>246924.57550000004</v>
      </c>
      <c r="AO39" s="28">
        <f t="shared" si="13"/>
        <v>82308.191833333345</v>
      </c>
    </row>
    <row r="40" spans="1:41" x14ac:dyDescent="0.25">
      <c r="A40" s="22">
        <v>16033</v>
      </c>
      <c r="B40" s="23" t="s">
        <v>201</v>
      </c>
      <c r="C40" t="s">
        <v>243</v>
      </c>
      <c r="D40" s="24">
        <v>114</v>
      </c>
      <c r="E40" s="42">
        <v>85.881</v>
      </c>
      <c r="F40" s="42">
        <f t="shared" si="0"/>
        <v>0.75334210526315792</v>
      </c>
      <c r="G40" s="28">
        <v>1960.0000000000002</v>
      </c>
      <c r="H40" s="26">
        <f t="shared" si="1"/>
        <v>168326.76</v>
      </c>
      <c r="J40" s="24">
        <v>0</v>
      </c>
      <c r="K40" s="42">
        <v>0</v>
      </c>
      <c r="L40" s="42">
        <f t="shared" si="2"/>
        <v>0</v>
      </c>
      <c r="M40" s="28">
        <v>179.20000000000002</v>
      </c>
      <c r="N40" s="26">
        <f t="shared" si="3"/>
        <v>0</v>
      </c>
      <c r="P40" s="24">
        <v>0</v>
      </c>
      <c r="Q40" s="42">
        <v>0</v>
      </c>
      <c r="R40" s="42">
        <f t="shared" si="4"/>
        <v>0</v>
      </c>
      <c r="S40" s="28">
        <v>89.600000000000009</v>
      </c>
      <c r="T40" s="26">
        <f t="shared" si="5"/>
        <v>0</v>
      </c>
      <c r="V40" s="24">
        <v>3473</v>
      </c>
      <c r="W40" s="42">
        <v>929.59669999999983</v>
      </c>
      <c r="X40" s="42">
        <f t="shared" si="6"/>
        <v>0.26766389288799303</v>
      </c>
      <c r="Y40" s="26">
        <v>375</v>
      </c>
      <c r="Z40" s="27">
        <f t="shared" si="7"/>
        <v>348598.76249999995</v>
      </c>
      <c r="AB40" s="24">
        <v>0</v>
      </c>
      <c r="AC40" s="42">
        <v>0</v>
      </c>
      <c r="AD40" s="42">
        <f t="shared" si="8"/>
        <v>0</v>
      </c>
      <c r="AE40" s="26">
        <v>240</v>
      </c>
      <c r="AF40" s="27">
        <f t="shared" si="9"/>
        <v>0</v>
      </c>
      <c r="AH40" s="24">
        <v>0</v>
      </c>
      <c r="AI40" s="42">
        <v>0</v>
      </c>
      <c r="AJ40" s="42">
        <f t="shared" si="10"/>
        <v>0</v>
      </c>
      <c r="AK40" s="26">
        <v>290</v>
      </c>
      <c r="AL40" s="27">
        <f t="shared" si="11"/>
        <v>0</v>
      </c>
      <c r="AN40" s="27">
        <f t="shared" si="12"/>
        <v>516925.52249999996</v>
      </c>
      <c r="AO40" s="28">
        <f t="shared" si="13"/>
        <v>172308.50749999998</v>
      </c>
    </row>
    <row r="41" spans="1:41" x14ac:dyDescent="0.25">
      <c r="A41" s="22">
        <v>10005</v>
      </c>
      <c r="B41" s="23" t="s">
        <v>203</v>
      </c>
      <c r="C41" t="s">
        <v>243</v>
      </c>
      <c r="D41" s="24">
        <v>18</v>
      </c>
      <c r="E41" s="42">
        <v>22.711300000000001</v>
      </c>
      <c r="F41" s="42">
        <f t="shared" si="0"/>
        <v>1.261738888888889</v>
      </c>
      <c r="G41" s="28">
        <v>1960.0000000000002</v>
      </c>
      <c r="H41" s="26">
        <f t="shared" si="1"/>
        <v>44514.148000000008</v>
      </c>
      <c r="J41" s="24">
        <v>0</v>
      </c>
      <c r="K41" s="42">
        <v>0</v>
      </c>
      <c r="L41" s="42">
        <f t="shared" si="2"/>
        <v>0</v>
      </c>
      <c r="M41" s="28">
        <v>179.20000000000002</v>
      </c>
      <c r="N41" s="26">
        <f t="shared" si="3"/>
        <v>0</v>
      </c>
      <c r="P41" s="24">
        <v>0</v>
      </c>
      <c r="Q41" s="42">
        <v>0</v>
      </c>
      <c r="R41" s="42">
        <f t="shared" si="4"/>
        <v>0</v>
      </c>
      <c r="S41" s="28">
        <v>89.600000000000009</v>
      </c>
      <c r="T41" s="26">
        <f t="shared" si="5"/>
        <v>0</v>
      </c>
      <c r="V41" s="24">
        <v>3330</v>
      </c>
      <c r="W41" s="42">
        <v>656.86610000000007</v>
      </c>
      <c r="X41" s="42">
        <f t="shared" si="6"/>
        <v>0.19725708708708711</v>
      </c>
      <c r="Y41" s="26">
        <v>375</v>
      </c>
      <c r="Z41" s="27">
        <f t="shared" si="7"/>
        <v>246324.78750000003</v>
      </c>
      <c r="AB41" s="24">
        <v>0</v>
      </c>
      <c r="AC41" s="42">
        <v>0</v>
      </c>
      <c r="AD41" s="42">
        <f t="shared" si="8"/>
        <v>0</v>
      </c>
      <c r="AE41" s="26">
        <v>240</v>
      </c>
      <c r="AF41" s="27">
        <f t="shared" si="9"/>
        <v>0</v>
      </c>
      <c r="AH41" s="24">
        <v>0</v>
      </c>
      <c r="AI41" s="42">
        <v>0</v>
      </c>
      <c r="AJ41" s="42">
        <f t="shared" si="10"/>
        <v>0</v>
      </c>
      <c r="AK41" s="26">
        <v>290</v>
      </c>
      <c r="AL41" s="27">
        <f t="shared" si="11"/>
        <v>0</v>
      </c>
      <c r="AN41" s="27">
        <f t="shared" si="12"/>
        <v>290838.93550000002</v>
      </c>
      <c r="AO41" s="28">
        <f t="shared" si="13"/>
        <v>96946.31183333334</v>
      </c>
    </row>
    <row r="42" spans="1:41" x14ac:dyDescent="0.25">
      <c r="A42" s="22">
        <v>4008</v>
      </c>
      <c r="B42" s="23" t="s">
        <v>204</v>
      </c>
      <c r="C42" t="s">
        <v>243</v>
      </c>
      <c r="D42" s="24">
        <v>97</v>
      </c>
      <c r="E42" s="42">
        <v>167.08179999999999</v>
      </c>
      <c r="F42" s="42">
        <f t="shared" si="0"/>
        <v>1.7224927835051544</v>
      </c>
      <c r="G42" s="28">
        <v>1960.0000000000002</v>
      </c>
      <c r="H42" s="26">
        <f t="shared" si="1"/>
        <v>327480.32800000004</v>
      </c>
      <c r="J42" s="24">
        <v>39</v>
      </c>
      <c r="K42" s="42">
        <v>23.327000000000002</v>
      </c>
      <c r="L42" s="42">
        <f t="shared" si="2"/>
        <v>0.59812820512820519</v>
      </c>
      <c r="M42" s="28">
        <v>179.20000000000002</v>
      </c>
      <c r="N42" s="26">
        <f t="shared" si="3"/>
        <v>4180.1984000000011</v>
      </c>
      <c r="P42" s="24">
        <v>0</v>
      </c>
      <c r="Q42" s="42">
        <v>0</v>
      </c>
      <c r="R42" s="42">
        <f t="shared" si="4"/>
        <v>0</v>
      </c>
      <c r="S42" s="28">
        <v>89.600000000000009</v>
      </c>
      <c r="T42" s="26">
        <f t="shared" si="5"/>
        <v>0</v>
      </c>
      <c r="V42" s="24">
        <v>5416</v>
      </c>
      <c r="W42" s="42">
        <v>1501.5500999999999</v>
      </c>
      <c r="X42" s="42">
        <f t="shared" si="6"/>
        <v>0.27724337149187589</v>
      </c>
      <c r="Y42" s="26">
        <v>375</v>
      </c>
      <c r="Z42" s="27">
        <f t="shared" si="7"/>
        <v>563081.28749999998</v>
      </c>
      <c r="AB42" s="24">
        <v>0</v>
      </c>
      <c r="AC42" s="42">
        <v>0</v>
      </c>
      <c r="AD42" s="42">
        <f t="shared" si="8"/>
        <v>0</v>
      </c>
      <c r="AE42" s="26">
        <v>240</v>
      </c>
      <c r="AF42" s="27">
        <f t="shared" si="9"/>
        <v>0</v>
      </c>
      <c r="AH42" s="24">
        <v>0</v>
      </c>
      <c r="AI42" s="42">
        <v>0</v>
      </c>
      <c r="AJ42" s="42">
        <f t="shared" si="10"/>
        <v>0</v>
      </c>
      <c r="AK42" s="26">
        <v>290</v>
      </c>
      <c r="AL42" s="27">
        <f t="shared" si="11"/>
        <v>0</v>
      </c>
      <c r="AN42" s="27">
        <f t="shared" si="12"/>
        <v>894741.81389999995</v>
      </c>
      <c r="AO42" s="28">
        <f t="shared" si="13"/>
        <v>298247.27129999996</v>
      </c>
    </row>
    <row r="43" spans="1:41" x14ac:dyDescent="0.25">
      <c r="A43" s="22">
        <v>3072</v>
      </c>
      <c r="B43" s="23" t="s">
        <v>205</v>
      </c>
      <c r="C43" t="s">
        <v>243</v>
      </c>
      <c r="D43" s="24">
        <v>34</v>
      </c>
      <c r="E43" s="42">
        <v>47.548299999999998</v>
      </c>
      <c r="F43" s="42">
        <f t="shared" si="0"/>
        <v>1.3984794117647059</v>
      </c>
      <c r="G43" s="28">
        <v>1960.0000000000002</v>
      </c>
      <c r="H43" s="26">
        <f t="shared" si="1"/>
        <v>93194.668000000005</v>
      </c>
      <c r="J43" s="24">
        <v>0</v>
      </c>
      <c r="K43" s="42">
        <v>0</v>
      </c>
      <c r="L43" s="42">
        <f t="shared" si="2"/>
        <v>0</v>
      </c>
      <c r="M43" s="28">
        <v>179.20000000000002</v>
      </c>
      <c r="N43" s="26">
        <f t="shared" si="3"/>
        <v>0</v>
      </c>
      <c r="P43" s="24">
        <v>0</v>
      </c>
      <c r="Q43" s="42">
        <v>0</v>
      </c>
      <c r="R43" s="42">
        <f t="shared" si="4"/>
        <v>0</v>
      </c>
      <c r="S43" s="28">
        <v>89.600000000000009</v>
      </c>
      <c r="T43" s="26">
        <f t="shared" si="5"/>
        <v>0</v>
      </c>
      <c r="V43" s="24">
        <v>524</v>
      </c>
      <c r="W43" s="42">
        <v>133.58680000000001</v>
      </c>
      <c r="X43" s="42">
        <f t="shared" si="6"/>
        <v>0.25493664122137405</v>
      </c>
      <c r="Y43" s="26">
        <v>375</v>
      </c>
      <c r="Z43" s="27">
        <f t="shared" si="7"/>
        <v>50095.05</v>
      </c>
      <c r="AB43" s="24">
        <v>0</v>
      </c>
      <c r="AC43" s="42">
        <v>0</v>
      </c>
      <c r="AD43" s="42">
        <f t="shared" si="8"/>
        <v>0</v>
      </c>
      <c r="AE43" s="26">
        <v>240</v>
      </c>
      <c r="AF43" s="27">
        <f t="shared" si="9"/>
        <v>0</v>
      </c>
      <c r="AH43" s="24">
        <v>0</v>
      </c>
      <c r="AI43" s="42">
        <v>0</v>
      </c>
      <c r="AJ43" s="42">
        <f t="shared" si="10"/>
        <v>0</v>
      </c>
      <c r="AK43" s="26">
        <v>290</v>
      </c>
      <c r="AL43" s="27">
        <f t="shared" si="11"/>
        <v>0</v>
      </c>
      <c r="AN43" s="27">
        <f t="shared" si="12"/>
        <v>143289.71799999999</v>
      </c>
      <c r="AO43" s="28">
        <f t="shared" si="13"/>
        <v>47763.239333333331</v>
      </c>
    </row>
    <row r="44" spans="1:41" x14ac:dyDescent="0.25">
      <c r="A44" s="22">
        <v>13021</v>
      </c>
      <c r="B44" s="23" t="s">
        <v>207</v>
      </c>
      <c r="C44" t="s">
        <v>243</v>
      </c>
      <c r="D44" s="24">
        <v>58</v>
      </c>
      <c r="E44" s="42">
        <v>44.065399999999997</v>
      </c>
      <c r="F44" s="42">
        <f t="shared" si="0"/>
        <v>0.75974827586206894</v>
      </c>
      <c r="G44" s="28">
        <v>1960.0000000000002</v>
      </c>
      <c r="H44" s="26">
        <f t="shared" si="1"/>
        <v>86368.184000000008</v>
      </c>
      <c r="J44" s="24">
        <v>0</v>
      </c>
      <c r="K44" s="42">
        <v>0</v>
      </c>
      <c r="L44" s="42">
        <f t="shared" si="2"/>
        <v>0</v>
      </c>
      <c r="M44" s="28">
        <v>179.20000000000002</v>
      </c>
      <c r="N44" s="26">
        <f t="shared" si="3"/>
        <v>0</v>
      </c>
      <c r="P44" s="24">
        <v>0</v>
      </c>
      <c r="Q44" s="42">
        <v>0</v>
      </c>
      <c r="R44" s="42">
        <f t="shared" si="4"/>
        <v>0</v>
      </c>
      <c r="S44" s="28">
        <v>89.600000000000009</v>
      </c>
      <c r="T44" s="26">
        <f t="shared" si="5"/>
        <v>0</v>
      </c>
      <c r="V44" s="24">
        <v>4126</v>
      </c>
      <c r="W44" s="42">
        <v>876.12159999999994</v>
      </c>
      <c r="X44" s="42">
        <f t="shared" si="6"/>
        <v>0.21234163839069314</v>
      </c>
      <c r="Y44" s="26">
        <v>375</v>
      </c>
      <c r="Z44" s="27">
        <f t="shared" si="7"/>
        <v>328545.59999999998</v>
      </c>
      <c r="AB44" s="24">
        <v>0</v>
      </c>
      <c r="AC44" s="42">
        <v>0</v>
      </c>
      <c r="AD44" s="42">
        <f t="shared" si="8"/>
        <v>0</v>
      </c>
      <c r="AE44" s="26">
        <v>240</v>
      </c>
      <c r="AF44" s="27">
        <f t="shared" si="9"/>
        <v>0</v>
      </c>
      <c r="AH44" s="24">
        <v>0</v>
      </c>
      <c r="AI44" s="42">
        <v>0</v>
      </c>
      <c r="AJ44" s="42">
        <f t="shared" si="10"/>
        <v>0</v>
      </c>
      <c r="AK44" s="26">
        <v>290</v>
      </c>
      <c r="AL44" s="27">
        <f t="shared" si="11"/>
        <v>0</v>
      </c>
      <c r="AN44" s="27">
        <f t="shared" si="12"/>
        <v>414913.78399999999</v>
      </c>
      <c r="AO44" s="28">
        <f t="shared" si="13"/>
        <v>138304.59466666667</v>
      </c>
    </row>
    <row r="45" spans="1:41" x14ac:dyDescent="0.25">
      <c r="A45" s="22">
        <v>2015</v>
      </c>
      <c r="B45" s="23" t="s">
        <v>44</v>
      </c>
      <c r="C45" t="s">
        <v>243</v>
      </c>
      <c r="D45" s="24">
        <v>269</v>
      </c>
      <c r="E45" s="42">
        <v>490.52320000000003</v>
      </c>
      <c r="F45" s="42">
        <f t="shared" si="0"/>
        <v>1.8235063197026022</v>
      </c>
      <c r="G45" s="28">
        <v>1960.0000000000002</v>
      </c>
      <c r="H45" s="26">
        <f t="shared" si="1"/>
        <v>961425.47200000007</v>
      </c>
      <c r="J45" s="24">
        <v>1</v>
      </c>
      <c r="K45" s="42">
        <v>0.72660000000000002</v>
      </c>
      <c r="L45" s="42">
        <f t="shared" si="2"/>
        <v>0.72660000000000002</v>
      </c>
      <c r="M45" s="28">
        <v>179.20000000000002</v>
      </c>
      <c r="N45" s="26">
        <f t="shared" si="3"/>
        <v>130.20672000000002</v>
      </c>
      <c r="P45" s="24">
        <v>0</v>
      </c>
      <c r="Q45" s="42">
        <v>0</v>
      </c>
      <c r="R45" s="42">
        <f t="shared" si="4"/>
        <v>0</v>
      </c>
      <c r="S45" s="28">
        <v>89.600000000000009</v>
      </c>
      <c r="T45" s="26">
        <f t="shared" si="5"/>
        <v>0</v>
      </c>
      <c r="V45" s="24">
        <v>9838</v>
      </c>
      <c r="W45" s="42">
        <v>2262.5857999999998</v>
      </c>
      <c r="X45" s="42">
        <f t="shared" si="6"/>
        <v>0.22998432608253708</v>
      </c>
      <c r="Y45" s="26">
        <v>375</v>
      </c>
      <c r="Z45" s="27">
        <f t="shared" si="7"/>
        <v>848469.67499999993</v>
      </c>
      <c r="AB45" s="24">
        <v>0</v>
      </c>
      <c r="AC45" s="42">
        <v>0</v>
      </c>
      <c r="AD45" s="42">
        <f t="shared" si="8"/>
        <v>0</v>
      </c>
      <c r="AE45" s="26">
        <v>240</v>
      </c>
      <c r="AF45" s="27">
        <f t="shared" si="9"/>
        <v>0</v>
      </c>
      <c r="AH45" s="24">
        <v>0</v>
      </c>
      <c r="AI45" s="42">
        <v>0</v>
      </c>
      <c r="AJ45" s="42">
        <f t="shared" si="10"/>
        <v>0</v>
      </c>
      <c r="AK45" s="26">
        <v>290</v>
      </c>
      <c r="AL45" s="27">
        <f t="shared" si="11"/>
        <v>0</v>
      </c>
      <c r="AN45" s="27">
        <f t="shared" si="12"/>
        <v>1810025.35372</v>
      </c>
      <c r="AO45" s="28">
        <f t="shared" si="13"/>
        <v>603341.78457333334</v>
      </c>
    </row>
    <row r="46" spans="1:41" x14ac:dyDescent="0.25">
      <c r="A46" s="22">
        <v>19006</v>
      </c>
      <c r="B46" s="23" t="s">
        <v>209</v>
      </c>
      <c r="C46" t="s">
        <v>243</v>
      </c>
      <c r="D46" s="24">
        <v>813</v>
      </c>
      <c r="E46" s="42">
        <v>1523.2844</v>
      </c>
      <c r="F46" s="42">
        <f t="shared" si="0"/>
        <v>1.8736585485854858</v>
      </c>
      <c r="G46" s="28">
        <v>1960.0000000000002</v>
      </c>
      <c r="H46" s="26">
        <f t="shared" si="1"/>
        <v>2985637.4240000006</v>
      </c>
      <c r="J46" s="24">
        <v>166</v>
      </c>
      <c r="K46" s="42">
        <v>129.27450000000002</v>
      </c>
      <c r="L46" s="42">
        <f t="shared" si="2"/>
        <v>0.77876204819277117</v>
      </c>
      <c r="M46" s="28">
        <v>179.20000000000002</v>
      </c>
      <c r="N46" s="26">
        <f t="shared" si="3"/>
        <v>23165.990400000006</v>
      </c>
      <c r="P46" s="24">
        <v>19</v>
      </c>
      <c r="Q46" s="42">
        <v>29.705500000000001</v>
      </c>
      <c r="R46" s="42">
        <f t="shared" si="4"/>
        <v>1.5634473684210526</v>
      </c>
      <c r="S46" s="28">
        <v>89.600000000000009</v>
      </c>
      <c r="T46" s="26">
        <f t="shared" si="5"/>
        <v>2661.6128000000003</v>
      </c>
      <c r="V46" s="24">
        <v>29923</v>
      </c>
      <c r="W46" s="42">
        <v>8841.674100000002</v>
      </c>
      <c r="X46" s="42">
        <f t="shared" si="6"/>
        <v>0.29548087090198183</v>
      </c>
      <c r="Y46" s="26">
        <v>375</v>
      </c>
      <c r="Z46" s="27">
        <f t="shared" si="7"/>
        <v>3315627.7875000006</v>
      </c>
      <c r="AB46" s="24">
        <v>37</v>
      </c>
      <c r="AC46" s="42">
        <v>35.623599999999996</v>
      </c>
      <c r="AD46" s="42">
        <f t="shared" si="8"/>
        <v>0.96279999999999988</v>
      </c>
      <c r="AE46" s="26">
        <v>240</v>
      </c>
      <c r="AF46" s="27">
        <f t="shared" si="9"/>
        <v>8549.6639999999989</v>
      </c>
      <c r="AH46" s="24">
        <v>0</v>
      </c>
      <c r="AI46" s="42">
        <v>0</v>
      </c>
      <c r="AJ46" s="42">
        <f t="shared" si="10"/>
        <v>0</v>
      </c>
      <c r="AK46" s="26">
        <v>290</v>
      </c>
      <c r="AL46" s="27">
        <f t="shared" si="11"/>
        <v>0</v>
      </c>
      <c r="AN46" s="27">
        <f t="shared" si="12"/>
        <v>6335642.4787000008</v>
      </c>
      <c r="AO46" s="28">
        <f t="shared" si="13"/>
        <v>2111880.8262333334</v>
      </c>
    </row>
    <row r="47" spans="1:41" x14ac:dyDescent="0.25">
      <c r="A47" s="22">
        <v>24001</v>
      </c>
      <c r="B47" s="23" t="s">
        <v>210</v>
      </c>
      <c r="C47" t="s">
        <v>243</v>
      </c>
      <c r="D47" s="24">
        <v>0</v>
      </c>
      <c r="E47" s="42">
        <v>0</v>
      </c>
      <c r="F47" s="42">
        <f t="shared" si="0"/>
        <v>0</v>
      </c>
      <c r="G47" s="28">
        <v>1960.0000000000002</v>
      </c>
      <c r="H47" s="26">
        <f t="shared" si="1"/>
        <v>0</v>
      </c>
      <c r="J47" s="24">
        <v>0</v>
      </c>
      <c r="K47" s="42">
        <v>0</v>
      </c>
      <c r="L47" s="42">
        <f t="shared" si="2"/>
        <v>0</v>
      </c>
      <c r="M47" s="28">
        <v>179.20000000000002</v>
      </c>
      <c r="N47" s="26">
        <f t="shared" si="3"/>
        <v>0</v>
      </c>
      <c r="P47" s="24">
        <v>0</v>
      </c>
      <c r="Q47" s="42">
        <v>0</v>
      </c>
      <c r="R47" s="42">
        <f t="shared" si="4"/>
        <v>0</v>
      </c>
      <c r="S47" s="28">
        <v>89.600000000000009</v>
      </c>
      <c r="T47" s="26">
        <f t="shared" si="5"/>
        <v>0</v>
      </c>
      <c r="V47" s="24">
        <v>71</v>
      </c>
      <c r="W47" s="42">
        <v>58.372900000000001</v>
      </c>
      <c r="X47" s="42">
        <f t="shared" si="6"/>
        <v>0.82215352112676054</v>
      </c>
      <c r="Y47" s="26">
        <v>375</v>
      </c>
      <c r="Z47" s="27">
        <f t="shared" si="7"/>
        <v>21889.837500000001</v>
      </c>
      <c r="AB47" s="24">
        <v>0</v>
      </c>
      <c r="AC47" s="42">
        <v>0</v>
      </c>
      <c r="AD47" s="42">
        <f t="shared" si="8"/>
        <v>0</v>
      </c>
      <c r="AE47" s="26">
        <v>240</v>
      </c>
      <c r="AF47" s="27">
        <f t="shared" si="9"/>
        <v>0</v>
      </c>
      <c r="AH47" s="24">
        <v>0</v>
      </c>
      <c r="AI47" s="42">
        <v>0</v>
      </c>
      <c r="AJ47" s="42">
        <f t="shared" si="10"/>
        <v>0</v>
      </c>
      <c r="AK47" s="26">
        <v>290</v>
      </c>
      <c r="AL47" s="27">
        <f t="shared" si="11"/>
        <v>0</v>
      </c>
      <c r="AN47" s="27">
        <f t="shared" si="12"/>
        <v>21889.837500000001</v>
      </c>
      <c r="AO47" s="28">
        <f t="shared" si="13"/>
        <v>7296.6125000000002</v>
      </c>
    </row>
    <row r="48" spans="1:41" x14ac:dyDescent="0.25">
      <c r="A48" s="22">
        <v>13011</v>
      </c>
      <c r="B48" s="23" t="s">
        <v>211</v>
      </c>
      <c r="C48" t="s">
        <v>243</v>
      </c>
      <c r="D48" s="24">
        <v>128</v>
      </c>
      <c r="E48" s="42">
        <v>148.547</v>
      </c>
      <c r="F48" s="42">
        <f t="shared" si="0"/>
        <v>1.1605234375</v>
      </c>
      <c r="G48" s="28">
        <v>1960.0000000000002</v>
      </c>
      <c r="H48" s="26">
        <f t="shared" si="1"/>
        <v>291152.12000000005</v>
      </c>
      <c r="J48" s="24">
        <v>0</v>
      </c>
      <c r="K48" s="42">
        <v>0</v>
      </c>
      <c r="L48" s="42">
        <f t="shared" si="2"/>
        <v>0</v>
      </c>
      <c r="M48" s="28">
        <v>179.20000000000002</v>
      </c>
      <c r="N48" s="26">
        <f t="shared" si="3"/>
        <v>0</v>
      </c>
      <c r="P48" s="24">
        <v>0</v>
      </c>
      <c r="Q48" s="42">
        <v>0</v>
      </c>
      <c r="R48" s="42">
        <f t="shared" si="4"/>
        <v>0</v>
      </c>
      <c r="S48" s="28">
        <v>89.600000000000009</v>
      </c>
      <c r="T48" s="26">
        <f t="shared" si="5"/>
        <v>0</v>
      </c>
      <c r="V48" s="24">
        <v>9915</v>
      </c>
      <c r="W48" s="42">
        <v>1743.7659999999996</v>
      </c>
      <c r="X48" s="42">
        <f t="shared" si="6"/>
        <v>0.1758715078164397</v>
      </c>
      <c r="Y48" s="26">
        <v>375</v>
      </c>
      <c r="Z48" s="27">
        <f t="shared" si="7"/>
        <v>653912.24999999988</v>
      </c>
      <c r="AB48" s="24">
        <v>0</v>
      </c>
      <c r="AC48" s="42">
        <v>0</v>
      </c>
      <c r="AD48" s="42">
        <f t="shared" si="8"/>
        <v>0</v>
      </c>
      <c r="AE48" s="26">
        <v>240</v>
      </c>
      <c r="AF48" s="27">
        <f t="shared" si="9"/>
        <v>0</v>
      </c>
      <c r="AH48" s="24">
        <v>0</v>
      </c>
      <c r="AI48" s="42">
        <v>0</v>
      </c>
      <c r="AJ48" s="42">
        <f t="shared" si="10"/>
        <v>0</v>
      </c>
      <c r="AK48" s="26">
        <v>290</v>
      </c>
      <c r="AL48" s="27">
        <f t="shared" si="11"/>
        <v>0</v>
      </c>
      <c r="AN48" s="27">
        <f t="shared" si="12"/>
        <v>945064.36999999988</v>
      </c>
      <c r="AO48" s="28">
        <f t="shared" si="13"/>
        <v>315021.45666666661</v>
      </c>
    </row>
    <row r="49" spans="1:41" x14ac:dyDescent="0.25">
      <c r="A49" s="22">
        <v>5011</v>
      </c>
      <c r="B49" s="23" t="s">
        <v>212</v>
      </c>
      <c r="C49" t="s">
        <v>243</v>
      </c>
      <c r="D49" s="24">
        <v>802</v>
      </c>
      <c r="E49" s="42">
        <v>1328.9241999999999</v>
      </c>
      <c r="F49" s="42">
        <f t="shared" si="0"/>
        <v>1.6570127182044887</v>
      </c>
      <c r="G49" s="28">
        <v>1960.0000000000002</v>
      </c>
      <c r="H49" s="26">
        <f t="shared" si="1"/>
        <v>2604691.432</v>
      </c>
      <c r="J49" s="24">
        <v>29</v>
      </c>
      <c r="K49" s="42">
        <v>23.618100000000005</v>
      </c>
      <c r="L49" s="42">
        <f t="shared" si="2"/>
        <v>0.81441724137931049</v>
      </c>
      <c r="M49" s="28">
        <v>179.20000000000002</v>
      </c>
      <c r="N49" s="26">
        <f t="shared" si="3"/>
        <v>4232.3635200000017</v>
      </c>
      <c r="P49" s="24">
        <v>6</v>
      </c>
      <c r="Q49" s="42">
        <v>11.2234</v>
      </c>
      <c r="R49" s="42">
        <f t="shared" si="4"/>
        <v>1.8705666666666667</v>
      </c>
      <c r="S49" s="28">
        <v>89.600000000000009</v>
      </c>
      <c r="T49" s="26">
        <f t="shared" si="5"/>
        <v>1005.6166400000001</v>
      </c>
      <c r="V49" s="24">
        <v>21867</v>
      </c>
      <c r="W49" s="42">
        <v>9283.3692999999985</v>
      </c>
      <c r="X49" s="42">
        <f t="shared" si="6"/>
        <v>0.42453785613024186</v>
      </c>
      <c r="Y49" s="26">
        <v>375</v>
      </c>
      <c r="Z49" s="27">
        <f t="shared" si="7"/>
        <v>3481263.4874999993</v>
      </c>
      <c r="AB49" s="24">
        <v>37</v>
      </c>
      <c r="AC49" s="42">
        <v>11.278799999999999</v>
      </c>
      <c r="AD49" s="42">
        <f t="shared" si="8"/>
        <v>0.30483243243243241</v>
      </c>
      <c r="AE49" s="26">
        <v>240</v>
      </c>
      <c r="AF49" s="27">
        <f t="shared" si="9"/>
        <v>2706.9119999999998</v>
      </c>
      <c r="AH49" s="24">
        <v>177</v>
      </c>
      <c r="AI49" s="42">
        <v>94.248699999999999</v>
      </c>
      <c r="AJ49" s="42">
        <f t="shared" si="10"/>
        <v>0.53247853107344634</v>
      </c>
      <c r="AK49" s="26">
        <v>290</v>
      </c>
      <c r="AL49" s="27">
        <f t="shared" si="11"/>
        <v>27332.123</v>
      </c>
      <c r="AN49" s="27">
        <f t="shared" si="12"/>
        <v>6121231.9346599998</v>
      </c>
      <c r="AO49" s="28">
        <f t="shared" si="13"/>
        <v>2040410.6448866667</v>
      </c>
    </row>
    <row r="50" spans="1:41" x14ac:dyDescent="0.25">
      <c r="A50" s="22">
        <v>1011</v>
      </c>
      <c r="B50" s="23" t="s">
        <v>213</v>
      </c>
      <c r="C50" t="s">
        <v>243</v>
      </c>
      <c r="D50" s="24">
        <v>331</v>
      </c>
      <c r="E50" s="42">
        <v>439.81239999999997</v>
      </c>
      <c r="F50" s="42">
        <f t="shared" si="0"/>
        <v>1.3287383685800602</v>
      </c>
      <c r="G50" s="28">
        <v>1960.0000000000002</v>
      </c>
      <c r="H50" s="26">
        <f t="shared" si="1"/>
        <v>862032.30399999989</v>
      </c>
      <c r="J50" s="24">
        <v>110</v>
      </c>
      <c r="K50" s="42">
        <v>71.933103636363668</v>
      </c>
      <c r="L50" s="42">
        <f t="shared" si="2"/>
        <v>0.65393730578512421</v>
      </c>
      <c r="M50" s="28">
        <v>179.20000000000002</v>
      </c>
      <c r="N50" s="26">
        <f t="shared" si="3"/>
        <v>12890.41217163637</v>
      </c>
      <c r="P50" s="24">
        <v>3</v>
      </c>
      <c r="Q50" s="42">
        <v>4.7534999999999998</v>
      </c>
      <c r="R50" s="42">
        <f t="shared" si="4"/>
        <v>1.5845</v>
      </c>
      <c r="S50" s="28">
        <v>89.600000000000009</v>
      </c>
      <c r="T50" s="26">
        <f t="shared" si="5"/>
        <v>425.91360000000003</v>
      </c>
      <c r="V50" s="24">
        <v>13657</v>
      </c>
      <c r="W50" s="42">
        <v>3050.7502000000004</v>
      </c>
      <c r="X50" s="42">
        <f t="shared" si="6"/>
        <v>0.22338362744380175</v>
      </c>
      <c r="Y50" s="26">
        <v>375</v>
      </c>
      <c r="Z50" s="27">
        <f t="shared" si="7"/>
        <v>1144031.3250000002</v>
      </c>
      <c r="AB50" s="24">
        <v>155</v>
      </c>
      <c r="AC50" s="42">
        <v>149.23400000000001</v>
      </c>
      <c r="AD50" s="42">
        <f t="shared" si="8"/>
        <v>0.9628000000000001</v>
      </c>
      <c r="AE50" s="26">
        <v>240</v>
      </c>
      <c r="AF50" s="27">
        <f t="shared" si="9"/>
        <v>35816.160000000003</v>
      </c>
      <c r="AH50" s="24">
        <v>0</v>
      </c>
      <c r="AI50" s="42">
        <v>0</v>
      </c>
      <c r="AJ50" s="42">
        <f t="shared" si="10"/>
        <v>0</v>
      </c>
      <c r="AK50" s="26">
        <v>290</v>
      </c>
      <c r="AL50" s="27">
        <f t="shared" si="11"/>
        <v>0</v>
      </c>
      <c r="AN50" s="27">
        <f t="shared" si="12"/>
        <v>2055196.1147716367</v>
      </c>
      <c r="AO50" s="28">
        <f t="shared" si="13"/>
        <v>685065.37159054552</v>
      </c>
    </row>
    <row r="51" spans="1:41" x14ac:dyDescent="0.25">
      <c r="A51" s="22">
        <v>23008</v>
      </c>
      <c r="B51" s="23" t="s">
        <v>214</v>
      </c>
      <c r="C51" t="s">
        <v>243</v>
      </c>
      <c r="D51" s="24">
        <v>457</v>
      </c>
      <c r="E51" s="42">
        <v>671.96710000000007</v>
      </c>
      <c r="F51" s="42">
        <f t="shared" si="0"/>
        <v>1.4703875273522977</v>
      </c>
      <c r="G51" s="28">
        <v>1960.0000000000002</v>
      </c>
      <c r="H51" s="26">
        <f t="shared" si="1"/>
        <v>1317055.5160000003</v>
      </c>
      <c r="J51" s="24">
        <v>51</v>
      </c>
      <c r="K51" s="42">
        <v>34.4114</v>
      </c>
      <c r="L51" s="42">
        <f t="shared" si="2"/>
        <v>0.6747333333333333</v>
      </c>
      <c r="M51" s="28">
        <v>179.20000000000002</v>
      </c>
      <c r="N51" s="26">
        <f t="shared" si="3"/>
        <v>6166.5228800000004</v>
      </c>
      <c r="P51" s="24">
        <v>0</v>
      </c>
      <c r="Q51" s="42">
        <v>0</v>
      </c>
      <c r="R51" s="42">
        <f t="shared" si="4"/>
        <v>0</v>
      </c>
      <c r="S51" s="28">
        <v>89.600000000000009</v>
      </c>
      <c r="T51" s="26">
        <f t="shared" si="5"/>
        <v>0</v>
      </c>
      <c r="V51" s="24">
        <v>66773</v>
      </c>
      <c r="W51" s="42">
        <v>11405.224500000002</v>
      </c>
      <c r="X51" s="42">
        <f t="shared" si="6"/>
        <v>0.17080593203839878</v>
      </c>
      <c r="Y51" s="26">
        <v>375</v>
      </c>
      <c r="Z51" s="27">
        <f t="shared" si="7"/>
        <v>4276959.1875000009</v>
      </c>
      <c r="AB51" s="24">
        <v>766</v>
      </c>
      <c r="AC51" s="42">
        <v>615.90580000000011</v>
      </c>
      <c r="AD51" s="42">
        <f t="shared" si="8"/>
        <v>0.8040545691906007</v>
      </c>
      <c r="AE51" s="26">
        <v>240</v>
      </c>
      <c r="AF51" s="27">
        <f t="shared" si="9"/>
        <v>147817.39200000002</v>
      </c>
      <c r="AH51" s="24">
        <v>0</v>
      </c>
      <c r="AI51" s="42">
        <v>0</v>
      </c>
      <c r="AJ51" s="42">
        <f t="shared" si="10"/>
        <v>0</v>
      </c>
      <c r="AK51" s="26">
        <v>290</v>
      </c>
      <c r="AL51" s="27">
        <f t="shared" si="11"/>
        <v>0</v>
      </c>
      <c r="AN51" s="27">
        <f t="shared" si="12"/>
        <v>5747998.6183800008</v>
      </c>
      <c r="AO51" s="28">
        <f t="shared" si="13"/>
        <v>1915999.5394600003</v>
      </c>
    </row>
    <row r="52" spans="1:41" x14ac:dyDescent="0.25">
      <c r="A52" s="22">
        <v>7005</v>
      </c>
      <c r="B52" s="23" t="s">
        <v>215</v>
      </c>
      <c r="C52" t="s">
        <v>243</v>
      </c>
      <c r="D52" s="24">
        <v>182</v>
      </c>
      <c r="E52" s="42">
        <v>210.82930000000005</v>
      </c>
      <c r="F52" s="42">
        <f t="shared" si="0"/>
        <v>1.1584027472527476</v>
      </c>
      <c r="G52" s="28">
        <v>1960.0000000000002</v>
      </c>
      <c r="H52" s="26">
        <f t="shared" si="1"/>
        <v>413225.42800000019</v>
      </c>
      <c r="J52" s="24">
        <v>0</v>
      </c>
      <c r="K52" s="42">
        <v>0</v>
      </c>
      <c r="L52" s="42">
        <f t="shared" si="2"/>
        <v>0</v>
      </c>
      <c r="M52" s="28">
        <v>179.20000000000002</v>
      </c>
      <c r="N52" s="26">
        <f t="shared" si="3"/>
        <v>0</v>
      </c>
      <c r="P52" s="24">
        <v>0</v>
      </c>
      <c r="Q52" s="42">
        <v>0</v>
      </c>
      <c r="R52" s="42">
        <f t="shared" si="4"/>
        <v>0</v>
      </c>
      <c r="S52" s="28">
        <v>89.600000000000009</v>
      </c>
      <c r="T52" s="26">
        <f t="shared" si="5"/>
        <v>0</v>
      </c>
      <c r="V52" s="24">
        <v>8844</v>
      </c>
      <c r="W52" s="42">
        <v>3686.0776999999994</v>
      </c>
      <c r="X52" s="42">
        <f t="shared" si="6"/>
        <v>0.41678852329262772</v>
      </c>
      <c r="Y52" s="26">
        <v>375</v>
      </c>
      <c r="Z52" s="27">
        <f t="shared" si="7"/>
        <v>1382279.1374999997</v>
      </c>
      <c r="AB52" s="24">
        <v>0</v>
      </c>
      <c r="AC52" s="42">
        <v>0</v>
      </c>
      <c r="AD52" s="42">
        <f t="shared" si="8"/>
        <v>0</v>
      </c>
      <c r="AE52" s="26">
        <v>240</v>
      </c>
      <c r="AF52" s="27">
        <f t="shared" si="9"/>
        <v>0</v>
      </c>
      <c r="AH52" s="24">
        <v>0</v>
      </c>
      <c r="AI52" s="42">
        <v>0</v>
      </c>
      <c r="AJ52" s="42">
        <f t="shared" si="10"/>
        <v>0</v>
      </c>
      <c r="AK52" s="26">
        <v>290</v>
      </c>
      <c r="AL52" s="27">
        <f t="shared" si="11"/>
        <v>0</v>
      </c>
      <c r="AN52" s="27">
        <f t="shared" si="12"/>
        <v>1795504.5655</v>
      </c>
      <c r="AO52" s="28">
        <f t="shared" si="13"/>
        <v>598501.5218333333</v>
      </c>
    </row>
    <row r="53" spans="1:41" x14ac:dyDescent="0.25">
      <c r="A53" s="22">
        <v>4006</v>
      </c>
      <c r="B53" s="23" t="s">
        <v>216</v>
      </c>
      <c r="C53" t="s">
        <v>243</v>
      </c>
      <c r="D53" s="24">
        <v>222</v>
      </c>
      <c r="E53" s="42">
        <v>254.19339999999997</v>
      </c>
      <c r="F53" s="42">
        <f t="shared" si="0"/>
        <v>1.1450153153153151</v>
      </c>
      <c r="G53" s="28">
        <v>1960.0000000000002</v>
      </c>
      <c r="H53" s="26">
        <f t="shared" si="1"/>
        <v>498219.06399999995</v>
      </c>
      <c r="J53" s="24">
        <v>0</v>
      </c>
      <c r="K53" s="42">
        <v>0</v>
      </c>
      <c r="L53" s="42">
        <f t="shared" si="2"/>
        <v>0</v>
      </c>
      <c r="M53" s="28">
        <v>179.20000000000002</v>
      </c>
      <c r="N53" s="26">
        <f t="shared" si="3"/>
        <v>0</v>
      </c>
      <c r="P53" s="24">
        <v>0</v>
      </c>
      <c r="Q53" s="42">
        <v>0</v>
      </c>
      <c r="R53" s="42">
        <f t="shared" si="4"/>
        <v>0</v>
      </c>
      <c r="S53" s="28">
        <v>89.600000000000009</v>
      </c>
      <c r="T53" s="26">
        <f t="shared" si="5"/>
        <v>0</v>
      </c>
      <c r="V53" s="24">
        <v>11105</v>
      </c>
      <c r="W53" s="42">
        <v>3208.4358000000007</v>
      </c>
      <c r="X53" s="42">
        <f t="shared" si="6"/>
        <v>0.28891812696983349</v>
      </c>
      <c r="Y53" s="26">
        <v>375</v>
      </c>
      <c r="Z53" s="27">
        <f t="shared" si="7"/>
        <v>1203163.4250000005</v>
      </c>
      <c r="AB53" s="24">
        <v>0</v>
      </c>
      <c r="AC53" s="42">
        <v>0</v>
      </c>
      <c r="AD53" s="42">
        <f t="shared" si="8"/>
        <v>0</v>
      </c>
      <c r="AE53" s="26">
        <v>240</v>
      </c>
      <c r="AF53" s="27">
        <f t="shared" si="9"/>
        <v>0</v>
      </c>
      <c r="AH53" s="24">
        <v>0</v>
      </c>
      <c r="AI53" s="42">
        <v>0</v>
      </c>
      <c r="AJ53" s="42">
        <f t="shared" si="10"/>
        <v>0</v>
      </c>
      <c r="AK53" s="26">
        <v>290</v>
      </c>
      <c r="AL53" s="27">
        <f t="shared" si="11"/>
        <v>0</v>
      </c>
      <c r="AN53" s="27">
        <f t="shared" si="12"/>
        <v>1701382.4890000005</v>
      </c>
      <c r="AO53" s="28">
        <f t="shared" si="13"/>
        <v>567127.49633333355</v>
      </c>
    </row>
    <row r="54" spans="1:41" x14ac:dyDescent="0.25">
      <c r="A54" s="22">
        <v>12002</v>
      </c>
      <c r="B54" s="23" t="s">
        <v>217</v>
      </c>
      <c r="C54" t="s">
        <v>243</v>
      </c>
      <c r="D54" s="24">
        <v>369</v>
      </c>
      <c r="E54" s="42">
        <v>487.9418</v>
      </c>
      <c r="F54" s="42">
        <f t="shared" si="0"/>
        <v>1.3223355013550135</v>
      </c>
      <c r="G54" s="28">
        <v>1960.0000000000002</v>
      </c>
      <c r="H54" s="26">
        <f t="shared" si="1"/>
        <v>956365.92800000007</v>
      </c>
      <c r="J54" s="24">
        <v>0</v>
      </c>
      <c r="K54" s="42">
        <v>0</v>
      </c>
      <c r="L54" s="42">
        <f t="shared" si="2"/>
        <v>0</v>
      </c>
      <c r="M54" s="28">
        <v>179.20000000000002</v>
      </c>
      <c r="N54" s="26">
        <f t="shared" si="3"/>
        <v>0</v>
      </c>
      <c r="P54" s="24">
        <v>0</v>
      </c>
      <c r="Q54" s="42">
        <v>0</v>
      </c>
      <c r="R54" s="42">
        <f t="shared" si="4"/>
        <v>0</v>
      </c>
      <c r="S54" s="28">
        <v>89.600000000000009</v>
      </c>
      <c r="T54" s="26">
        <f t="shared" si="5"/>
        <v>0</v>
      </c>
      <c r="V54" s="24">
        <v>14521</v>
      </c>
      <c r="W54" s="42">
        <v>5757.5479000000014</v>
      </c>
      <c r="X54" s="42">
        <f t="shared" si="6"/>
        <v>0.3964980304386751</v>
      </c>
      <c r="Y54" s="26">
        <v>375</v>
      </c>
      <c r="Z54" s="27">
        <f t="shared" si="7"/>
        <v>2159080.4625000004</v>
      </c>
      <c r="AB54" s="24">
        <v>0</v>
      </c>
      <c r="AC54" s="42">
        <v>0</v>
      </c>
      <c r="AD54" s="42">
        <f t="shared" si="8"/>
        <v>0</v>
      </c>
      <c r="AE54" s="26">
        <v>240</v>
      </c>
      <c r="AF54" s="27">
        <f t="shared" si="9"/>
        <v>0</v>
      </c>
      <c r="AH54" s="24">
        <v>0</v>
      </c>
      <c r="AI54" s="42">
        <v>0</v>
      </c>
      <c r="AJ54" s="42">
        <f t="shared" si="10"/>
        <v>0</v>
      </c>
      <c r="AK54" s="26">
        <v>290</v>
      </c>
      <c r="AL54" s="27">
        <f t="shared" si="11"/>
        <v>0</v>
      </c>
      <c r="AN54" s="27">
        <f t="shared" si="12"/>
        <v>3115446.3905000007</v>
      </c>
      <c r="AO54" s="28">
        <f t="shared" si="13"/>
        <v>1038482.1301666669</v>
      </c>
    </row>
    <row r="55" spans="1:41" x14ac:dyDescent="0.25">
      <c r="A55" s="22">
        <v>21001</v>
      </c>
      <c r="B55" s="23" t="s">
        <v>218</v>
      </c>
      <c r="C55" t="s">
        <v>243</v>
      </c>
      <c r="D55" s="24">
        <v>57</v>
      </c>
      <c r="E55" s="42">
        <v>81.394800000000004</v>
      </c>
      <c r="F55" s="42">
        <f t="shared" si="0"/>
        <v>1.427978947368421</v>
      </c>
      <c r="G55" s="28">
        <v>1960.0000000000002</v>
      </c>
      <c r="H55" s="26">
        <f t="shared" si="1"/>
        <v>159533.80800000002</v>
      </c>
      <c r="J55" s="24">
        <v>31</v>
      </c>
      <c r="K55" s="42">
        <v>18.352</v>
      </c>
      <c r="L55" s="42">
        <f t="shared" si="2"/>
        <v>0.59199999999999997</v>
      </c>
      <c r="M55" s="28">
        <v>179.20000000000002</v>
      </c>
      <c r="N55" s="26">
        <f t="shared" si="3"/>
        <v>3288.6784000000002</v>
      </c>
      <c r="P55" s="24">
        <v>2</v>
      </c>
      <c r="Q55" s="42">
        <v>2.1696</v>
      </c>
      <c r="R55" s="42">
        <f t="shared" si="4"/>
        <v>1.0848</v>
      </c>
      <c r="S55" s="28">
        <v>89.600000000000009</v>
      </c>
      <c r="T55" s="26">
        <f t="shared" si="5"/>
        <v>194.39616000000001</v>
      </c>
      <c r="V55" s="24">
        <v>1654</v>
      </c>
      <c r="W55" s="42">
        <v>466.19369999999998</v>
      </c>
      <c r="X55" s="42">
        <f t="shared" si="6"/>
        <v>0.28185834340991534</v>
      </c>
      <c r="Y55" s="26">
        <v>375</v>
      </c>
      <c r="Z55" s="27">
        <f t="shared" si="7"/>
        <v>174822.63749999998</v>
      </c>
      <c r="AB55" s="24">
        <v>0</v>
      </c>
      <c r="AC55" s="42">
        <v>0</v>
      </c>
      <c r="AD55" s="42">
        <f t="shared" si="8"/>
        <v>0</v>
      </c>
      <c r="AE55" s="26">
        <v>240</v>
      </c>
      <c r="AF55" s="27">
        <f t="shared" si="9"/>
        <v>0</v>
      </c>
      <c r="AH55" s="24">
        <v>0</v>
      </c>
      <c r="AI55" s="42">
        <v>0</v>
      </c>
      <c r="AJ55" s="42">
        <f t="shared" si="10"/>
        <v>0</v>
      </c>
      <c r="AK55" s="26">
        <v>290</v>
      </c>
      <c r="AL55" s="27">
        <f t="shared" si="11"/>
        <v>0</v>
      </c>
      <c r="AN55" s="27">
        <f t="shared" si="12"/>
        <v>337839.52006000001</v>
      </c>
      <c r="AO55" s="28">
        <f t="shared" si="13"/>
        <v>112613.17335333333</v>
      </c>
    </row>
    <row r="56" spans="1:41" x14ac:dyDescent="0.25">
      <c r="A56" s="22">
        <v>18007</v>
      </c>
      <c r="B56" s="23" t="s">
        <v>219</v>
      </c>
      <c r="C56" t="s">
        <v>243</v>
      </c>
      <c r="D56" s="24">
        <v>166</v>
      </c>
      <c r="E56" s="42">
        <v>406.83240000000001</v>
      </c>
      <c r="F56" s="42">
        <f t="shared" si="0"/>
        <v>2.4507975903614456</v>
      </c>
      <c r="G56" s="28">
        <v>1960.0000000000002</v>
      </c>
      <c r="H56" s="26">
        <f t="shared" si="1"/>
        <v>797391.50399999996</v>
      </c>
      <c r="J56" s="24">
        <v>0</v>
      </c>
      <c r="K56" s="42">
        <v>0</v>
      </c>
      <c r="L56" s="42">
        <f t="shared" si="2"/>
        <v>0</v>
      </c>
      <c r="M56" s="28">
        <v>179.20000000000002</v>
      </c>
      <c r="N56" s="26">
        <f t="shared" si="3"/>
        <v>0</v>
      </c>
      <c r="P56" s="24">
        <v>0</v>
      </c>
      <c r="Q56" s="42">
        <v>0</v>
      </c>
      <c r="R56" s="42">
        <f t="shared" si="4"/>
        <v>0</v>
      </c>
      <c r="S56" s="28">
        <v>89.600000000000009</v>
      </c>
      <c r="T56" s="26">
        <f t="shared" si="5"/>
        <v>0</v>
      </c>
      <c r="V56" s="24">
        <v>3507</v>
      </c>
      <c r="W56" s="42">
        <v>1270.5925</v>
      </c>
      <c r="X56" s="42">
        <f t="shared" si="6"/>
        <v>0.36230182492158541</v>
      </c>
      <c r="Y56" s="26">
        <v>375</v>
      </c>
      <c r="Z56" s="27">
        <f t="shared" si="7"/>
        <v>476472.1875</v>
      </c>
      <c r="AB56" s="24">
        <v>0</v>
      </c>
      <c r="AC56" s="42">
        <v>0</v>
      </c>
      <c r="AD56" s="42">
        <f t="shared" si="8"/>
        <v>0</v>
      </c>
      <c r="AE56" s="26">
        <v>240</v>
      </c>
      <c r="AF56" s="27">
        <f t="shared" si="9"/>
        <v>0</v>
      </c>
      <c r="AH56" s="24">
        <v>0</v>
      </c>
      <c r="AI56" s="42">
        <v>0</v>
      </c>
      <c r="AJ56" s="42">
        <f t="shared" si="10"/>
        <v>0</v>
      </c>
      <c r="AK56" s="26">
        <v>290</v>
      </c>
      <c r="AL56" s="27">
        <f t="shared" si="11"/>
        <v>0</v>
      </c>
      <c r="AN56" s="27">
        <f t="shared" si="12"/>
        <v>1273863.6915</v>
      </c>
      <c r="AO56" s="28">
        <f t="shared" si="13"/>
        <v>424621.23050000001</v>
      </c>
    </row>
    <row r="57" spans="1:41" x14ac:dyDescent="0.25">
      <c r="A57" s="22">
        <v>2008</v>
      </c>
      <c r="B57" s="23" t="s">
        <v>220</v>
      </c>
      <c r="C57" t="s">
        <v>243</v>
      </c>
      <c r="D57" s="24">
        <v>108</v>
      </c>
      <c r="E57" s="42">
        <v>162.5712</v>
      </c>
      <c r="F57" s="42">
        <f t="shared" si="0"/>
        <v>1.5052888888888889</v>
      </c>
      <c r="G57" s="28">
        <v>1960.0000000000002</v>
      </c>
      <c r="H57" s="26">
        <f t="shared" si="1"/>
        <v>318639.55200000003</v>
      </c>
      <c r="J57" s="24">
        <v>0</v>
      </c>
      <c r="K57" s="42">
        <v>0</v>
      </c>
      <c r="L57" s="42">
        <f t="shared" si="2"/>
        <v>0</v>
      </c>
      <c r="M57" s="28">
        <v>179.20000000000002</v>
      </c>
      <c r="N57" s="26">
        <f t="shared" si="3"/>
        <v>0</v>
      </c>
      <c r="P57" s="24">
        <v>0</v>
      </c>
      <c r="Q57" s="42">
        <v>0</v>
      </c>
      <c r="R57" s="42">
        <f t="shared" si="4"/>
        <v>0</v>
      </c>
      <c r="S57" s="28">
        <v>89.600000000000009</v>
      </c>
      <c r="T57" s="26">
        <f t="shared" si="5"/>
        <v>0</v>
      </c>
      <c r="V57" s="24">
        <v>4914</v>
      </c>
      <c r="W57" s="42">
        <v>1492.5391</v>
      </c>
      <c r="X57" s="42">
        <f t="shared" si="6"/>
        <v>0.30373201058201055</v>
      </c>
      <c r="Y57" s="26">
        <v>375</v>
      </c>
      <c r="Z57" s="27">
        <f t="shared" si="7"/>
        <v>559702.16249999986</v>
      </c>
      <c r="AB57" s="24">
        <v>0</v>
      </c>
      <c r="AC57" s="42">
        <v>0</v>
      </c>
      <c r="AD57" s="42">
        <f t="shared" si="8"/>
        <v>0</v>
      </c>
      <c r="AE57" s="26">
        <v>240</v>
      </c>
      <c r="AF57" s="27">
        <f t="shared" si="9"/>
        <v>0</v>
      </c>
      <c r="AH57" s="24">
        <v>0</v>
      </c>
      <c r="AI57" s="42">
        <v>0</v>
      </c>
      <c r="AJ57" s="42">
        <f t="shared" si="10"/>
        <v>0</v>
      </c>
      <c r="AK57" s="26">
        <v>290</v>
      </c>
      <c r="AL57" s="27">
        <f t="shared" si="11"/>
        <v>0</v>
      </c>
      <c r="AN57" s="27">
        <f t="shared" si="12"/>
        <v>878341.71449999989</v>
      </c>
      <c r="AO57" s="28">
        <f t="shared" si="13"/>
        <v>292780.57149999996</v>
      </c>
    </row>
    <row r="58" spans="1:41" x14ac:dyDescent="0.25">
      <c r="A58" s="22">
        <v>16020</v>
      </c>
      <c r="B58" s="23" t="s">
        <v>222</v>
      </c>
      <c r="C58" t="s">
        <v>243</v>
      </c>
      <c r="D58" s="24">
        <v>238</v>
      </c>
      <c r="E58" s="42">
        <v>543.44920000000002</v>
      </c>
      <c r="F58" s="42">
        <f t="shared" si="0"/>
        <v>2.2833999999999999</v>
      </c>
      <c r="G58" s="28">
        <v>1960.0000000000002</v>
      </c>
      <c r="H58" s="26">
        <f t="shared" si="1"/>
        <v>1065160.4320000003</v>
      </c>
      <c r="J58" s="24">
        <v>47</v>
      </c>
      <c r="K58" s="42">
        <v>33.250599999999991</v>
      </c>
      <c r="L58" s="42">
        <f t="shared" si="2"/>
        <v>0.70745957446808494</v>
      </c>
      <c r="M58" s="28">
        <v>179.20000000000002</v>
      </c>
      <c r="N58" s="26">
        <f t="shared" si="3"/>
        <v>5958.5075199999992</v>
      </c>
      <c r="P58" s="24">
        <v>0</v>
      </c>
      <c r="Q58" s="42">
        <v>0</v>
      </c>
      <c r="R58" s="42">
        <f t="shared" si="4"/>
        <v>0</v>
      </c>
      <c r="S58" s="28">
        <v>89.600000000000009</v>
      </c>
      <c r="T58" s="26">
        <f t="shared" si="5"/>
        <v>0</v>
      </c>
      <c r="V58" s="24">
        <v>10343</v>
      </c>
      <c r="W58" s="42">
        <v>3081.9409999999998</v>
      </c>
      <c r="X58" s="42">
        <f t="shared" si="6"/>
        <v>0.29797360533694284</v>
      </c>
      <c r="Y58" s="26">
        <v>375</v>
      </c>
      <c r="Z58" s="27">
        <f t="shared" si="7"/>
        <v>1155727.875</v>
      </c>
      <c r="AB58" s="24">
        <v>0</v>
      </c>
      <c r="AC58" s="42">
        <v>0</v>
      </c>
      <c r="AD58" s="42">
        <f t="shared" si="8"/>
        <v>0</v>
      </c>
      <c r="AE58" s="26">
        <v>240</v>
      </c>
      <c r="AF58" s="27">
        <f t="shared" si="9"/>
        <v>0</v>
      </c>
      <c r="AH58" s="24">
        <v>0</v>
      </c>
      <c r="AI58" s="42">
        <v>0</v>
      </c>
      <c r="AJ58" s="42">
        <f t="shared" si="10"/>
        <v>0</v>
      </c>
      <c r="AK58" s="26">
        <v>290</v>
      </c>
      <c r="AL58" s="27">
        <f t="shared" si="11"/>
        <v>0</v>
      </c>
      <c r="AN58" s="27">
        <f t="shared" si="12"/>
        <v>2226846.8145200005</v>
      </c>
      <c r="AO58" s="28">
        <f t="shared" si="13"/>
        <v>742282.27150666679</v>
      </c>
    </row>
    <row r="59" spans="1:41" x14ac:dyDescent="0.25">
      <c r="A59" s="22">
        <v>3066</v>
      </c>
      <c r="B59" s="23" t="s">
        <v>223</v>
      </c>
      <c r="C59" t="s">
        <v>243</v>
      </c>
      <c r="D59" s="24">
        <v>397</v>
      </c>
      <c r="E59" s="42">
        <v>511.9011000000001</v>
      </c>
      <c r="F59" s="42">
        <f t="shared" si="0"/>
        <v>1.2894234256926955</v>
      </c>
      <c r="G59" s="28">
        <v>1960.0000000000002</v>
      </c>
      <c r="H59" s="26">
        <f t="shared" si="1"/>
        <v>1003326.1560000003</v>
      </c>
      <c r="J59" s="24">
        <v>0</v>
      </c>
      <c r="K59" s="42">
        <v>0</v>
      </c>
      <c r="L59" s="42">
        <f t="shared" si="2"/>
        <v>0</v>
      </c>
      <c r="M59" s="28">
        <v>179.20000000000002</v>
      </c>
      <c r="N59" s="26">
        <f t="shared" si="3"/>
        <v>0</v>
      </c>
      <c r="P59" s="24">
        <v>9</v>
      </c>
      <c r="Q59" s="42">
        <v>14.239599999999999</v>
      </c>
      <c r="R59" s="42">
        <f t="shared" si="4"/>
        <v>1.5821777777777777</v>
      </c>
      <c r="S59" s="28">
        <v>89.600000000000009</v>
      </c>
      <c r="T59" s="26">
        <f t="shared" si="5"/>
        <v>1275.86816</v>
      </c>
      <c r="V59" s="24">
        <v>7250</v>
      </c>
      <c r="W59" s="42">
        <v>2655.1052</v>
      </c>
      <c r="X59" s="42">
        <f t="shared" si="6"/>
        <v>0.36622140689655169</v>
      </c>
      <c r="Y59" s="26">
        <v>375</v>
      </c>
      <c r="Z59" s="27">
        <f t="shared" si="7"/>
        <v>995664.45</v>
      </c>
      <c r="AB59" s="24">
        <v>0</v>
      </c>
      <c r="AC59" s="42">
        <v>0</v>
      </c>
      <c r="AD59" s="42">
        <f t="shared" si="8"/>
        <v>0</v>
      </c>
      <c r="AE59" s="26">
        <v>240</v>
      </c>
      <c r="AF59" s="27">
        <f t="shared" si="9"/>
        <v>0</v>
      </c>
      <c r="AH59" s="24">
        <v>0</v>
      </c>
      <c r="AI59" s="42">
        <v>0</v>
      </c>
      <c r="AJ59" s="42">
        <f t="shared" si="10"/>
        <v>0</v>
      </c>
      <c r="AK59" s="26">
        <v>290</v>
      </c>
      <c r="AL59" s="27">
        <f t="shared" si="11"/>
        <v>0</v>
      </c>
      <c r="AN59" s="27">
        <f t="shared" si="12"/>
        <v>2000266.4741600002</v>
      </c>
      <c r="AO59" s="28">
        <f t="shared" si="13"/>
        <v>666755.49138666678</v>
      </c>
    </row>
    <row r="60" spans="1:41" x14ac:dyDescent="0.25">
      <c r="A60" s="22">
        <v>3052</v>
      </c>
      <c r="B60" s="23" t="s">
        <v>224</v>
      </c>
      <c r="C60" t="s">
        <v>243</v>
      </c>
      <c r="D60" s="24">
        <v>235</v>
      </c>
      <c r="E60" s="42">
        <v>233.80100000000002</v>
      </c>
      <c r="F60" s="42">
        <f t="shared" si="0"/>
        <v>0.99489787234042559</v>
      </c>
      <c r="G60" s="28">
        <v>1960.0000000000002</v>
      </c>
      <c r="H60" s="26">
        <f t="shared" si="1"/>
        <v>458249.96000000008</v>
      </c>
      <c r="J60" s="24">
        <v>186</v>
      </c>
      <c r="K60" s="42">
        <v>131.74720000000022</v>
      </c>
      <c r="L60" s="42">
        <f t="shared" si="2"/>
        <v>0.70831827956989368</v>
      </c>
      <c r="M60" s="28">
        <v>179.20000000000002</v>
      </c>
      <c r="N60" s="26">
        <f t="shared" si="3"/>
        <v>23609.098240000043</v>
      </c>
      <c r="P60" s="24">
        <v>0</v>
      </c>
      <c r="Q60" s="42">
        <v>0</v>
      </c>
      <c r="R60" s="42">
        <f t="shared" si="4"/>
        <v>0</v>
      </c>
      <c r="S60" s="28">
        <v>89.600000000000009</v>
      </c>
      <c r="T60" s="26">
        <f t="shared" si="5"/>
        <v>0</v>
      </c>
      <c r="V60" s="24">
        <v>4025</v>
      </c>
      <c r="W60" s="42">
        <v>1563.6705999999999</v>
      </c>
      <c r="X60" s="42">
        <f t="shared" si="6"/>
        <v>0.38848959006211176</v>
      </c>
      <c r="Y60" s="26">
        <v>375</v>
      </c>
      <c r="Z60" s="27">
        <f t="shared" si="7"/>
        <v>586376.47499999998</v>
      </c>
      <c r="AB60" s="24">
        <v>35</v>
      </c>
      <c r="AC60" s="42">
        <v>33.698</v>
      </c>
      <c r="AD60" s="42">
        <f t="shared" si="8"/>
        <v>0.96279999999999999</v>
      </c>
      <c r="AE60" s="26">
        <v>240</v>
      </c>
      <c r="AF60" s="27">
        <f t="shared" si="9"/>
        <v>8087.52</v>
      </c>
      <c r="AH60" s="24">
        <v>0</v>
      </c>
      <c r="AI60" s="42">
        <v>0</v>
      </c>
      <c r="AJ60" s="42">
        <f t="shared" si="10"/>
        <v>0</v>
      </c>
      <c r="AK60" s="26">
        <v>290</v>
      </c>
      <c r="AL60" s="27">
        <f t="shared" si="11"/>
        <v>0</v>
      </c>
      <c r="AN60" s="27">
        <f t="shared" si="12"/>
        <v>1076323.0532400003</v>
      </c>
      <c r="AO60" s="28">
        <f t="shared" si="13"/>
        <v>358774.35108000011</v>
      </c>
    </row>
    <row r="61" spans="1:41" x14ac:dyDescent="0.25">
      <c r="A61" s="22">
        <v>5007</v>
      </c>
      <c r="B61" s="23" t="s">
        <v>224</v>
      </c>
      <c r="C61" t="s">
        <v>243</v>
      </c>
      <c r="D61" s="24">
        <v>138</v>
      </c>
      <c r="E61" s="42">
        <v>241.53229999999999</v>
      </c>
      <c r="F61" s="42">
        <f t="shared" si="0"/>
        <v>1.7502340579710145</v>
      </c>
      <c r="G61" s="28">
        <v>1960.0000000000002</v>
      </c>
      <c r="H61" s="26">
        <f t="shared" si="1"/>
        <v>473403.30800000002</v>
      </c>
      <c r="J61" s="24">
        <v>72</v>
      </c>
      <c r="K61" s="42">
        <v>50.867400000000004</v>
      </c>
      <c r="L61" s="42">
        <f t="shared" si="2"/>
        <v>0.70649166666666674</v>
      </c>
      <c r="M61" s="28">
        <v>179.20000000000002</v>
      </c>
      <c r="N61" s="26">
        <f t="shared" si="3"/>
        <v>9115.4380800000017</v>
      </c>
      <c r="P61" s="24">
        <v>0</v>
      </c>
      <c r="Q61" s="42">
        <v>0</v>
      </c>
      <c r="R61" s="42">
        <f t="shared" si="4"/>
        <v>0</v>
      </c>
      <c r="S61" s="28">
        <v>89.600000000000009</v>
      </c>
      <c r="T61" s="26">
        <f t="shared" si="5"/>
        <v>0</v>
      </c>
      <c r="V61" s="24">
        <v>5024</v>
      </c>
      <c r="W61" s="42">
        <v>1767.3098999999997</v>
      </c>
      <c r="X61" s="42">
        <f t="shared" si="6"/>
        <v>0.35177346735668785</v>
      </c>
      <c r="Y61" s="26">
        <v>375</v>
      </c>
      <c r="Z61" s="27">
        <f t="shared" si="7"/>
        <v>662741.21249999991</v>
      </c>
      <c r="AB61" s="24">
        <v>37</v>
      </c>
      <c r="AC61" s="42">
        <v>13.482199999999999</v>
      </c>
      <c r="AD61" s="42">
        <f t="shared" si="8"/>
        <v>0.36438378378378378</v>
      </c>
      <c r="AE61" s="26">
        <v>240</v>
      </c>
      <c r="AF61" s="27">
        <f t="shared" si="9"/>
        <v>3235.7279999999996</v>
      </c>
      <c r="AH61" s="24">
        <v>0</v>
      </c>
      <c r="AI61" s="42">
        <v>0</v>
      </c>
      <c r="AJ61" s="42">
        <f t="shared" si="10"/>
        <v>0</v>
      </c>
      <c r="AK61" s="26">
        <v>290</v>
      </c>
      <c r="AL61" s="27">
        <f t="shared" si="11"/>
        <v>0</v>
      </c>
      <c r="AN61" s="27">
        <f t="shared" si="12"/>
        <v>1148495.68658</v>
      </c>
      <c r="AO61" s="28">
        <f t="shared" si="13"/>
        <v>382831.89552666666</v>
      </c>
    </row>
    <row r="62" spans="1:41" x14ac:dyDescent="0.25">
      <c r="A62" s="22">
        <v>10003</v>
      </c>
      <c r="B62" s="23" t="s">
        <v>225</v>
      </c>
      <c r="C62" t="s">
        <v>243</v>
      </c>
      <c r="D62" s="24">
        <v>470</v>
      </c>
      <c r="E62" s="42">
        <v>649.49379999999996</v>
      </c>
      <c r="F62" s="42">
        <f t="shared" si="0"/>
        <v>1.3819017021276594</v>
      </c>
      <c r="G62" s="28">
        <v>1960.0000000000002</v>
      </c>
      <c r="H62" s="26">
        <f t="shared" si="1"/>
        <v>1273007.848</v>
      </c>
      <c r="J62" s="24">
        <v>81</v>
      </c>
      <c r="K62" s="42">
        <v>51.196200000000033</v>
      </c>
      <c r="L62" s="42">
        <f t="shared" si="2"/>
        <v>0.63205185185185231</v>
      </c>
      <c r="M62" s="28">
        <v>179.20000000000002</v>
      </c>
      <c r="N62" s="26">
        <f t="shared" si="3"/>
        <v>9174.3590400000085</v>
      </c>
      <c r="P62" s="24">
        <v>13</v>
      </c>
      <c r="Q62" s="42">
        <v>22.565799999999999</v>
      </c>
      <c r="R62" s="42">
        <f t="shared" si="4"/>
        <v>1.7358307692307693</v>
      </c>
      <c r="S62" s="28">
        <v>89.600000000000009</v>
      </c>
      <c r="T62" s="26">
        <f t="shared" si="5"/>
        <v>2021.8956800000001</v>
      </c>
      <c r="V62" s="24">
        <v>16942</v>
      </c>
      <c r="W62" s="42">
        <v>5142.5068999999994</v>
      </c>
      <c r="X62" s="42">
        <f t="shared" si="6"/>
        <v>0.30353599929170105</v>
      </c>
      <c r="Y62" s="26">
        <v>375</v>
      </c>
      <c r="Z62" s="27">
        <f t="shared" si="7"/>
        <v>1928440.0874999997</v>
      </c>
      <c r="AB62" s="24">
        <v>4</v>
      </c>
      <c r="AC62" s="42">
        <v>2.0920000000000001</v>
      </c>
      <c r="AD62" s="42">
        <f t="shared" si="8"/>
        <v>0.52300000000000002</v>
      </c>
      <c r="AE62" s="26">
        <v>240</v>
      </c>
      <c r="AF62" s="27">
        <f t="shared" si="9"/>
        <v>502.08000000000004</v>
      </c>
      <c r="AH62" s="24">
        <v>0</v>
      </c>
      <c r="AI62" s="42">
        <v>0</v>
      </c>
      <c r="AJ62" s="42">
        <f t="shared" si="10"/>
        <v>0</v>
      </c>
      <c r="AK62" s="26">
        <v>290</v>
      </c>
      <c r="AL62" s="27">
        <f t="shared" si="11"/>
        <v>0</v>
      </c>
      <c r="AN62" s="27">
        <f t="shared" si="12"/>
        <v>3213146.2702199998</v>
      </c>
      <c r="AO62" s="28">
        <f t="shared" si="13"/>
        <v>1071048.7567399999</v>
      </c>
    </row>
    <row r="63" spans="1:41" x14ac:dyDescent="0.25">
      <c r="A63" s="22">
        <v>15007</v>
      </c>
      <c r="B63" s="23" t="s">
        <v>226</v>
      </c>
      <c r="C63" t="s">
        <v>243</v>
      </c>
      <c r="D63" s="24">
        <v>145</v>
      </c>
      <c r="E63" s="42">
        <v>261.85320000000002</v>
      </c>
      <c r="F63" s="42">
        <f t="shared" si="0"/>
        <v>1.8058841379310346</v>
      </c>
      <c r="G63" s="28">
        <v>1960.0000000000002</v>
      </c>
      <c r="H63" s="26">
        <f t="shared" si="1"/>
        <v>513232.27200000011</v>
      </c>
      <c r="J63" s="24">
        <v>0</v>
      </c>
      <c r="K63" s="42">
        <v>0</v>
      </c>
      <c r="L63" s="42">
        <f t="shared" si="2"/>
        <v>0</v>
      </c>
      <c r="M63" s="28">
        <v>179.20000000000002</v>
      </c>
      <c r="N63" s="26">
        <f t="shared" si="3"/>
        <v>0</v>
      </c>
      <c r="P63" s="24">
        <v>0</v>
      </c>
      <c r="Q63" s="42">
        <v>0</v>
      </c>
      <c r="R63" s="42">
        <f t="shared" si="4"/>
        <v>0</v>
      </c>
      <c r="S63" s="28">
        <v>89.600000000000009</v>
      </c>
      <c r="T63" s="26">
        <f t="shared" si="5"/>
        <v>0</v>
      </c>
      <c r="V63" s="24">
        <v>10506</v>
      </c>
      <c r="W63" s="42">
        <v>3044.4728999999993</v>
      </c>
      <c r="X63" s="42">
        <f t="shared" si="6"/>
        <v>0.28978420902341512</v>
      </c>
      <c r="Y63" s="26">
        <v>375</v>
      </c>
      <c r="Z63" s="27">
        <f t="shared" si="7"/>
        <v>1141677.3374999997</v>
      </c>
      <c r="AB63" s="24">
        <v>0</v>
      </c>
      <c r="AC63" s="42">
        <v>0</v>
      </c>
      <c r="AD63" s="42">
        <f t="shared" si="8"/>
        <v>0</v>
      </c>
      <c r="AE63" s="26">
        <v>240</v>
      </c>
      <c r="AF63" s="27">
        <f t="shared" si="9"/>
        <v>0</v>
      </c>
      <c r="AH63" s="24">
        <v>0</v>
      </c>
      <c r="AI63" s="42">
        <v>0</v>
      </c>
      <c r="AJ63" s="42">
        <f t="shared" si="10"/>
        <v>0</v>
      </c>
      <c r="AK63" s="26">
        <v>290</v>
      </c>
      <c r="AL63" s="27">
        <f t="shared" si="11"/>
        <v>0</v>
      </c>
      <c r="AN63" s="27">
        <f t="shared" si="12"/>
        <v>1654909.6094999998</v>
      </c>
      <c r="AO63" s="28">
        <f t="shared" si="13"/>
        <v>551636.53649999993</v>
      </c>
    </row>
    <row r="64" spans="1:41" x14ac:dyDescent="0.25">
      <c r="A64" s="22">
        <v>1007</v>
      </c>
      <c r="B64" s="23" t="s">
        <v>227</v>
      </c>
      <c r="C64" t="s">
        <v>243</v>
      </c>
      <c r="D64" s="24">
        <v>555</v>
      </c>
      <c r="E64" s="42">
        <v>586.56439999999998</v>
      </c>
      <c r="F64" s="42">
        <f t="shared" si="0"/>
        <v>1.0568727927927928</v>
      </c>
      <c r="G64" s="28">
        <v>1960.0000000000002</v>
      </c>
      <c r="H64" s="26">
        <f t="shared" si="1"/>
        <v>1149666.2240000002</v>
      </c>
      <c r="J64" s="24">
        <v>0</v>
      </c>
      <c r="K64" s="42">
        <v>0</v>
      </c>
      <c r="L64" s="42">
        <f t="shared" si="2"/>
        <v>0</v>
      </c>
      <c r="M64" s="28">
        <v>179.20000000000002</v>
      </c>
      <c r="N64" s="26">
        <f t="shared" si="3"/>
        <v>0</v>
      </c>
      <c r="P64" s="24">
        <v>0</v>
      </c>
      <c r="Q64" s="42">
        <v>0</v>
      </c>
      <c r="R64" s="42">
        <f t="shared" si="4"/>
        <v>0</v>
      </c>
      <c r="S64" s="28">
        <v>89.600000000000009</v>
      </c>
      <c r="T64" s="26">
        <f t="shared" si="5"/>
        <v>0</v>
      </c>
      <c r="V64" s="24">
        <v>19244</v>
      </c>
      <c r="W64" s="42">
        <v>6594.6988999999994</v>
      </c>
      <c r="X64" s="42">
        <f t="shared" si="6"/>
        <v>0.3426885730617335</v>
      </c>
      <c r="Y64" s="26">
        <v>375</v>
      </c>
      <c r="Z64" s="27">
        <f t="shared" si="7"/>
        <v>2473012.0874999999</v>
      </c>
      <c r="AB64" s="24">
        <v>0</v>
      </c>
      <c r="AC64" s="42">
        <v>0</v>
      </c>
      <c r="AD64" s="42">
        <f t="shared" si="8"/>
        <v>0</v>
      </c>
      <c r="AE64" s="26">
        <v>240</v>
      </c>
      <c r="AF64" s="27">
        <f t="shared" si="9"/>
        <v>0</v>
      </c>
      <c r="AH64" s="24">
        <v>0</v>
      </c>
      <c r="AI64" s="42">
        <v>0</v>
      </c>
      <c r="AJ64" s="42">
        <f t="shared" si="10"/>
        <v>0</v>
      </c>
      <c r="AK64" s="26">
        <v>290</v>
      </c>
      <c r="AL64" s="27">
        <f t="shared" si="11"/>
        <v>0</v>
      </c>
      <c r="AN64" s="27">
        <f t="shared" si="12"/>
        <v>3622678.3114999998</v>
      </c>
      <c r="AO64" s="28">
        <f t="shared" si="13"/>
        <v>1207559.4371666666</v>
      </c>
    </row>
    <row r="65" spans="1:41" x14ac:dyDescent="0.25">
      <c r="A65" s="22">
        <v>3999</v>
      </c>
      <c r="B65" s="23" t="s">
        <v>228</v>
      </c>
      <c r="C65" t="s">
        <v>243</v>
      </c>
      <c r="D65" s="24">
        <v>19</v>
      </c>
      <c r="E65" s="42">
        <v>72.855100000000007</v>
      </c>
      <c r="F65" s="42">
        <f t="shared" si="0"/>
        <v>3.8344789473684213</v>
      </c>
      <c r="G65" s="28">
        <v>1960.0000000000002</v>
      </c>
      <c r="H65" s="26">
        <f t="shared" si="1"/>
        <v>142795.99600000004</v>
      </c>
      <c r="J65" s="24">
        <v>0</v>
      </c>
      <c r="K65" s="42">
        <v>0</v>
      </c>
      <c r="L65" s="42">
        <f t="shared" si="2"/>
        <v>0</v>
      </c>
      <c r="M65" s="28">
        <v>179.20000000000002</v>
      </c>
      <c r="N65" s="26">
        <f t="shared" si="3"/>
        <v>0</v>
      </c>
      <c r="P65" s="24">
        <v>0</v>
      </c>
      <c r="Q65" s="42">
        <v>0</v>
      </c>
      <c r="R65" s="42">
        <f t="shared" si="4"/>
        <v>0</v>
      </c>
      <c r="S65" s="28">
        <v>89.600000000000009</v>
      </c>
      <c r="T65" s="26">
        <f t="shared" si="5"/>
        <v>0</v>
      </c>
      <c r="V65" s="24">
        <v>800</v>
      </c>
      <c r="W65" s="42">
        <v>393.05169999999998</v>
      </c>
      <c r="X65" s="42">
        <f t="shared" si="6"/>
        <v>0.491314625</v>
      </c>
      <c r="Y65" s="26">
        <v>375</v>
      </c>
      <c r="Z65" s="27">
        <f t="shared" si="7"/>
        <v>147394.38749999998</v>
      </c>
      <c r="AB65" s="24">
        <v>0</v>
      </c>
      <c r="AC65" s="42">
        <v>0</v>
      </c>
      <c r="AD65" s="42">
        <f t="shared" si="8"/>
        <v>0</v>
      </c>
      <c r="AE65" s="26">
        <v>240</v>
      </c>
      <c r="AF65" s="27">
        <f t="shared" si="9"/>
        <v>0</v>
      </c>
      <c r="AH65" s="24">
        <v>0</v>
      </c>
      <c r="AI65" s="42">
        <v>0</v>
      </c>
      <c r="AJ65" s="42">
        <f t="shared" si="10"/>
        <v>0</v>
      </c>
      <c r="AK65" s="26">
        <v>290</v>
      </c>
      <c r="AL65" s="27">
        <f t="shared" si="11"/>
        <v>0</v>
      </c>
      <c r="AN65" s="27">
        <f t="shared" si="12"/>
        <v>290190.3835</v>
      </c>
      <c r="AO65" s="28">
        <f t="shared" si="13"/>
        <v>96730.127833333332</v>
      </c>
    </row>
    <row r="66" spans="1:41" x14ac:dyDescent="0.25">
      <c r="A66" s="22">
        <v>10004</v>
      </c>
      <c r="B66" s="23" t="s">
        <v>229</v>
      </c>
      <c r="C66" t="s">
        <v>243</v>
      </c>
      <c r="D66" s="24">
        <v>554</v>
      </c>
      <c r="E66" s="42">
        <v>515.38589999999999</v>
      </c>
      <c r="F66" s="42">
        <f t="shared" si="0"/>
        <v>0.9302994584837545</v>
      </c>
      <c r="G66" s="28">
        <v>1960.0000000000002</v>
      </c>
      <c r="H66" s="26">
        <f t="shared" si="1"/>
        <v>1010156.3640000001</v>
      </c>
      <c r="J66" s="24">
        <v>3</v>
      </c>
      <c r="K66" s="42">
        <v>2.1761999999999997</v>
      </c>
      <c r="L66" s="42">
        <f t="shared" si="2"/>
        <v>0.72539999999999993</v>
      </c>
      <c r="M66" s="28">
        <v>179.20000000000002</v>
      </c>
      <c r="N66" s="26">
        <f t="shared" si="3"/>
        <v>389.97503999999998</v>
      </c>
      <c r="P66" s="24">
        <v>3</v>
      </c>
      <c r="Q66" s="42">
        <v>3.3206000000000002</v>
      </c>
      <c r="R66" s="42">
        <f t="shared" si="4"/>
        <v>1.1068666666666667</v>
      </c>
      <c r="S66" s="28">
        <v>89.600000000000009</v>
      </c>
      <c r="T66" s="26">
        <f t="shared" si="5"/>
        <v>297.52575999999999</v>
      </c>
      <c r="V66" s="24">
        <v>11277</v>
      </c>
      <c r="W66" s="42">
        <v>3180.6953000000003</v>
      </c>
      <c r="X66" s="42">
        <f t="shared" si="6"/>
        <v>0.28205154739735749</v>
      </c>
      <c r="Y66" s="26">
        <v>375</v>
      </c>
      <c r="Z66" s="27">
        <f t="shared" si="7"/>
        <v>1192760.7375</v>
      </c>
      <c r="AB66" s="24">
        <v>0</v>
      </c>
      <c r="AC66" s="42">
        <v>0</v>
      </c>
      <c r="AD66" s="42">
        <f t="shared" si="8"/>
        <v>0</v>
      </c>
      <c r="AE66" s="26">
        <v>240</v>
      </c>
      <c r="AF66" s="27">
        <f t="shared" si="9"/>
        <v>0</v>
      </c>
      <c r="AH66" s="24">
        <v>0</v>
      </c>
      <c r="AI66" s="42">
        <v>0</v>
      </c>
      <c r="AJ66" s="42">
        <f t="shared" si="10"/>
        <v>0</v>
      </c>
      <c r="AK66" s="26">
        <v>290</v>
      </c>
      <c r="AL66" s="27">
        <f t="shared" si="11"/>
        <v>0</v>
      </c>
      <c r="AN66" s="27">
        <f t="shared" si="12"/>
        <v>2203604.6023000004</v>
      </c>
      <c r="AO66" s="28">
        <f t="shared" si="13"/>
        <v>734534.86743333342</v>
      </c>
    </row>
    <row r="67" spans="1:41" x14ac:dyDescent="0.25">
      <c r="A67" s="22">
        <v>19008</v>
      </c>
      <c r="B67" s="23" t="s">
        <v>230</v>
      </c>
      <c r="C67" t="s">
        <v>243</v>
      </c>
      <c r="D67" s="24">
        <v>54</v>
      </c>
      <c r="E67" s="42">
        <v>52.14520000000001</v>
      </c>
      <c r="F67" s="42">
        <f t="shared" si="0"/>
        <v>0.96565185185185198</v>
      </c>
      <c r="G67" s="28">
        <v>1960.0000000000002</v>
      </c>
      <c r="H67" s="26">
        <f t="shared" si="1"/>
        <v>102204.59200000003</v>
      </c>
      <c r="J67" s="24">
        <v>0</v>
      </c>
      <c r="K67" s="42">
        <v>0</v>
      </c>
      <c r="L67" s="42">
        <f t="shared" si="2"/>
        <v>0</v>
      </c>
      <c r="M67" s="28">
        <v>179.20000000000002</v>
      </c>
      <c r="N67" s="26">
        <f t="shared" si="3"/>
        <v>0</v>
      </c>
      <c r="P67" s="24">
        <v>0</v>
      </c>
      <c r="Q67" s="42">
        <v>0</v>
      </c>
      <c r="R67" s="42">
        <f t="shared" si="4"/>
        <v>0</v>
      </c>
      <c r="S67" s="28">
        <v>89.600000000000009</v>
      </c>
      <c r="T67" s="26">
        <f t="shared" si="5"/>
        <v>0</v>
      </c>
      <c r="V67" s="24">
        <v>4604</v>
      </c>
      <c r="W67" s="42">
        <v>864.82799999999986</v>
      </c>
      <c r="X67" s="42">
        <f t="shared" si="6"/>
        <v>0.18784274543874888</v>
      </c>
      <c r="Y67" s="26">
        <v>375</v>
      </c>
      <c r="Z67" s="27">
        <f t="shared" si="7"/>
        <v>324310.49999999994</v>
      </c>
      <c r="AB67" s="24">
        <v>0</v>
      </c>
      <c r="AC67" s="42">
        <v>0</v>
      </c>
      <c r="AD67" s="42">
        <f t="shared" si="8"/>
        <v>0</v>
      </c>
      <c r="AE67" s="26">
        <v>240</v>
      </c>
      <c r="AF67" s="27">
        <f t="shared" si="9"/>
        <v>0</v>
      </c>
      <c r="AH67" s="24">
        <v>0</v>
      </c>
      <c r="AI67" s="42">
        <v>0</v>
      </c>
      <c r="AJ67" s="42">
        <f t="shared" si="10"/>
        <v>0</v>
      </c>
      <c r="AK67" s="26">
        <v>290</v>
      </c>
      <c r="AL67" s="27">
        <f t="shared" si="11"/>
        <v>0</v>
      </c>
      <c r="AN67" s="27">
        <f t="shared" si="12"/>
        <v>426515.09199999995</v>
      </c>
      <c r="AO67" s="28">
        <f t="shared" si="13"/>
        <v>142171.69733333332</v>
      </c>
    </row>
    <row r="68" spans="1:41" x14ac:dyDescent="0.25">
      <c r="A68" s="22">
        <v>16005</v>
      </c>
      <c r="B68" s="23" t="s">
        <v>231</v>
      </c>
      <c r="C68" t="s">
        <v>243</v>
      </c>
      <c r="D68" s="24">
        <v>21</v>
      </c>
      <c r="E68" s="42">
        <v>41.313199999999995</v>
      </c>
      <c r="F68" s="42">
        <f t="shared" si="0"/>
        <v>1.9672952380952378</v>
      </c>
      <c r="G68" s="28">
        <v>1960.0000000000002</v>
      </c>
      <c r="H68" s="26">
        <f t="shared" si="1"/>
        <v>80973.872000000003</v>
      </c>
      <c r="J68" s="24">
        <v>0</v>
      </c>
      <c r="K68" s="42">
        <v>0</v>
      </c>
      <c r="L68" s="42">
        <f t="shared" si="2"/>
        <v>0</v>
      </c>
      <c r="M68" s="28">
        <v>179.20000000000002</v>
      </c>
      <c r="N68" s="26">
        <f t="shared" si="3"/>
        <v>0</v>
      </c>
      <c r="P68" s="24">
        <v>0</v>
      </c>
      <c r="Q68" s="42">
        <v>0</v>
      </c>
      <c r="R68" s="42">
        <f t="shared" si="4"/>
        <v>0</v>
      </c>
      <c r="S68" s="28">
        <v>89.600000000000009</v>
      </c>
      <c r="T68" s="26">
        <f t="shared" si="5"/>
        <v>0</v>
      </c>
      <c r="V68" s="24">
        <v>3946</v>
      </c>
      <c r="W68" s="42">
        <v>1577.3221999999998</v>
      </c>
      <c r="X68" s="42">
        <f t="shared" si="6"/>
        <v>0.39972686264571716</v>
      </c>
      <c r="Y68" s="26">
        <v>375</v>
      </c>
      <c r="Z68" s="27">
        <f t="shared" si="7"/>
        <v>591495.82499999995</v>
      </c>
      <c r="AB68" s="24">
        <v>0</v>
      </c>
      <c r="AC68" s="42">
        <v>0</v>
      </c>
      <c r="AD68" s="42">
        <f t="shared" si="8"/>
        <v>0</v>
      </c>
      <c r="AE68" s="26">
        <v>240</v>
      </c>
      <c r="AF68" s="27">
        <f t="shared" si="9"/>
        <v>0</v>
      </c>
      <c r="AH68" s="24">
        <v>0</v>
      </c>
      <c r="AI68" s="42">
        <v>0</v>
      </c>
      <c r="AJ68" s="42">
        <f t="shared" si="10"/>
        <v>0</v>
      </c>
      <c r="AK68" s="26">
        <v>290</v>
      </c>
      <c r="AL68" s="27">
        <f t="shared" si="11"/>
        <v>0</v>
      </c>
      <c r="AN68" s="27">
        <f t="shared" si="12"/>
        <v>672469.69699999993</v>
      </c>
      <c r="AO68" s="28">
        <f t="shared" si="13"/>
        <v>224156.56566666663</v>
      </c>
    </row>
    <row r="69" spans="1:41" x14ac:dyDescent="0.25">
      <c r="A69" s="22">
        <v>18015</v>
      </c>
      <c r="B69" s="23" t="s">
        <v>232</v>
      </c>
      <c r="C69" t="s">
        <v>243</v>
      </c>
      <c r="D69" s="24">
        <v>378</v>
      </c>
      <c r="E69" s="42">
        <v>405.65940000000001</v>
      </c>
      <c r="F69" s="42">
        <f t="shared" si="0"/>
        <v>1.0731730158730159</v>
      </c>
      <c r="G69" s="28">
        <v>1960.0000000000002</v>
      </c>
      <c r="H69" s="26">
        <f t="shared" si="1"/>
        <v>795092.42400000012</v>
      </c>
      <c r="J69" s="24">
        <v>67</v>
      </c>
      <c r="K69" s="42">
        <v>44.063099999999999</v>
      </c>
      <c r="L69" s="42">
        <f t="shared" si="2"/>
        <v>0.65765820895522387</v>
      </c>
      <c r="M69" s="28">
        <v>179.20000000000002</v>
      </c>
      <c r="N69" s="26">
        <f t="shared" si="3"/>
        <v>7896.1075200000005</v>
      </c>
      <c r="P69" s="24">
        <v>4</v>
      </c>
      <c r="Q69" s="42">
        <v>4.2804000000000002</v>
      </c>
      <c r="R69" s="42">
        <f t="shared" si="4"/>
        <v>1.0701000000000001</v>
      </c>
      <c r="S69" s="28">
        <v>89.600000000000009</v>
      </c>
      <c r="T69" s="26">
        <f t="shared" si="5"/>
        <v>383.52384000000006</v>
      </c>
      <c r="V69" s="24">
        <v>19772</v>
      </c>
      <c r="W69" s="42">
        <v>5272.8944999999994</v>
      </c>
      <c r="X69" s="42">
        <f t="shared" si="6"/>
        <v>0.26668493323892373</v>
      </c>
      <c r="Y69" s="26">
        <v>375</v>
      </c>
      <c r="Z69" s="27">
        <f t="shared" si="7"/>
        <v>1977335.4375000002</v>
      </c>
      <c r="AB69" s="24">
        <v>602</v>
      </c>
      <c r="AC69" s="42">
        <v>172.55940000000001</v>
      </c>
      <c r="AD69" s="42">
        <f t="shared" si="8"/>
        <v>0.28664352159468443</v>
      </c>
      <c r="AE69" s="26">
        <v>240</v>
      </c>
      <c r="AF69" s="27">
        <f t="shared" si="9"/>
        <v>41414.256000000001</v>
      </c>
      <c r="AH69" s="24">
        <v>0</v>
      </c>
      <c r="AI69" s="42">
        <v>0</v>
      </c>
      <c r="AJ69" s="42">
        <f t="shared" si="10"/>
        <v>0</v>
      </c>
      <c r="AK69" s="26">
        <v>290</v>
      </c>
      <c r="AL69" s="27">
        <f t="shared" si="11"/>
        <v>0</v>
      </c>
      <c r="AN69" s="27">
        <f t="shared" si="12"/>
        <v>2822121.7488600006</v>
      </c>
      <c r="AO69" s="28">
        <f t="shared" si="13"/>
        <v>940707.24962000025</v>
      </c>
    </row>
    <row r="70" spans="1:41" x14ac:dyDescent="0.25">
      <c r="A70" s="22">
        <v>19004</v>
      </c>
      <c r="B70" s="23" t="s">
        <v>144</v>
      </c>
      <c r="C70" t="s">
        <v>243</v>
      </c>
      <c r="D70" s="24">
        <v>9</v>
      </c>
      <c r="E70" s="42">
        <v>5.1833000000000009</v>
      </c>
      <c r="F70" s="42">
        <f t="shared" si="0"/>
        <v>0.57592222222222234</v>
      </c>
      <c r="G70" s="28">
        <v>1960.0000000000002</v>
      </c>
      <c r="H70" s="26">
        <f t="shared" si="1"/>
        <v>10159.268000000004</v>
      </c>
      <c r="J70" s="24">
        <v>0</v>
      </c>
      <c r="K70" s="42">
        <v>0</v>
      </c>
      <c r="L70" s="42">
        <f t="shared" si="2"/>
        <v>0</v>
      </c>
      <c r="M70" s="28">
        <v>179.20000000000002</v>
      </c>
      <c r="N70" s="26">
        <f t="shared" si="3"/>
        <v>0</v>
      </c>
      <c r="P70" s="24">
        <v>0</v>
      </c>
      <c r="Q70" s="42">
        <v>0</v>
      </c>
      <c r="R70" s="42">
        <f t="shared" si="4"/>
        <v>0</v>
      </c>
      <c r="S70" s="28">
        <v>89.600000000000009</v>
      </c>
      <c r="T70" s="26">
        <f t="shared" si="5"/>
        <v>0</v>
      </c>
      <c r="V70" s="24">
        <v>1566</v>
      </c>
      <c r="W70" s="42">
        <v>254.01070000000004</v>
      </c>
      <c r="X70" s="42">
        <f t="shared" si="6"/>
        <v>0.1622035121328225</v>
      </c>
      <c r="Y70" s="26">
        <v>375</v>
      </c>
      <c r="Z70" s="27">
        <f t="shared" si="7"/>
        <v>95254.012500000012</v>
      </c>
      <c r="AB70" s="24">
        <v>0</v>
      </c>
      <c r="AC70" s="42">
        <v>0</v>
      </c>
      <c r="AD70" s="42">
        <f t="shared" si="8"/>
        <v>0</v>
      </c>
      <c r="AE70" s="26">
        <v>240</v>
      </c>
      <c r="AF70" s="27">
        <f t="shared" si="9"/>
        <v>0</v>
      </c>
      <c r="AH70" s="24">
        <v>0</v>
      </c>
      <c r="AI70" s="42">
        <v>0</v>
      </c>
      <c r="AJ70" s="42">
        <f t="shared" si="10"/>
        <v>0</v>
      </c>
      <c r="AK70" s="26">
        <v>290</v>
      </c>
      <c r="AL70" s="27">
        <f t="shared" si="11"/>
        <v>0</v>
      </c>
      <c r="AN70" s="27">
        <f t="shared" si="12"/>
        <v>105413.28050000002</v>
      </c>
      <c r="AO70" s="28">
        <f t="shared" si="13"/>
        <v>35137.760166666674</v>
      </c>
    </row>
    <row r="71" spans="1:41" x14ac:dyDescent="0.25">
      <c r="A71" s="22">
        <v>23001</v>
      </c>
      <c r="B71" s="23" t="s">
        <v>147</v>
      </c>
      <c r="C71" t="s">
        <v>243</v>
      </c>
      <c r="D71" s="24">
        <v>14</v>
      </c>
      <c r="E71" s="42">
        <v>24.2654</v>
      </c>
      <c r="F71" s="42">
        <f t="shared" si="0"/>
        <v>1.7332428571428571</v>
      </c>
      <c r="G71" s="28">
        <v>1960.0000000000002</v>
      </c>
      <c r="H71" s="26">
        <f t="shared" si="1"/>
        <v>47560.184000000008</v>
      </c>
      <c r="J71" s="24">
        <v>0</v>
      </c>
      <c r="K71" s="42">
        <v>0</v>
      </c>
      <c r="L71" s="42">
        <f t="shared" si="2"/>
        <v>0</v>
      </c>
      <c r="M71" s="28">
        <v>179.20000000000002</v>
      </c>
      <c r="N71" s="26">
        <f t="shared" si="3"/>
        <v>0</v>
      </c>
      <c r="P71" s="24">
        <v>0</v>
      </c>
      <c r="Q71" s="42">
        <v>0</v>
      </c>
      <c r="R71" s="42">
        <f t="shared" si="4"/>
        <v>0</v>
      </c>
      <c r="S71" s="28">
        <v>89.600000000000009</v>
      </c>
      <c r="T71" s="26">
        <f t="shared" si="5"/>
        <v>0</v>
      </c>
      <c r="V71" s="24">
        <v>1906</v>
      </c>
      <c r="W71" s="42">
        <v>401.25199999999995</v>
      </c>
      <c r="X71" s="42">
        <f t="shared" si="6"/>
        <v>0.21052046169989505</v>
      </c>
      <c r="Y71" s="26">
        <v>375</v>
      </c>
      <c r="Z71" s="27">
        <f t="shared" si="7"/>
        <v>150469.49999999997</v>
      </c>
      <c r="AB71" s="24">
        <v>0</v>
      </c>
      <c r="AC71" s="42">
        <v>0</v>
      </c>
      <c r="AD71" s="42">
        <f t="shared" si="8"/>
        <v>0</v>
      </c>
      <c r="AE71" s="26">
        <v>240</v>
      </c>
      <c r="AF71" s="27">
        <f t="shared" si="9"/>
        <v>0</v>
      </c>
      <c r="AH71" s="24">
        <v>0</v>
      </c>
      <c r="AI71" s="42">
        <v>0</v>
      </c>
      <c r="AJ71" s="42">
        <f t="shared" si="10"/>
        <v>0</v>
      </c>
      <c r="AK71" s="26">
        <v>290</v>
      </c>
      <c r="AL71" s="27">
        <f t="shared" si="11"/>
        <v>0</v>
      </c>
      <c r="AN71" s="27">
        <f t="shared" si="12"/>
        <v>198029.68399999998</v>
      </c>
      <c r="AO71" s="28">
        <f t="shared" si="13"/>
        <v>66009.89466666666</v>
      </c>
    </row>
    <row r="72" spans="1:41" x14ac:dyDescent="0.25">
      <c r="A72" s="22">
        <v>15006</v>
      </c>
      <c r="B72" s="23" t="s">
        <v>157</v>
      </c>
      <c r="C72" t="s">
        <v>243</v>
      </c>
      <c r="D72" s="24">
        <v>37</v>
      </c>
      <c r="E72" s="42">
        <v>38.522000000000006</v>
      </c>
      <c r="F72" s="42">
        <f t="shared" si="0"/>
        <v>1.0411351351351352</v>
      </c>
      <c r="G72" s="28">
        <v>1960.0000000000002</v>
      </c>
      <c r="H72" s="26">
        <f t="shared" si="1"/>
        <v>75503.120000000024</v>
      </c>
      <c r="J72" s="24">
        <v>0</v>
      </c>
      <c r="K72" s="42">
        <v>0</v>
      </c>
      <c r="L72" s="42">
        <f t="shared" si="2"/>
        <v>0</v>
      </c>
      <c r="M72" s="28">
        <v>179.20000000000002</v>
      </c>
      <c r="N72" s="26">
        <f t="shared" si="3"/>
        <v>0</v>
      </c>
      <c r="P72" s="24">
        <v>0</v>
      </c>
      <c r="Q72" s="42">
        <v>0</v>
      </c>
      <c r="R72" s="42">
        <f t="shared" si="4"/>
        <v>0</v>
      </c>
      <c r="S72" s="28">
        <v>89.600000000000009</v>
      </c>
      <c r="T72" s="26">
        <f t="shared" si="5"/>
        <v>0</v>
      </c>
      <c r="V72" s="24">
        <v>4397</v>
      </c>
      <c r="W72" s="42">
        <v>814.68760000000009</v>
      </c>
      <c r="X72" s="42">
        <f t="shared" si="6"/>
        <v>0.18528260177393679</v>
      </c>
      <c r="Y72" s="26">
        <v>375</v>
      </c>
      <c r="Z72" s="27">
        <f t="shared" si="7"/>
        <v>305507.85000000003</v>
      </c>
      <c r="AB72" s="24">
        <v>0</v>
      </c>
      <c r="AC72" s="42">
        <v>0</v>
      </c>
      <c r="AD72" s="42">
        <f t="shared" si="8"/>
        <v>0</v>
      </c>
      <c r="AE72" s="26">
        <v>240</v>
      </c>
      <c r="AF72" s="27">
        <f t="shared" si="9"/>
        <v>0</v>
      </c>
      <c r="AH72" s="24">
        <v>0</v>
      </c>
      <c r="AI72" s="42">
        <v>0</v>
      </c>
      <c r="AJ72" s="42">
        <f t="shared" si="10"/>
        <v>0</v>
      </c>
      <c r="AK72" s="26">
        <v>290</v>
      </c>
      <c r="AL72" s="27">
        <f t="shared" si="11"/>
        <v>0</v>
      </c>
      <c r="AN72" s="27">
        <f t="shared" si="12"/>
        <v>381010.97000000009</v>
      </c>
      <c r="AO72" s="28">
        <f t="shared" si="13"/>
        <v>127003.65666666669</v>
      </c>
    </row>
    <row r="73" spans="1:41" x14ac:dyDescent="0.25">
      <c r="A73" s="22">
        <v>16004</v>
      </c>
      <c r="B73" s="23" t="s">
        <v>163</v>
      </c>
      <c r="C73" t="s">
        <v>243</v>
      </c>
      <c r="D73" s="24">
        <v>26</v>
      </c>
      <c r="E73" s="42">
        <v>37.077700000000007</v>
      </c>
      <c r="F73" s="42">
        <f t="shared" si="0"/>
        <v>1.4260653846153848</v>
      </c>
      <c r="G73" s="28">
        <v>1960.0000000000002</v>
      </c>
      <c r="H73" s="26">
        <f t="shared" si="1"/>
        <v>72672.292000000016</v>
      </c>
      <c r="J73" s="24">
        <v>0</v>
      </c>
      <c r="K73" s="42">
        <v>0</v>
      </c>
      <c r="L73" s="42">
        <f t="shared" si="2"/>
        <v>0</v>
      </c>
      <c r="M73" s="28">
        <v>179.20000000000002</v>
      </c>
      <c r="N73" s="26">
        <f t="shared" si="3"/>
        <v>0</v>
      </c>
      <c r="P73" s="24">
        <v>0</v>
      </c>
      <c r="Q73" s="42">
        <v>0</v>
      </c>
      <c r="R73" s="42">
        <f t="shared" si="4"/>
        <v>0</v>
      </c>
      <c r="S73" s="28">
        <v>89.600000000000009</v>
      </c>
      <c r="T73" s="26">
        <f t="shared" si="5"/>
        <v>0</v>
      </c>
      <c r="V73" s="24">
        <v>7375</v>
      </c>
      <c r="W73" s="42">
        <v>2165.8664000000003</v>
      </c>
      <c r="X73" s="42">
        <f t="shared" si="6"/>
        <v>0.29367680000000007</v>
      </c>
      <c r="Y73" s="26">
        <v>375</v>
      </c>
      <c r="Z73" s="27">
        <f t="shared" si="7"/>
        <v>812199.90000000014</v>
      </c>
      <c r="AB73" s="24">
        <v>0</v>
      </c>
      <c r="AC73" s="42">
        <v>0</v>
      </c>
      <c r="AD73" s="42">
        <f t="shared" si="8"/>
        <v>0</v>
      </c>
      <c r="AE73" s="26">
        <v>240</v>
      </c>
      <c r="AF73" s="27">
        <f t="shared" si="9"/>
        <v>0</v>
      </c>
      <c r="AH73" s="24">
        <v>0</v>
      </c>
      <c r="AI73" s="42">
        <v>0</v>
      </c>
      <c r="AJ73" s="42">
        <f t="shared" si="10"/>
        <v>0</v>
      </c>
      <c r="AK73" s="26">
        <v>290</v>
      </c>
      <c r="AL73" s="27">
        <f t="shared" si="11"/>
        <v>0</v>
      </c>
      <c r="AN73" s="27">
        <f t="shared" si="12"/>
        <v>884872.19200000016</v>
      </c>
      <c r="AO73" s="28">
        <f t="shared" si="13"/>
        <v>294957.39733333339</v>
      </c>
    </row>
  </sheetData>
  <sheetProtection algorithmName="SHA-512" hashValue="jq7X/tY+Y8oGPO5HgzVg0H1LUUPgHxxktjOO8EQHg2p3FlGnp41cJ8VbtkUwXKfWmTTvv8+H9PJNSCO+eByENg==" saltValue="X3QIjj55RjghhA7fsTCMHw==" spinCount="100000" sheet="1" objects="1" scenarios="1"/>
  <mergeCells count="6">
    <mergeCell ref="AH7:AL7"/>
    <mergeCell ref="D7:H7"/>
    <mergeCell ref="J7:N7"/>
    <mergeCell ref="P7:T7"/>
    <mergeCell ref="V7:Z7"/>
    <mergeCell ref="AB7:AF7"/>
  </mergeCells>
  <pageMargins left="0.7" right="0.7" top="0.75" bottom="0.75" header="0.3" footer="0.3"/>
  <pageSetup pageOrder="overThenDown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7D8C32-76EE-45A4-8372-AA936FAD33BB}"/>
</file>

<file path=customXml/itemProps2.xml><?xml version="1.0" encoding="utf-8"?>
<ds:datastoreItem xmlns:ds="http://schemas.openxmlformats.org/officeDocument/2006/customXml" ds:itemID="{2A029A95-389C-408C-BA96-72B8A34B6BEF}"/>
</file>

<file path=customXml/itemProps3.xml><?xml version="1.0" encoding="utf-8"?>
<ds:datastoreItem xmlns:ds="http://schemas.openxmlformats.org/officeDocument/2006/customXml" ds:itemID="{5B173945-3E1F-44B7-9DFC-8710C38A8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Safety Net Pool</vt:lpstr>
      <vt:lpstr>Critical Access Pool</vt:lpstr>
      <vt:lpstr>Fixed Rate - Volume</vt:lpstr>
      <vt:lpstr>Fixed Rate-Acuity High Medicaid</vt:lpstr>
      <vt:lpstr>Fixed Rate-Acuity Other Acute</vt:lpstr>
      <vt:lpstr>'Critical Access Pool'!Print_Titles</vt:lpstr>
      <vt:lpstr>'Fixed Rate-Acuity High Medicaid'!Print_Titles</vt:lpstr>
      <vt:lpstr>'Fixed Rate-Acuity Other Acute'!Print_Titles</vt:lpstr>
      <vt:lpstr>'Safety Net Pool'!Print_Titles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CopyOfJanuary2021DirectedPaymentCalcsForWeb</dc:title>
  <dc:creator>Jenkins, Dan</dc:creator>
  <cp:lastModifiedBy>Dye, Duane</cp:lastModifiedBy>
  <cp:lastPrinted>2020-09-28T23:44:46Z</cp:lastPrinted>
  <dcterms:created xsi:type="dcterms:W3CDTF">2020-09-28T14:44:55Z</dcterms:created>
  <dcterms:modified xsi:type="dcterms:W3CDTF">2020-12-29T21:57:31Z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TaxHTField">
    <vt:lpwstr/>
  </property>
  <property fmtid="{D5CDD505-2E9C-101B-9397-08002B2CF9AE}" pid="4" name="TaxKeyword">
    <vt:lpwstr/>
  </property>
  <property fmtid="{D5CDD505-2E9C-101B-9397-08002B2CF9AE}" pid="5" name="TaxCatchAll">
    <vt:lpwstr/>
  </property>
</Properties>
</file>