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borah.ferguson\Desktop\"/>
    </mc:Choice>
  </mc:AlternateContent>
  <xr:revisionPtr revIDLastSave="0" documentId="8_{B2A6471B-0AA1-4324-90E9-1258A8642077}" xr6:coauthVersionLast="47" xr6:coauthVersionMax="47" xr10:uidLastSave="{00000000-0000-0000-0000-000000000000}"/>
  <workbookProtection workbookAlgorithmName="SHA-512" workbookHashValue="dp69JzvA3QD1hhNALJSNo3ZGcEXZ6HHN2QUj3LqvgX/r4t2e3An83IfL2ak56Tt8HiMHG+MGZq+BbMfR2oKygA==" workbookSaltValue="uRU1V3FMDT9GlRdnZOVHVw==" workbookSpinCount="100000" lockStructure="1"/>
  <bookViews>
    <workbookView xWindow="-120" yWindow="-120" windowWidth="20730" windowHeight="11160" xr2:uid="{C3985F45-9E0B-694B-8FEF-A7A34D3E1359}"/>
  </bookViews>
  <sheets>
    <sheet name="Sheet1" sheetId="1" r:id="rId1"/>
    <sheet name="Sheet2" sheetId="2" r:id="rId2"/>
  </sheets>
  <definedNames>
    <definedName name="_xlnm.Print_Area" localSheetId="0">Sheet1!$A$1:$R$78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1" l="1"/>
  <c r="Q53" i="1"/>
  <c r="Q14" i="1"/>
  <c r="Q39" i="1"/>
  <c r="Q27" i="1"/>
  <c r="Q12" i="1"/>
  <c r="Q54" i="1" l="1"/>
  <c r="Q40" i="1"/>
  <c r="Q28" i="1"/>
  <c r="Q9" i="1" l="1"/>
  <c r="Q15" i="1"/>
  <c r="Q13" i="1"/>
  <c r="Q19" i="1" s="1"/>
  <c r="Q20" i="1" s="1"/>
  <c r="Q16" i="1" l="1"/>
  <c r="R16" i="1" s="1"/>
  <c r="Q18" i="1"/>
  <c r="Q21" i="1" l="1"/>
  <c r="Q61" i="1" l="1"/>
  <c r="R47" i="1"/>
  <c r="Q60" i="1"/>
  <c r="R23" i="1"/>
  <c r="Q59" i="1"/>
  <c r="R35" i="1"/>
  <c r="Q62" i="1" l="1"/>
  <c r="Q64" i="1" s="1"/>
  <c r="R65" i="1" s="1"/>
  <c r="R67" i="1" s="1"/>
  <c r="R72" i="1" s="1"/>
  <c r="R76" i="1" s="1"/>
  <c r="R78" i="1" s="1"/>
</calcChain>
</file>

<file path=xl/sharedStrings.xml><?xml version="1.0" encoding="utf-8"?>
<sst xmlns="http://schemas.openxmlformats.org/spreadsheetml/2006/main" count="111" uniqueCount="89">
  <si>
    <t>Salaries</t>
  </si>
  <si>
    <t>Benefit Costs</t>
  </si>
  <si>
    <t>Allocation of Time and Effort</t>
  </si>
  <si>
    <t>Hours Spent on Case Management</t>
  </si>
  <si>
    <t>Used Paid Benefit Hours</t>
  </si>
  <si>
    <t>Total Hours Employed</t>
  </si>
  <si>
    <t>Other Hours Worked</t>
  </si>
  <si>
    <t>Quarterly Total</t>
  </si>
  <si>
    <t>Salaries and Benefits</t>
  </si>
  <si>
    <t>Percent of Time on Case Management</t>
  </si>
  <si>
    <t>Prorated Benefit Time</t>
  </si>
  <si>
    <t>Allocated Claimable Case Management Costs</t>
  </si>
  <si>
    <t xml:space="preserve"> </t>
  </si>
  <si>
    <t>Percent of Time Supporting Case Management Staff</t>
  </si>
  <si>
    <t>Number of Case Managers Supervised</t>
  </si>
  <si>
    <t>Allocated Claimable Direct Supervision Costs</t>
  </si>
  <si>
    <t>Total Hours of Supervisory Staff (worked and benefit time)</t>
  </si>
  <si>
    <t>Number of other Staff Supervised</t>
  </si>
  <si>
    <t>Total Hours of Direct Support Staff (worked and benefit time)</t>
  </si>
  <si>
    <t>Percent of Time Supporting other Staff</t>
  </si>
  <si>
    <t>Total Percent of Time Supporting Case Management</t>
  </si>
  <si>
    <t>Allocation of Administrative Costs</t>
  </si>
  <si>
    <t>1.a.</t>
  </si>
  <si>
    <t>1.b.</t>
  </si>
  <si>
    <t>1.c.</t>
  </si>
  <si>
    <t>1.d.</t>
  </si>
  <si>
    <t>1.e.</t>
  </si>
  <si>
    <t>1.f.</t>
  </si>
  <si>
    <t>1.g.</t>
  </si>
  <si>
    <t>1.h.</t>
  </si>
  <si>
    <t>1.i.</t>
  </si>
  <si>
    <t>1.j.</t>
  </si>
  <si>
    <t>1.k.</t>
  </si>
  <si>
    <t>2.a.</t>
  </si>
  <si>
    <t>2.b.</t>
  </si>
  <si>
    <t>2.c.</t>
  </si>
  <si>
    <t>2.d.</t>
  </si>
  <si>
    <t>2.e.</t>
  </si>
  <si>
    <t>2.f.</t>
  </si>
  <si>
    <t>3.a.</t>
  </si>
  <si>
    <t>3.b.</t>
  </si>
  <si>
    <t>3.c.</t>
  </si>
  <si>
    <t>3.d.</t>
  </si>
  <si>
    <t>3.e.</t>
  </si>
  <si>
    <t>3.f.</t>
  </si>
  <si>
    <t>3.g.</t>
  </si>
  <si>
    <t>4.b.</t>
  </si>
  <si>
    <t>4.c.</t>
  </si>
  <si>
    <t>4.d.</t>
  </si>
  <si>
    <t>4.e.</t>
  </si>
  <si>
    <t>4.f.</t>
  </si>
  <si>
    <t>4.g.</t>
  </si>
  <si>
    <t>4.h.</t>
  </si>
  <si>
    <t>4.i.</t>
  </si>
  <si>
    <t>4.a.</t>
  </si>
  <si>
    <t>IL DEPARTMENT OF HEALTHCARE AND FAMILY SERVICES</t>
  </si>
  <si>
    <t xml:space="preserve">ADMINISTRATIVE CLAIM SUMMARY SCHEDULE:  MATERNAL AND CHILD HEALTH SERVICES </t>
  </si>
  <si>
    <t xml:space="preserve">FOR QUARTER:  </t>
  </si>
  <si>
    <t>Claimable Case Management Costs</t>
  </si>
  <si>
    <t>Claimable Hours of MCH Case Managers</t>
  </si>
  <si>
    <t>Claimable Hours of MCH Support Staff</t>
  </si>
  <si>
    <t>Claimable Hours of MCH Direct Supervision</t>
  </si>
  <si>
    <t>Allocated Claimable Support Staff Costs Necessary for Case Management</t>
  </si>
  <si>
    <t xml:space="preserve">Unfunded Costs Incurred by LHD in Support of Medicaid </t>
  </si>
  <si>
    <t>MCH Case Management Staff</t>
  </si>
  <si>
    <t>MCH Support Staff</t>
  </si>
  <si>
    <t>MCH Direct Supervisory Staff</t>
  </si>
  <si>
    <t>Case Management Funds Received from DHS</t>
  </si>
  <si>
    <r>
      <t xml:space="preserve">Total Direct Case Management </t>
    </r>
    <r>
      <rPr>
        <b/>
        <sz val="12"/>
        <color rgb="FFFF0000"/>
        <rFont val="Calibri"/>
        <family val="2"/>
        <scheme val="minor"/>
      </rPr>
      <t>Operating</t>
    </r>
    <r>
      <rPr>
        <b/>
        <sz val="12"/>
        <color theme="1"/>
        <rFont val="Calibri"/>
        <family val="2"/>
        <scheme val="minor"/>
      </rPr>
      <t xml:space="preserve"> Costs</t>
    </r>
  </si>
  <si>
    <t>LHD Direct Operating Costs</t>
  </si>
  <si>
    <t>Case Management Costs Funded by LHD in Excess of DHS Funds</t>
  </si>
  <si>
    <t>Medicaid Percentage of LHD Participants (as provided by HFS)</t>
  </si>
  <si>
    <t>FOR LOCAL HEALTH DEPARTMENT (LHD):</t>
  </si>
  <si>
    <t>LHD Administrative  and Operating Costs</t>
  </si>
  <si>
    <t>Total Claimable Hours</t>
  </si>
  <si>
    <t>Total LHD Hours (All Staff)</t>
  </si>
  <si>
    <t>Percent of Claimable LHD Hours</t>
  </si>
  <si>
    <t>4.j.</t>
  </si>
  <si>
    <t>Claimable Administrative and Operating Costs</t>
  </si>
  <si>
    <t>Total MCH and LHD Costs for Case Management</t>
  </si>
  <si>
    <t>Potential Federal Funding Due to LHD (50% of unfunded Medicaid support)</t>
  </si>
  <si>
    <t>Allocation of Support Staff</t>
  </si>
  <si>
    <t>6.a.</t>
  </si>
  <si>
    <t>6.b</t>
  </si>
  <si>
    <t>Case Management Funds Received from DCFS</t>
  </si>
  <si>
    <t>revised July 2023</t>
  </si>
  <si>
    <t>month 1</t>
  </si>
  <si>
    <t>month 2</t>
  </si>
  <si>
    <t>month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</si>
</sst>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2"/>
      <color rgb="FF0070C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53">
    <xf numFmtId="0" fontId="0" fillId="0" borderId="0" xfId="0"/>
    <xf numFmtId="164" fontId="0" fillId="0" borderId="0" xfId="2" applyNumberFormat="1" applyFont="1"/>
    <xf numFmtId="164" fontId="1" fillId="0" borderId="0" xfId="2" applyNumberFormat="1" applyFont="1"/>
    <xf numFmtId="164" fontId="1" fillId="0" borderId="0" xfId="2" applyNumberFormat="1" applyFont="1" applyAlignment="1">
      <alignment horizontal="center"/>
    </xf>
    <xf numFmtId="164" fontId="1" fillId="0" borderId="0" xfId="2" applyNumberFormat="1" applyFont="1" applyAlignment="1">
      <alignment horizontal="center" wrapText="1"/>
    </xf>
    <xf numFmtId="165" fontId="0" fillId="0" borderId="0" xfId="1" applyNumberFormat="1" applyFont="1"/>
    <xf numFmtId="9" fontId="0" fillId="0" borderId="0" xfId="3" applyFont="1"/>
    <xf numFmtId="164" fontId="0" fillId="0" borderId="0" xfId="2" applyNumberFormat="1" applyFont="1" applyFill="1"/>
    <xf numFmtId="165" fontId="0" fillId="0" borderId="0" xfId="1" applyNumberFormat="1" applyFont="1" applyFill="1"/>
    <xf numFmtId="164" fontId="0" fillId="0" borderId="2" xfId="2" applyNumberFormat="1" applyFont="1" applyBorder="1"/>
    <xf numFmtId="164" fontId="0" fillId="0" borderId="0" xfId="2" applyNumberFormat="1" applyFont="1" applyBorder="1"/>
    <xf numFmtId="164" fontId="1" fillId="0" borderId="0" xfId="2" applyNumberFormat="1" applyFont="1" applyFill="1"/>
    <xf numFmtId="164" fontId="2" fillId="0" borderId="0" xfId="2" applyNumberFormat="1" applyFont="1" applyBorder="1"/>
    <xf numFmtId="164" fontId="1" fillId="0" borderId="2" xfId="2" applyNumberFormat="1" applyFont="1" applyBorder="1"/>
    <xf numFmtId="164" fontId="1" fillId="0" borderId="0" xfId="2" applyNumberFormat="1" applyFont="1" applyBorder="1"/>
    <xf numFmtId="164" fontId="0" fillId="0" borderId="0" xfId="2" applyNumberFormat="1" applyFont="1" applyFill="1" applyBorder="1"/>
    <xf numFmtId="164" fontId="0" fillId="0" borderId="0" xfId="2" applyNumberFormat="1" applyFont="1" applyAlignment="1">
      <alignment horizontal="left"/>
    </xf>
    <xf numFmtId="164" fontId="4" fillId="0" borderId="0" xfId="2" applyNumberFormat="1" applyFont="1"/>
    <xf numFmtId="164" fontId="3" fillId="0" borderId="0" xfId="2" applyNumberFormat="1" applyFont="1"/>
    <xf numFmtId="164" fontId="3" fillId="0" borderId="0" xfId="2" applyNumberFormat="1" applyFont="1" applyFill="1"/>
    <xf numFmtId="164" fontId="4" fillId="0" borderId="0" xfId="2" applyNumberFormat="1" applyFont="1" applyFill="1"/>
    <xf numFmtId="165" fontId="2" fillId="0" borderId="0" xfId="1" applyNumberFormat="1" applyFont="1" applyAlignment="1">
      <alignment horizontal="left"/>
    </xf>
    <xf numFmtId="164" fontId="2" fillId="0" borderId="0" xfId="2" applyNumberFormat="1" applyFont="1" applyAlignment="1">
      <alignment horizontal="left"/>
    </xf>
    <xf numFmtId="9" fontId="0" fillId="0" borderId="0" xfId="2" applyNumberFormat="1" applyFont="1"/>
    <xf numFmtId="164" fontId="0" fillId="0" borderId="2" xfId="2" applyNumberFormat="1" applyFont="1" applyFill="1" applyBorder="1"/>
    <xf numFmtId="164" fontId="1" fillId="0" borderId="0" xfId="2" applyNumberFormat="1" applyFont="1" applyFill="1" applyAlignment="1">
      <alignment horizontal="left"/>
    </xf>
    <xf numFmtId="164" fontId="3" fillId="0" borderId="2" xfId="2" applyNumberFormat="1" applyFont="1" applyBorder="1" applyAlignment="1">
      <alignment horizontal="left"/>
    </xf>
    <xf numFmtId="164" fontId="3" fillId="0" borderId="0" xfId="2" applyNumberFormat="1" applyFont="1" applyBorder="1" applyAlignment="1">
      <alignment horizontal="left"/>
    </xf>
    <xf numFmtId="164" fontId="3" fillId="0" borderId="2" xfId="2" applyNumberFormat="1" applyFont="1" applyFill="1" applyBorder="1" applyAlignment="1">
      <alignment horizontal="left"/>
    </xf>
    <xf numFmtId="165" fontId="0" fillId="0" borderId="0" xfId="1" applyNumberFormat="1" applyFont="1" applyAlignment="1">
      <alignment horizontal="left"/>
    </xf>
    <xf numFmtId="10" fontId="0" fillId="2" borderId="1" xfId="3" applyNumberFormat="1" applyFont="1" applyFill="1" applyBorder="1"/>
    <xf numFmtId="10" fontId="0" fillId="0" borderId="0" xfId="3" applyNumberFormat="1" applyFont="1" applyFill="1"/>
    <xf numFmtId="164" fontId="6" fillId="0" borderId="0" xfId="2" applyNumberFormat="1" applyFont="1" applyFill="1"/>
    <xf numFmtId="164" fontId="7" fillId="0" borderId="0" xfId="2" applyNumberFormat="1" applyFont="1"/>
    <xf numFmtId="164" fontId="1" fillId="5" borderId="0" xfId="2" applyNumberFormat="1" applyFont="1" applyFill="1"/>
    <xf numFmtId="164" fontId="0" fillId="5" borderId="0" xfId="2" applyNumberFormat="1" applyFont="1" applyFill="1"/>
    <xf numFmtId="164" fontId="8" fillId="5" borderId="0" xfId="2" applyNumberFormat="1" applyFont="1" applyFill="1"/>
    <xf numFmtId="44" fontId="0" fillId="2" borderId="1" xfId="2" applyFont="1" applyFill="1" applyBorder="1"/>
    <xf numFmtId="43" fontId="0" fillId="2" borderId="1" xfId="1" applyFont="1" applyFill="1" applyBorder="1"/>
    <xf numFmtId="44" fontId="0" fillId="2" borderId="1" xfId="2" applyNumberFormat="1" applyFont="1" applyFill="1" applyBorder="1"/>
    <xf numFmtId="44" fontId="0" fillId="5" borderId="1" xfId="2" applyNumberFormat="1" applyFont="1" applyFill="1" applyBorder="1"/>
    <xf numFmtId="43" fontId="0" fillId="5" borderId="1" xfId="1" applyFont="1" applyFill="1" applyBorder="1"/>
    <xf numFmtId="44" fontId="1" fillId="2" borderId="1" xfId="2" applyNumberFormat="1" applyFont="1" applyFill="1" applyBorder="1"/>
    <xf numFmtId="43" fontId="0" fillId="0" borderId="0" xfId="1" applyFont="1"/>
    <xf numFmtId="44" fontId="0" fillId="5" borderId="1" xfId="2" applyFont="1" applyFill="1" applyBorder="1"/>
    <xf numFmtId="44" fontId="1" fillId="2" borderId="1" xfId="1" applyNumberFormat="1" applyFont="1" applyFill="1" applyBorder="1"/>
    <xf numFmtId="10" fontId="0" fillId="5" borderId="1" xfId="1" applyNumberFormat="1" applyFont="1" applyFill="1" applyBorder="1"/>
    <xf numFmtId="44" fontId="1" fillId="5" borderId="1" xfId="2" applyNumberFormat="1" applyFont="1" applyFill="1" applyBorder="1"/>
    <xf numFmtId="43" fontId="0" fillId="5" borderId="3" xfId="1" applyFont="1" applyFill="1" applyBorder="1"/>
    <xf numFmtId="44" fontId="1" fillId="3" borderId="1" xfId="2" applyNumberFormat="1" applyFont="1" applyFill="1" applyBorder="1"/>
    <xf numFmtId="10" fontId="1" fillId="5" borderId="1" xfId="1" applyNumberFormat="1" applyFont="1" applyFill="1" applyBorder="1"/>
    <xf numFmtId="44" fontId="1" fillId="4" borderId="1" xfId="2" applyNumberFormat="1" applyFont="1" applyFill="1" applyBorder="1"/>
    <xf numFmtId="164" fontId="1" fillId="5" borderId="0" xfId="2" applyNumberFormat="1" applyFont="1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01690-1039-0C40-9324-7705985D29B8}">
  <sheetPr>
    <pageSetUpPr fitToPage="1"/>
  </sheetPr>
  <dimension ref="B1:Z80"/>
  <sheetViews>
    <sheetView tabSelected="1" zoomScale="89" zoomScaleNormal="89" workbookViewId="0">
      <selection activeCell="M2" sqref="M2"/>
    </sheetView>
  </sheetViews>
  <sheetFormatPr defaultColWidth="10.875" defaultRowHeight="15.75" x14ac:dyDescent="0.25"/>
  <cols>
    <col min="1" max="1" width="5" style="1" customWidth="1"/>
    <col min="2" max="2" width="4.875" style="16" customWidth="1"/>
    <col min="3" max="3" width="3.375" style="1" customWidth="1"/>
    <col min="4" max="4" width="2.625" style="1" customWidth="1"/>
    <col min="5" max="6" width="4.5" style="1" customWidth="1"/>
    <col min="7" max="8" width="10.875" style="1"/>
    <col min="9" max="9" width="22" style="1" customWidth="1"/>
    <col min="10" max="10" width="3.5" style="1" customWidth="1"/>
    <col min="11" max="11" width="12.875" style="1" bestFit="1" customWidth="1"/>
    <col min="12" max="12" width="2.375" style="1" customWidth="1"/>
    <col min="13" max="13" width="11.125" style="1" bestFit="1" customWidth="1"/>
    <col min="14" max="14" width="2.375" style="1" customWidth="1"/>
    <col min="15" max="15" width="12.125" style="1" bestFit="1" customWidth="1"/>
    <col min="16" max="16" width="2.375" style="1" customWidth="1"/>
    <col min="17" max="17" width="13.625" style="1" customWidth="1"/>
    <col min="18" max="18" width="13.75" style="1" customWidth="1"/>
    <col min="19" max="27" width="10.875" style="1"/>
    <col min="28" max="28" width="14" style="1" customWidth="1"/>
    <col min="29" max="16384" width="10.875" style="1"/>
  </cols>
  <sheetData>
    <row r="1" spans="2:26" s="7" customFormat="1" x14ac:dyDescent="0.25">
      <c r="B1" s="25" t="s">
        <v>55</v>
      </c>
      <c r="C1" s="11"/>
      <c r="D1" s="11"/>
      <c r="E1" s="11"/>
      <c r="F1" s="11"/>
      <c r="G1" s="11"/>
      <c r="H1" s="11"/>
      <c r="O1" s="32" t="s">
        <v>85</v>
      </c>
    </row>
    <row r="2" spans="2:26" s="7" customFormat="1" x14ac:dyDescent="0.25">
      <c r="B2" s="25" t="s">
        <v>56</v>
      </c>
      <c r="C2" s="11"/>
      <c r="D2" s="11"/>
      <c r="E2" s="11"/>
      <c r="F2" s="11"/>
      <c r="G2" s="11"/>
      <c r="H2" s="11"/>
      <c r="O2" s="11"/>
    </row>
    <row r="3" spans="2:26" s="7" customFormat="1" x14ac:dyDescent="0.25">
      <c r="B3" s="25" t="s">
        <v>72</v>
      </c>
      <c r="C3" s="11"/>
      <c r="D3" s="11"/>
      <c r="E3" s="11"/>
      <c r="F3" s="11"/>
      <c r="G3" s="11"/>
      <c r="H3" s="11"/>
      <c r="I3" s="36"/>
      <c r="J3" s="35"/>
      <c r="K3" s="35"/>
      <c r="O3" s="11"/>
    </row>
    <row r="4" spans="2:26" s="7" customFormat="1" x14ac:dyDescent="0.25">
      <c r="B4" s="25" t="s">
        <v>57</v>
      </c>
      <c r="C4" s="11"/>
      <c r="D4" s="11"/>
      <c r="E4" s="11"/>
      <c r="F4" s="11"/>
      <c r="G4" s="36"/>
      <c r="H4" s="34"/>
      <c r="I4" s="35"/>
    </row>
    <row r="5" spans="2:26" ht="30.95" customHeight="1" x14ac:dyDescent="0.25">
      <c r="K5" s="52" t="s">
        <v>86</v>
      </c>
      <c r="L5" s="3"/>
      <c r="M5" s="52" t="s">
        <v>87</v>
      </c>
      <c r="N5" s="3"/>
      <c r="O5" s="52" t="s">
        <v>88</v>
      </c>
      <c r="P5" s="2"/>
      <c r="Q5" s="4" t="s">
        <v>7</v>
      </c>
    </row>
    <row r="6" spans="2:26" s="2" customFormat="1" ht="15.95" customHeight="1" x14ac:dyDescent="0.3">
      <c r="B6" s="26" t="s">
        <v>64</v>
      </c>
      <c r="C6" s="13"/>
      <c r="D6" s="13"/>
      <c r="E6" s="13"/>
      <c r="F6" s="13"/>
      <c r="G6" s="13"/>
      <c r="H6" s="13"/>
      <c r="I6" s="13"/>
    </row>
    <row r="7" spans="2:26" ht="8.1" customHeight="1" x14ac:dyDescent="0.25"/>
    <row r="8" spans="2:26" x14ac:dyDescent="0.25">
      <c r="B8" s="21" t="s">
        <v>22</v>
      </c>
      <c r="C8" s="16" t="s">
        <v>12</v>
      </c>
      <c r="D8" s="1" t="s">
        <v>0</v>
      </c>
      <c r="K8" s="40"/>
      <c r="L8" s="1">
        <v>1</v>
      </c>
      <c r="M8" s="40"/>
      <c r="N8" s="1">
        <v>22</v>
      </c>
      <c r="O8" s="40"/>
      <c r="Q8" s="37">
        <f>K8+M8+O8</f>
        <v>0</v>
      </c>
    </row>
    <row r="9" spans="2:26" x14ac:dyDescent="0.25">
      <c r="B9" s="21" t="s">
        <v>23</v>
      </c>
      <c r="C9" s="16"/>
      <c r="D9" s="1" t="s">
        <v>1</v>
      </c>
      <c r="K9" s="40"/>
      <c r="M9" s="40"/>
      <c r="O9" s="40"/>
      <c r="Q9" s="37">
        <f t="shared" ref="Q9" si="0">K9+M9+O9</f>
        <v>0</v>
      </c>
    </row>
    <row r="10" spans="2:26" ht="8.1" customHeight="1" x14ac:dyDescent="0.25">
      <c r="B10" s="22"/>
      <c r="C10" s="16"/>
    </row>
    <row r="11" spans="2:26" x14ac:dyDescent="0.25">
      <c r="B11" s="22"/>
      <c r="C11" s="16"/>
      <c r="D11" s="14" t="s">
        <v>2</v>
      </c>
      <c r="E11" s="12"/>
      <c r="F11" s="12"/>
      <c r="G11" s="12"/>
      <c r="H11" s="10"/>
      <c r="I11" s="10"/>
      <c r="J11" s="10"/>
    </row>
    <row r="12" spans="2:26" x14ac:dyDescent="0.25">
      <c r="B12" s="21" t="s">
        <v>24</v>
      </c>
      <c r="C12" s="16"/>
      <c r="E12" s="1" t="s">
        <v>5</v>
      </c>
      <c r="K12" s="41"/>
      <c r="L12" s="5"/>
      <c r="M12" s="41"/>
      <c r="N12" s="5"/>
      <c r="O12" s="41"/>
      <c r="P12" s="5"/>
      <c r="Q12" s="38">
        <f>K12+M12+O12</f>
        <v>0</v>
      </c>
    </row>
    <row r="13" spans="2:26" x14ac:dyDescent="0.25">
      <c r="B13" s="21" t="s">
        <v>25</v>
      </c>
      <c r="C13" s="16"/>
      <c r="E13" s="1" t="s">
        <v>3</v>
      </c>
      <c r="K13" s="41"/>
      <c r="L13" s="5"/>
      <c r="M13" s="41"/>
      <c r="N13" s="5"/>
      <c r="O13" s="41"/>
      <c r="P13" s="5"/>
      <c r="Q13" s="38">
        <f t="shared" ref="Q13:Q15" si="1">K13+M13+O13</f>
        <v>0</v>
      </c>
    </row>
    <row r="14" spans="2:26" x14ac:dyDescent="0.25">
      <c r="B14" s="21" t="s">
        <v>26</v>
      </c>
      <c r="C14" s="16"/>
      <c r="E14" s="1" t="s">
        <v>4</v>
      </c>
      <c r="K14" s="41"/>
      <c r="L14" s="5"/>
      <c r="M14" s="41"/>
      <c r="N14" s="5"/>
      <c r="O14" s="41"/>
      <c r="P14" s="5"/>
      <c r="Q14" s="38">
        <f t="shared" si="1"/>
        <v>0</v>
      </c>
      <c r="R14" s="6"/>
      <c r="S14" s="7"/>
      <c r="T14" s="7"/>
      <c r="U14" s="7"/>
      <c r="V14" s="7"/>
      <c r="W14" s="7"/>
      <c r="X14" s="7"/>
      <c r="Y14" s="7"/>
      <c r="Z14" s="7"/>
    </row>
    <row r="15" spans="2:26" x14ac:dyDescent="0.25">
      <c r="B15" s="21" t="s">
        <v>27</v>
      </c>
      <c r="C15" s="16"/>
      <c r="E15" s="1" t="s">
        <v>6</v>
      </c>
      <c r="K15" s="41"/>
      <c r="L15" s="5"/>
      <c r="M15" s="41"/>
      <c r="N15" s="5"/>
      <c r="O15" s="41"/>
      <c r="P15" s="5"/>
      <c r="Q15" s="38">
        <f t="shared" si="1"/>
        <v>0</v>
      </c>
      <c r="R15" s="6"/>
      <c r="S15" s="7" t="s">
        <v>12</v>
      </c>
      <c r="T15" s="7"/>
      <c r="U15" s="7"/>
      <c r="V15" s="7"/>
      <c r="W15" s="7"/>
      <c r="X15" s="7"/>
      <c r="Y15" s="7"/>
      <c r="Z15" s="7"/>
    </row>
    <row r="16" spans="2:26" x14ac:dyDescent="0.25">
      <c r="B16" s="21"/>
      <c r="C16" s="16"/>
      <c r="Q16" s="43">
        <f>SUM(Q13:Q15)</f>
        <v>0</v>
      </c>
      <c r="R16" s="33" t="str">
        <f>IF(Q16=Q12,"OK","Hours do not agree")</f>
        <v>OK</v>
      </c>
    </row>
    <row r="17" spans="2:18" x14ac:dyDescent="0.25">
      <c r="B17" s="21"/>
      <c r="C17" s="16"/>
      <c r="D17" s="14" t="s">
        <v>58</v>
      </c>
      <c r="E17" s="14"/>
      <c r="F17" s="14"/>
      <c r="G17" s="14"/>
      <c r="H17" s="14"/>
      <c r="I17" s="14"/>
      <c r="J17" s="10"/>
      <c r="K17" s="1" t="s">
        <v>12</v>
      </c>
      <c r="M17" s="1" t="s">
        <v>12</v>
      </c>
      <c r="O17" s="1" t="s">
        <v>12</v>
      </c>
    </row>
    <row r="18" spans="2:18" x14ac:dyDescent="0.25">
      <c r="B18" s="21" t="s">
        <v>28</v>
      </c>
      <c r="C18" s="16"/>
      <c r="E18" s="1" t="s">
        <v>8</v>
      </c>
      <c r="K18" s="1" t="s">
        <v>12</v>
      </c>
      <c r="Q18" s="39">
        <f>Q8+Q9</f>
        <v>0</v>
      </c>
    </row>
    <row r="19" spans="2:18" x14ac:dyDescent="0.25">
      <c r="B19" s="21" t="s">
        <v>29</v>
      </c>
      <c r="C19" s="16"/>
      <c r="E19" s="1" t="s">
        <v>9</v>
      </c>
      <c r="Q19" s="30" t="e">
        <f>ROUND(Q13/Q12,4)</f>
        <v>#DIV/0!</v>
      </c>
    </row>
    <row r="20" spans="2:18" x14ac:dyDescent="0.25">
      <c r="B20" s="21" t="s">
        <v>30</v>
      </c>
      <c r="C20" s="16"/>
      <c r="E20" s="1" t="s">
        <v>10</v>
      </c>
      <c r="Q20" s="30" t="e">
        <f>ROUND(Q14/Q12*Q19,4)</f>
        <v>#DIV/0!</v>
      </c>
    </row>
    <row r="21" spans="2:18" x14ac:dyDescent="0.25">
      <c r="B21" s="21" t="s">
        <v>31</v>
      </c>
      <c r="C21" s="16"/>
      <c r="E21" s="1" t="s">
        <v>20</v>
      </c>
      <c r="Q21" s="30" t="e">
        <f>Q19+Q20</f>
        <v>#DIV/0!</v>
      </c>
    </row>
    <row r="22" spans="2:18" ht="8.1" customHeight="1" x14ac:dyDescent="0.25">
      <c r="B22" s="21"/>
      <c r="C22" s="16"/>
    </row>
    <row r="23" spans="2:18" x14ac:dyDescent="0.25">
      <c r="B23" s="21" t="s">
        <v>32</v>
      </c>
      <c r="C23" s="16"/>
      <c r="D23" s="2" t="s">
        <v>11</v>
      </c>
      <c r="R23" s="42" t="e">
        <f>ROUND(IF((Q8+Q9)&lt;=0,"n/a",Q18*Q21),2)</f>
        <v>#VALUE!</v>
      </c>
    </row>
    <row r="24" spans="2:18" ht="15.95" customHeight="1" x14ac:dyDescent="0.25"/>
    <row r="25" spans="2:18" ht="18.75" x14ac:dyDescent="0.3">
      <c r="B25" s="26" t="s">
        <v>65</v>
      </c>
      <c r="C25" s="13"/>
      <c r="D25" s="13"/>
      <c r="E25" s="13"/>
      <c r="F25" s="13"/>
      <c r="G25" s="13"/>
      <c r="H25" s="13"/>
      <c r="I25" s="13"/>
      <c r="J25" s="2"/>
      <c r="K25" s="3" t="s">
        <v>12</v>
      </c>
      <c r="L25" s="3"/>
      <c r="M25" s="3" t="s">
        <v>12</v>
      </c>
      <c r="N25" s="3" t="s">
        <v>12</v>
      </c>
      <c r="O25" s="3" t="s">
        <v>12</v>
      </c>
      <c r="P25" s="2"/>
      <c r="Q25" s="4" t="s">
        <v>12</v>
      </c>
    </row>
    <row r="26" spans="2:18" ht="8.1" customHeight="1" x14ac:dyDescent="0.25"/>
    <row r="27" spans="2:18" x14ac:dyDescent="0.25">
      <c r="B27" s="16" t="s">
        <v>33</v>
      </c>
      <c r="D27" s="1" t="s">
        <v>0</v>
      </c>
      <c r="K27" s="44"/>
      <c r="L27" s="1">
        <v>40</v>
      </c>
      <c r="M27" s="44"/>
      <c r="N27" s="1">
        <v>500</v>
      </c>
      <c r="O27" s="44"/>
      <c r="Q27" s="39">
        <f>K27+M27+O27</f>
        <v>0</v>
      </c>
    </row>
    <row r="28" spans="2:18" x14ac:dyDescent="0.25">
      <c r="B28" s="16" t="s">
        <v>34</v>
      </c>
      <c r="D28" s="1" t="s">
        <v>1</v>
      </c>
      <c r="K28" s="44"/>
      <c r="M28" s="44"/>
      <c r="O28" s="44"/>
      <c r="Q28" s="39">
        <f t="shared" ref="Q28" si="2">K28+M28+O28</f>
        <v>0</v>
      </c>
    </row>
    <row r="29" spans="2:18" ht="8.1" customHeight="1" x14ac:dyDescent="0.25"/>
    <row r="30" spans="2:18" x14ac:dyDescent="0.25">
      <c r="D30" s="14" t="s">
        <v>81</v>
      </c>
      <c r="E30" s="14"/>
      <c r="F30" s="14"/>
      <c r="G30" s="14"/>
      <c r="H30" s="14"/>
      <c r="I30" s="14"/>
      <c r="J30" s="10"/>
    </row>
    <row r="31" spans="2:18" x14ac:dyDescent="0.25">
      <c r="B31" s="16" t="s">
        <v>35</v>
      </c>
      <c r="E31" s="7" t="s">
        <v>18</v>
      </c>
      <c r="G31" s="7"/>
      <c r="H31" s="7"/>
      <c r="I31" s="7"/>
      <c r="J31" s="7"/>
      <c r="K31" s="7"/>
      <c r="L31" s="7"/>
      <c r="M31" s="7"/>
      <c r="N31" s="7"/>
      <c r="O31" s="7"/>
      <c r="P31" s="7"/>
      <c r="Q31" s="41"/>
    </row>
    <row r="32" spans="2:18" x14ac:dyDescent="0.25">
      <c r="B32" s="16" t="s">
        <v>36</v>
      </c>
      <c r="E32" s="7" t="s">
        <v>13</v>
      </c>
      <c r="F32" s="7"/>
      <c r="G32" s="7"/>
      <c r="H32" s="7"/>
      <c r="I32" s="7"/>
      <c r="J32" s="7"/>
      <c r="P32" s="8"/>
      <c r="Q32" s="46"/>
    </row>
    <row r="33" spans="2:19" x14ac:dyDescent="0.25">
      <c r="B33" s="16" t="s">
        <v>37</v>
      </c>
      <c r="E33" s="7" t="s">
        <v>19</v>
      </c>
      <c r="F33" s="7"/>
      <c r="G33" s="7"/>
      <c r="H33" s="7"/>
      <c r="I33" s="7"/>
      <c r="J33" s="7"/>
      <c r="P33" s="8"/>
      <c r="Q33" s="46"/>
    </row>
    <row r="34" spans="2:19" ht="8.1" customHeight="1" x14ac:dyDescent="0.25">
      <c r="B34" s="21"/>
      <c r="C34" s="16"/>
    </row>
    <row r="35" spans="2:19" x14ac:dyDescent="0.25">
      <c r="B35" s="16" t="s">
        <v>38</v>
      </c>
      <c r="D35" s="11" t="s">
        <v>62</v>
      </c>
      <c r="G35" s="7"/>
      <c r="H35" s="7"/>
      <c r="I35" s="7"/>
      <c r="J35" s="7"/>
      <c r="M35" s="7"/>
      <c r="N35" s="7"/>
      <c r="O35" s="7"/>
      <c r="P35" s="8"/>
      <c r="R35" s="45" t="e">
        <f>ROUND((Q27+Q28)*Q32*Q21,2)</f>
        <v>#DIV/0!</v>
      </c>
    </row>
    <row r="36" spans="2:19" ht="15.95" customHeight="1" x14ac:dyDescent="0.25"/>
    <row r="37" spans="2:19" ht="18.75" x14ac:dyDescent="0.3">
      <c r="B37" s="26" t="s">
        <v>66</v>
      </c>
      <c r="C37" s="9"/>
      <c r="D37" s="13"/>
      <c r="E37" s="9"/>
      <c r="F37" s="9"/>
      <c r="G37" s="9"/>
      <c r="H37" s="9"/>
      <c r="I37" s="9"/>
    </row>
    <row r="38" spans="2:19" ht="8.1" customHeight="1" x14ac:dyDescent="0.3">
      <c r="B38" s="27"/>
      <c r="C38" s="10"/>
      <c r="D38" s="14"/>
      <c r="E38" s="10"/>
      <c r="F38" s="10"/>
      <c r="G38" s="10"/>
      <c r="H38" s="10"/>
      <c r="I38" s="10"/>
    </row>
    <row r="39" spans="2:19" x14ac:dyDescent="0.25">
      <c r="B39" s="16" t="s">
        <v>39</v>
      </c>
      <c r="D39" s="1" t="s">
        <v>0</v>
      </c>
      <c r="K39" s="40"/>
      <c r="M39" s="40"/>
      <c r="O39" s="40"/>
      <c r="Q39" s="39">
        <f>K39+M39+O39</f>
        <v>0</v>
      </c>
    </row>
    <row r="40" spans="2:19" x14ac:dyDescent="0.25">
      <c r="B40" s="16" t="s">
        <v>40</v>
      </c>
      <c r="D40" s="1" t="s">
        <v>1</v>
      </c>
      <c r="K40" s="40"/>
      <c r="M40" s="40"/>
      <c r="O40" s="40"/>
      <c r="Q40" s="39">
        <f t="shared" ref="Q40" si="3">K40+M40+O40</f>
        <v>0</v>
      </c>
    </row>
    <row r="41" spans="2:19" ht="8.1" customHeight="1" x14ac:dyDescent="0.25"/>
    <row r="42" spans="2:19" x14ac:dyDescent="0.25">
      <c r="D42" s="14" t="s">
        <v>2</v>
      </c>
      <c r="E42" s="14"/>
      <c r="F42" s="14"/>
      <c r="G42" s="14"/>
      <c r="H42" s="14"/>
      <c r="I42" s="14"/>
    </row>
    <row r="43" spans="2:19" x14ac:dyDescent="0.25">
      <c r="B43" s="16" t="s">
        <v>41</v>
      </c>
      <c r="E43" s="7" t="s">
        <v>16</v>
      </c>
      <c r="G43" s="7"/>
      <c r="H43" s="7"/>
      <c r="I43" s="7"/>
      <c r="J43" s="7"/>
      <c r="Q43" s="41"/>
      <c r="S43" s="1" t="s">
        <v>12</v>
      </c>
    </row>
    <row r="44" spans="2:19" x14ac:dyDescent="0.25">
      <c r="B44" s="16" t="s">
        <v>42</v>
      </c>
      <c r="E44" s="7" t="s">
        <v>14</v>
      </c>
      <c r="G44" s="7"/>
      <c r="H44" s="7"/>
      <c r="I44" s="7"/>
      <c r="J44" s="7"/>
      <c r="K44" s="1" t="s">
        <v>12</v>
      </c>
      <c r="Q44" s="41"/>
    </row>
    <row r="45" spans="2:19" x14ac:dyDescent="0.25">
      <c r="B45" s="16" t="s">
        <v>43</v>
      </c>
      <c r="E45" s="7" t="s">
        <v>17</v>
      </c>
      <c r="G45" s="7"/>
      <c r="H45" s="7"/>
      <c r="I45" s="7"/>
      <c r="J45" s="7"/>
      <c r="Q45" s="41"/>
    </row>
    <row r="46" spans="2:19" ht="8.1" customHeight="1" x14ac:dyDescent="0.25">
      <c r="B46" s="21"/>
      <c r="C46" s="16"/>
    </row>
    <row r="47" spans="2:19" x14ac:dyDescent="0.25">
      <c r="B47" s="16" t="s">
        <v>44</v>
      </c>
      <c r="D47" s="2" t="s">
        <v>15</v>
      </c>
      <c r="R47" s="42">
        <f>ROUND(IF((Q39+Q40)&lt;=0,0,(Q39+Q40)*(Q44/(Q44+Q45))*Q21),2)</f>
        <v>0</v>
      </c>
    </row>
    <row r="48" spans="2:19" ht="8.1" customHeight="1" x14ac:dyDescent="0.25"/>
    <row r="49" spans="2:20" x14ac:dyDescent="0.25">
      <c r="B49" s="16" t="s">
        <v>45</v>
      </c>
      <c r="D49" s="2" t="s">
        <v>68</v>
      </c>
      <c r="M49" s="7"/>
      <c r="R49" s="47"/>
    </row>
    <row r="50" spans="2:20" ht="17.100000000000001" customHeight="1" x14ac:dyDescent="0.25"/>
    <row r="51" spans="2:20" ht="17.100000000000001" customHeight="1" x14ac:dyDescent="0.3">
      <c r="B51" s="28" t="s">
        <v>73</v>
      </c>
      <c r="C51" s="24"/>
      <c r="D51" s="24"/>
      <c r="E51" s="24"/>
      <c r="F51" s="24"/>
      <c r="G51" s="24"/>
      <c r="H51" s="9"/>
      <c r="I51" s="9"/>
    </row>
    <row r="52" spans="2:20" ht="8.1" customHeight="1" x14ac:dyDescent="0.25">
      <c r="C52" s="14"/>
      <c r="D52" s="10"/>
      <c r="E52" s="10"/>
      <c r="F52" s="10"/>
      <c r="G52" s="10"/>
      <c r="H52" s="10"/>
      <c r="I52" s="10"/>
    </row>
    <row r="53" spans="2:20" ht="15.95" customHeight="1" x14ac:dyDescent="0.25">
      <c r="B53" s="16" t="s">
        <v>54</v>
      </c>
      <c r="C53" s="14"/>
      <c r="D53" s="1" t="s">
        <v>0</v>
      </c>
      <c r="F53" s="10"/>
      <c r="G53" s="10"/>
      <c r="H53" s="10"/>
      <c r="I53" s="10"/>
      <c r="K53" s="40"/>
      <c r="L53" s="1">
        <v>50</v>
      </c>
      <c r="M53" s="40"/>
      <c r="O53" s="40"/>
      <c r="Q53" s="39">
        <f>K53+M53+O53</f>
        <v>0</v>
      </c>
    </row>
    <row r="54" spans="2:20" ht="15.95" customHeight="1" x14ac:dyDescent="0.25">
      <c r="B54" s="16" t="s">
        <v>46</v>
      </c>
      <c r="C54" s="14"/>
      <c r="D54" s="1" t="s">
        <v>1</v>
      </c>
      <c r="F54" s="10"/>
      <c r="G54" s="10"/>
      <c r="H54" s="10"/>
      <c r="I54" s="10"/>
      <c r="K54" s="40"/>
      <c r="M54" s="40"/>
      <c r="O54" s="40"/>
      <c r="Q54" s="39">
        <f t="shared" ref="Q54" si="4">K54+M54+O54</f>
        <v>0</v>
      </c>
    </row>
    <row r="55" spans="2:20" ht="8.1" customHeight="1" x14ac:dyDescent="0.25">
      <c r="C55" s="14"/>
      <c r="F55" s="10"/>
      <c r="G55" s="10"/>
      <c r="H55" s="10"/>
      <c r="I55" s="10"/>
      <c r="K55" s="10"/>
      <c r="M55" s="10"/>
      <c r="O55" s="10"/>
      <c r="Q55" s="15"/>
    </row>
    <row r="56" spans="2:20" ht="15.95" customHeight="1" x14ac:dyDescent="0.25">
      <c r="B56" s="16" t="s">
        <v>47</v>
      </c>
      <c r="C56" s="14"/>
      <c r="D56" s="10" t="s">
        <v>69</v>
      </c>
      <c r="E56" s="10"/>
      <c r="F56" s="10"/>
      <c r="G56" s="10"/>
      <c r="H56" s="10"/>
      <c r="I56" s="10"/>
      <c r="K56" s="10"/>
      <c r="M56" s="10"/>
      <c r="O56" s="10"/>
      <c r="Q56" s="40"/>
    </row>
    <row r="57" spans="2:20" ht="8.1" customHeight="1" x14ac:dyDescent="0.25">
      <c r="C57" s="14"/>
      <c r="D57" s="10"/>
      <c r="E57" s="10"/>
      <c r="F57" s="10"/>
      <c r="G57" s="10"/>
      <c r="H57" s="10"/>
      <c r="I57" s="10"/>
      <c r="K57" s="10"/>
      <c r="M57" s="10"/>
      <c r="O57" s="10"/>
      <c r="Q57" s="15"/>
    </row>
    <row r="58" spans="2:20" x14ac:dyDescent="0.25">
      <c r="C58" s="7"/>
      <c r="D58" s="11" t="s">
        <v>21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Q58" s="15"/>
      <c r="R58" s="23"/>
    </row>
    <row r="59" spans="2:20" x14ac:dyDescent="0.25">
      <c r="B59" s="16" t="s">
        <v>48</v>
      </c>
      <c r="C59" s="7"/>
      <c r="D59" s="7"/>
      <c r="E59" s="7" t="s">
        <v>59</v>
      </c>
      <c r="F59" s="7"/>
      <c r="G59" s="7"/>
      <c r="H59" s="7"/>
      <c r="I59" s="7"/>
      <c r="J59" s="7"/>
      <c r="K59" s="7"/>
      <c r="L59" s="7"/>
      <c r="M59" s="7"/>
      <c r="N59" s="7"/>
      <c r="O59" s="7"/>
      <c r="Q59" s="38" t="e">
        <f>ROUND(Q12*Q21,2)</f>
        <v>#DIV/0!</v>
      </c>
    </row>
    <row r="60" spans="2:20" x14ac:dyDescent="0.25">
      <c r="B60" s="16" t="s">
        <v>49</v>
      </c>
      <c r="C60" s="7"/>
      <c r="D60" s="7"/>
      <c r="E60" s="7" t="s">
        <v>60</v>
      </c>
      <c r="F60" s="7"/>
      <c r="G60" s="7"/>
      <c r="H60" s="7"/>
      <c r="I60" s="7"/>
      <c r="J60" s="7"/>
      <c r="K60" s="7"/>
      <c r="L60" s="7"/>
      <c r="M60" s="7"/>
      <c r="N60" s="7"/>
      <c r="O60" s="7"/>
      <c r="Q60" s="38" t="e">
        <f>ROUND(Q31*Q32*Q21,2)</f>
        <v>#DIV/0!</v>
      </c>
    </row>
    <row r="61" spans="2:20" x14ac:dyDescent="0.25">
      <c r="B61" s="16" t="s">
        <v>50</v>
      </c>
      <c r="C61" s="7"/>
      <c r="D61" s="7"/>
      <c r="E61" s="7" t="s">
        <v>61</v>
      </c>
      <c r="F61" s="7"/>
      <c r="G61" s="7"/>
      <c r="H61" s="7"/>
      <c r="I61" s="7"/>
      <c r="J61" s="7"/>
      <c r="K61" s="7"/>
      <c r="L61" s="7"/>
      <c r="M61" s="7"/>
      <c r="N61" s="7"/>
      <c r="O61" s="7"/>
      <c r="Q61" s="38" t="e">
        <f>ROUND(IF(Q43=0,"na",Q43*(Q44/(Q44+Q45))*Q21),2)</f>
        <v>#VALUE!</v>
      </c>
    </row>
    <row r="62" spans="2:20" x14ac:dyDescent="0.25">
      <c r="B62" s="16" t="s">
        <v>51</v>
      </c>
      <c r="C62" s="7"/>
      <c r="D62" s="7"/>
      <c r="E62" s="7" t="s">
        <v>74</v>
      </c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38" t="e">
        <f>SUM(Q59:Q61)</f>
        <v>#DIV/0!</v>
      </c>
      <c r="S62" s="1" t="s">
        <v>12</v>
      </c>
    </row>
    <row r="63" spans="2:20" x14ac:dyDescent="0.25">
      <c r="B63" s="16" t="s">
        <v>52</v>
      </c>
      <c r="C63" s="7"/>
      <c r="D63" s="7"/>
      <c r="E63" s="7" t="s">
        <v>75</v>
      </c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48"/>
    </row>
    <row r="64" spans="2:20" x14ac:dyDescent="0.25">
      <c r="B64" s="16" t="s">
        <v>53</v>
      </c>
      <c r="C64" s="7"/>
      <c r="D64" s="7"/>
      <c r="E64" s="7" t="s">
        <v>76</v>
      </c>
      <c r="F64" s="7"/>
      <c r="G64" s="7"/>
      <c r="H64" s="7"/>
      <c r="I64" s="7"/>
      <c r="J64" s="7"/>
      <c r="K64" s="7"/>
      <c r="L64" s="7"/>
      <c r="M64" s="31"/>
      <c r="N64" s="7"/>
      <c r="O64" s="7"/>
      <c r="P64" s="7"/>
      <c r="Q64" s="30" t="str">
        <f>IF(Q63&lt;=0,"n/a",ROUND(Q62/Q63,4))</f>
        <v>n/a</v>
      </c>
      <c r="T64" s="1" t="s">
        <v>12</v>
      </c>
    </row>
    <row r="65" spans="2:18" ht="14.1" customHeight="1" x14ac:dyDescent="0.25">
      <c r="B65" s="16" t="s">
        <v>77</v>
      </c>
      <c r="D65" s="11"/>
      <c r="E65" s="7" t="s">
        <v>78</v>
      </c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49">
        <f>IF(Q64="n/a",0,ROUND((Q53+Q54+Q56)*Q64,2))</f>
        <v>0</v>
      </c>
    </row>
    <row r="66" spans="2:18" ht="8.1" customHeight="1" x14ac:dyDescent="0.25"/>
    <row r="67" spans="2:18" ht="18.75" x14ac:dyDescent="0.3">
      <c r="B67" s="29">
        <v>5</v>
      </c>
      <c r="C67" s="18" t="s">
        <v>79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42" t="e">
        <f>R23+R35+R47+R49+R65</f>
        <v>#VALUE!</v>
      </c>
    </row>
    <row r="68" spans="2:18" ht="15" customHeight="1" x14ac:dyDescent="0.3">
      <c r="B68" s="29"/>
      <c r="C68" s="17"/>
    </row>
    <row r="69" spans="2:18" ht="18.75" x14ac:dyDescent="0.3">
      <c r="B69" s="29" t="s">
        <v>82</v>
      </c>
      <c r="C69" s="18" t="s">
        <v>67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47"/>
    </row>
    <row r="70" spans="2:18" ht="18.75" x14ac:dyDescent="0.3">
      <c r="B70" s="29" t="s">
        <v>83</v>
      </c>
      <c r="C70" s="18" t="s">
        <v>84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47"/>
    </row>
    <row r="71" spans="2:18" ht="15.95" customHeight="1" x14ac:dyDescent="0.3">
      <c r="B71" s="29"/>
      <c r="C71" s="17"/>
    </row>
    <row r="72" spans="2:18" ht="18.75" x14ac:dyDescent="0.3">
      <c r="B72" s="29">
        <v>7</v>
      </c>
      <c r="C72" s="18" t="s">
        <v>70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42" t="e">
        <f>R67-R69-R70</f>
        <v>#VALUE!</v>
      </c>
    </row>
    <row r="73" spans="2:18" ht="15" customHeight="1" x14ac:dyDescent="0.3">
      <c r="B73" s="29"/>
      <c r="C73" s="17"/>
      <c r="R73" s="6"/>
    </row>
    <row r="74" spans="2:18" ht="18.75" x14ac:dyDescent="0.3">
      <c r="B74" s="29">
        <v>8</v>
      </c>
      <c r="C74" s="19" t="s">
        <v>71</v>
      </c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50"/>
    </row>
    <row r="75" spans="2:18" ht="15.95" customHeight="1" x14ac:dyDescent="0.3">
      <c r="B75" s="29"/>
      <c r="C75" s="20"/>
      <c r="D75" s="7"/>
      <c r="E75" s="7"/>
      <c r="F75" s="7"/>
      <c r="G75" s="7"/>
      <c r="H75" s="7"/>
      <c r="I75" s="7"/>
      <c r="J75" s="7"/>
      <c r="K75" s="7"/>
      <c r="R75" s="6"/>
    </row>
    <row r="76" spans="2:18" ht="18.75" x14ac:dyDescent="0.3">
      <c r="B76" s="29">
        <v>9</v>
      </c>
      <c r="C76" s="18" t="s">
        <v>63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42" t="e">
        <f>ROUND(R72*R74,2)</f>
        <v>#VALUE!</v>
      </c>
    </row>
    <row r="78" spans="2:18" s="17" customFormat="1" ht="18.75" x14ac:dyDescent="0.3">
      <c r="B78" s="21">
        <v>10</v>
      </c>
      <c r="C78" s="19" t="s">
        <v>80</v>
      </c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51" t="e">
        <f>ROUND(R76*0.5,2)</f>
        <v>#VALUE!</v>
      </c>
    </row>
    <row r="80" spans="2:18" x14ac:dyDescent="0.25">
      <c r="R80" s="1" t="s">
        <v>12</v>
      </c>
    </row>
  </sheetData>
  <sheetProtection sheet="1" objects="1" scenarios="1"/>
  <protectedRanges>
    <protectedRange sqref="O5" name="Range28"/>
    <protectedRange sqref="K5" name="Range26"/>
    <protectedRange sqref="R70" name="Range25"/>
    <protectedRange sqref="Q31:Q33" name="Range04"/>
    <protectedRange sqref="K27:K28" name="Range03"/>
    <protectedRange sqref="K12:K15" name="Range02"/>
    <protectedRange sqref="K8:K9" name="Range01"/>
    <protectedRange sqref="K39:K40" name="Range05"/>
    <protectedRange sqref="Q43:Q45" name="Range06"/>
    <protectedRange sqref="R49" name="Range07"/>
    <protectedRange sqref="K53:K54" name="Range08"/>
    <protectedRange sqref="Q56" name="Range09"/>
    <protectedRange sqref="Q63" name="Range10"/>
    <protectedRange sqref="R69:R70" name="Range11"/>
    <protectedRange sqref="R74" name="Range12"/>
    <protectedRange sqref="G4" name="Range13"/>
    <protectedRange sqref="I3" name="Range14"/>
    <protectedRange sqref="M8:M9" name="Range15"/>
    <protectedRange sqref="O8:O9" name="Range16"/>
    <protectedRange sqref="M12:M15" name="Range17"/>
    <protectedRange sqref="O12:O15" name="Range18"/>
    <protectedRange sqref="M27:M28" name="Range19"/>
    <protectedRange sqref="O27:O28" name="Range20"/>
    <protectedRange sqref="M39:M40" name="Range21"/>
    <protectedRange sqref="O39:O40" name="Range22"/>
    <protectedRange sqref="M53:M54" name="Range23"/>
    <protectedRange sqref="O53:O54" name="Range24"/>
    <protectedRange sqref="M5" name="Range27"/>
  </protectedRanges>
  <pageMargins left="0.7" right="0.7" top="0.75" bottom="0.75" header="0.3" footer="0.3"/>
  <pageSetup scale="78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F25B9-EFE0-4876-886B-0693C3F8E364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FEE6679-8E29-4A96-A2C1-014CB31536AB}"/>
</file>

<file path=customXml/itemProps2.xml><?xml version="1.0" encoding="utf-8"?>
<ds:datastoreItem xmlns:ds="http://schemas.openxmlformats.org/officeDocument/2006/customXml" ds:itemID="{C03A09A8-C1CA-4DC4-91E8-175C55754FA8}"/>
</file>

<file path=customXml/itemProps3.xml><?xml version="1.0" encoding="utf-8"?>
<ds:datastoreItem xmlns:ds="http://schemas.openxmlformats.org/officeDocument/2006/customXml" ds:itemID="{275A8DD5-A712-4049-85EA-075ED9CC1D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Ferguson, Deborah</cp:lastModifiedBy>
  <cp:lastPrinted>2023-07-06T20:58:18Z</cp:lastPrinted>
  <dcterms:created xsi:type="dcterms:W3CDTF">2022-09-20T13:30:08Z</dcterms:created>
  <dcterms:modified xsi:type="dcterms:W3CDTF">2023-07-06T21:02:00Z</dcterms:modified>
</cp:coreProperties>
</file>