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0201d\Data\Brda\DataAnalysis\Dan\Misc_Requests\2021\FY_21_Assessment_Calcs\April_June_DP_Calcs\Final Docs\Web Postings\"/>
    </mc:Choice>
  </mc:AlternateContent>
  <xr:revisionPtr revIDLastSave="0" documentId="13_ncr:1_{0B771AEB-3CF5-46BB-A532-BCD55AE033A3}" xr6:coauthVersionLast="45" xr6:coauthVersionMax="45" xr10:uidLastSave="{00000000-0000-0000-0000-000000000000}"/>
  <bookViews>
    <workbookView xWindow="5580" yWindow="1935" windowWidth="21090" windowHeight="11385" xr2:uid="{CAFB066F-72D4-4BFA-B182-50631861B340}"/>
  </bookViews>
  <sheets>
    <sheet name="Safety Net Pool" sheetId="1" r:id="rId1"/>
    <sheet name="Critical Access Pool" sheetId="2" r:id="rId2"/>
    <sheet name="Fixed Rate Volume" sheetId="3" r:id="rId3"/>
    <sheet name="Fixed Rate-Acuity High Volume" sheetId="4" r:id="rId4"/>
    <sheet name="Fixed Rate-Acuity Other Acute" sheetId="5" r:id="rId5"/>
  </sheets>
  <definedNames>
    <definedName name="_xlnm.Print_Titles" localSheetId="1">'Critical Access Pool'!$1:$15</definedName>
    <definedName name="_xlnm.Print_Titles" localSheetId="3">'Fixed Rate-Acuity High Volume'!$A:$C,'Fixed Rate-Acuity High Volume'!$7:$8</definedName>
    <definedName name="_xlnm.Print_Titles" localSheetId="4">'Fixed Rate-Acuity Other Acute'!$A:$C,'Fixed Rate-Acuity Other Acute'!$7:$8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4" l="1"/>
  <c r="F70" i="5" l="1"/>
  <c r="H70" i="5" s="1"/>
  <c r="F69" i="5"/>
  <c r="H69" i="5" s="1"/>
  <c r="F66" i="5"/>
  <c r="H66" i="5" s="1"/>
  <c r="F65" i="5"/>
  <c r="H65" i="5" s="1"/>
  <c r="F62" i="5"/>
  <c r="H62" i="5" s="1"/>
  <c r="F58" i="5"/>
  <c r="H58" i="5" s="1"/>
  <c r="F57" i="5"/>
  <c r="H57" i="5" s="1"/>
  <c r="F53" i="5"/>
  <c r="H53" i="5" s="1"/>
  <c r="F50" i="5"/>
  <c r="H50" i="5" s="1"/>
  <c r="F49" i="5"/>
  <c r="H49" i="5" s="1"/>
  <c r="F46" i="5"/>
  <c r="H46" i="5" s="1"/>
  <c r="F41" i="5"/>
  <c r="H41" i="5" s="1"/>
  <c r="F38" i="5"/>
  <c r="H38" i="5" s="1"/>
  <c r="F37" i="5"/>
  <c r="H37" i="5" s="1"/>
  <c r="F30" i="5"/>
  <c r="H30" i="5" s="1"/>
  <c r="F29" i="5"/>
  <c r="H29" i="5" s="1"/>
  <c r="F25" i="5"/>
  <c r="H25" i="5" s="1"/>
  <c r="F22" i="5"/>
  <c r="H22" i="5"/>
  <c r="F21" i="5"/>
  <c r="H21" i="5" s="1"/>
  <c r="F18" i="5"/>
  <c r="H18" i="5" s="1"/>
  <c r="F17" i="5"/>
  <c r="H17" i="5" s="1"/>
  <c r="F13" i="5"/>
  <c r="H13" i="5" s="1"/>
  <c r="F10" i="5"/>
  <c r="H10" i="5" s="1"/>
  <c r="L60" i="5"/>
  <c r="N60" i="5" s="1"/>
  <c r="L44" i="5"/>
  <c r="N44" i="5" s="1"/>
  <c r="L36" i="5"/>
  <c r="N36" i="5" s="1"/>
  <c r="L32" i="5"/>
  <c r="N32" i="5" s="1"/>
  <c r="L24" i="5"/>
  <c r="N24" i="5" s="1"/>
  <c r="L22" i="5"/>
  <c r="N22" i="5" s="1"/>
  <c r="L20" i="5"/>
  <c r="N20" i="5" s="1"/>
  <c r="L16" i="5"/>
  <c r="N16" i="5" s="1"/>
  <c r="L14" i="5"/>
  <c r="N14" i="5" s="1"/>
  <c r="R73" i="5"/>
  <c r="T73" i="5" s="1"/>
  <c r="R70" i="5"/>
  <c r="T70" i="5" s="1"/>
  <c r="R69" i="5"/>
  <c r="T69" i="5" s="1"/>
  <c r="R66" i="5"/>
  <c r="T66" i="5" s="1"/>
  <c r="R62" i="5"/>
  <c r="T62" i="5" s="1"/>
  <c r="R60" i="5"/>
  <c r="T60" i="5" s="1"/>
  <c r="R58" i="5"/>
  <c r="T58" i="5" s="1"/>
  <c r="R54" i="5"/>
  <c r="T54" i="5" s="1"/>
  <c r="T51" i="5"/>
  <c r="R50" i="5"/>
  <c r="T50" i="5" s="1"/>
  <c r="R49" i="5"/>
  <c r="T49" i="5" s="1"/>
  <c r="R42" i="5"/>
  <c r="T42" i="5" s="1"/>
  <c r="R41" i="5"/>
  <c r="T41" i="5" s="1"/>
  <c r="R38" i="5"/>
  <c r="T38" i="5" s="1"/>
  <c r="R37" i="5"/>
  <c r="T37" i="5" s="1"/>
  <c r="R36" i="5"/>
  <c r="T36" i="5" s="1"/>
  <c r="R34" i="5"/>
  <c r="T34" i="5" s="1"/>
  <c r="R32" i="5"/>
  <c r="T32" i="5" s="1"/>
  <c r="R30" i="5"/>
  <c r="T30" i="5" s="1"/>
  <c r="R29" i="5"/>
  <c r="T29" i="5" s="1"/>
  <c r="R28" i="5"/>
  <c r="T28" i="5" s="1"/>
  <c r="R26" i="5"/>
  <c r="T26" i="5" s="1"/>
  <c r="R22" i="5"/>
  <c r="T22" i="5" s="1"/>
  <c r="T19" i="5"/>
  <c r="R18" i="5"/>
  <c r="T18" i="5" s="1"/>
  <c r="R14" i="5"/>
  <c r="T14" i="5" s="1"/>
  <c r="R13" i="5"/>
  <c r="T13" i="5" s="1"/>
  <c r="R11" i="5"/>
  <c r="T11" i="5" s="1"/>
  <c r="T10" i="5"/>
  <c r="X64" i="5"/>
  <c r="Z64" i="5" s="1"/>
  <c r="X58" i="5"/>
  <c r="Z58" i="5" s="1"/>
  <c r="Z56" i="5"/>
  <c r="X55" i="5"/>
  <c r="Z55" i="5" s="1"/>
  <c r="X52" i="5"/>
  <c r="Z52" i="5" s="1"/>
  <c r="X50" i="5"/>
  <c r="Z50" i="5" s="1"/>
  <c r="X48" i="5"/>
  <c r="Z48" i="5" s="1"/>
  <c r="X46" i="5"/>
  <c r="Z46" i="5" s="1"/>
  <c r="X39" i="5"/>
  <c r="Z39" i="5" s="1"/>
  <c r="Z36" i="5"/>
  <c r="X27" i="5"/>
  <c r="Z27" i="5" s="1"/>
  <c r="X26" i="5"/>
  <c r="Z26" i="5" s="1"/>
  <c r="X25" i="5"/>
  <c r="Z25" i="5" s="1"/>
  <c r="X24" i="5"/>
  <c r="Z24" i="5" s="1"/>
  <c r="X16" i="5"/>
  <c r="Z16" i="5" s="1"/>
  <c r="AD63" i="5"/>
  <c r="AF63" i="5" s="1"/>
  <c r="AD61" i="5"/>
  <c r="AF61" i="5" s="1"/>
  <c r="AD60" i="5"/>
  <c r="AF60" i="5" s="1"/>
  <c r="AD59" i="5"/>
  <c r="AF59" i="5" s="1"/>
  <c r="AD57" i="5"/>
  <c r="AD56" i="5"/>
  <c r="AF56" i="5" s="1"/>
  <c r="AF53" i="5"/>
  <c r="AD41" i="5"/>
  <c r="AF41" i="5" s="1"/>
  <c r="AD40" i="5"/>
  <c r="AF40" i="5" s="1"/>
  <c r="AD15" i="5"/>
  <c r="AF15" i="5" s="1"/>
  <c r="AD13" i="5"/>
  <c r="AF13" i="5" s="1"/>
  <c r="AD12" i="5"/>
  <c r="AF12" i="5" s="1"/>
  <c r="AD11" i="5"/>
  <c r="AF11" i="5" s="1"/>
  <c r="AJ69" i="5"/>
  <c r="AL69" i="5" s="1"/>
  <c r="AJ61" i="5"/>
  <c r="AL61" i="5" s="1"/>
  <c r="AJ53" i="5"/>
  <c r="AL53" i="5" s="1"/>
  <c r="AJ45" i="5"/>
  <c r="AL45" i="5" s="1"/>
  <c r="AJ21" i="5"/>
  <c r="AL21" i="5" s="1"/>
  <c r="AJ13" i="5"/>
  <c r="AL13" i="5" s="1"/>
  <c r="AJ9" i="5"/>
  <c r="AL9" i="5" s="1"/>
  <c r="R9" i="5"/>
  <c r="T9" i="5" s="1"/>
  <c r="R41" i="4"/>
  <c r="T41" i="4" s="1"/>
  <c r="R38" i="4"/>
  <c r="T38" i="4" s="1"/>
  <c r="R37" i="4"/>
  <c r="T37" i="4" s="1"/>
  <c r="R34" i="4"/>
  <c r="R33" i="4"/>
  <c r="T33" i="4" s="1"/>
  <c r="R30" i="4"/>
  <c r="T30" i="4" s="1"/>
  <c r="R29" i="4"/>
  <c r="T29" i="4" s="1"/>
  <c r="R25" i="4"/>
  <c r="T25" i="4" s="1"/>
  <c r="R22" i="4"/>
  <c r="T22" i="4" s="1"/>
  <c r="R21" i="4"/>
  <c r="T21" i="4" s="1"/>
  <c r="R18" i="4"/>
  <c r="R17" i="4"/>
  <c r="T17" i="4" s="1"/>
  <c r="R14" i="4"/>
  <c r="R13" i="4"/>
  <c r="T13" i="4" s="1"/>
  <c r="R12" i="4"/>
  <c r="T12" i="4" s="1"/>
  <c r="R11" i="4"/>
  <c r="T11" i="4" s="1"/>
  <c r="R10" i="4"/>
  <c r="T10" i="4" s="1"/>
  <c r="X38" i="4"/>
  <c r="Z38" i="4" s="1"/>
  <c r="X34" i="4"/>
  <c r="Z34" i="4" s="1"/>
  <c r="X33" i="4"/>
  <c r="Z33" i="4" s="1"/>
  <c r="X30" i="4"/>
  <c r="Z30" i="4" s="1"/>
  <c r="X26" i="4"/>
  <c r="Z26" i="4"/>
  <c r="X25" i="4"/>
  <c r="Z25" i="4" s="1"/>
  <c r="X23" i="4"/>
  <c r="Z23" i="4" s="1"/>
  <c r="X22" i="4"/>
  <c r="Z22" i="4" s="1"/>
  <c r="X21" i="4"/>
  <c r="Z21" i="4" s="1"/>
  <c r="X20" i="4"/>
  <c r="Z20" i="4" s="1"/>
  <c r="X18" i="4"/>
  <c r="Z18" i="4" s="1"/>
  <c r="X14" i="4"/>
  <c r="Z14" i="4"/>
  <c r="AD35" i="4"/>
  <c r="AF35" i="4" s="1"/>
  <c r="AD28" i="4"/>
  <c r="AF28" i="4" s="1"/>
  <c r="AD27" i="4"/>
  <c r="AF27" i="4" s="1"/>
  <c r="AD25" i="4"/>
  <c r="AF25" i="4" s="1"/>
  <c r="AD23" i="4"/>
  <c r="AF23" i="4" s="1"/>
  <c r="AD21" i="4"/>
  <c r="AF21" i="4" s="1"/>
  <c r="AD19" i="4"/>
  <c r="AF19" i="4" s="1"/>
  <c r="AD17" i="4"/>
  <c r="AF17" i="4" s="1"/>
  <c r="AD15" i="4"/>
  <c r="AF15" i="4" s="1"/>
  <c r="AD13" i="4"/>
  <c r="AF13" i="4" s="1"/>
  <c r="AD11" i="4"/>
  <c r="AF11" i="4" s="1"/>
  <c r="AJ39" i="4"/>
  <c r="AL39" i="4" s="1"/>
  <c r="AJ38" i="4"/>
  <c r="AL38" i="4" s="1"/>
  <c r="AJ37" i="4"/>
  <c r="AL37" i="4" s="1"/>
  <c r="AJ36" i="4"/>
  <c r="AL36" i="4" s="1"/>
  <c r="AJ34" i="4"/>
  <c r="AL34" i="4" s="1"/>
  <c r="AJ32" i="4"/>
  <c r="AL32" i="4" s="1"/>
  <c r="AJ30" i="4"/>
  <c r="AJ29" i="4"/>
  <c r="AL29" i="4" s="1"/>
  <c r="AJ28" i="4"/>
  <c r="AL28" i="4" s="1"/>
  <c r="AJ25" i="4"/>
  <c r="AL25" i="4" s="1"/>
  <c r="AJ22" i="4"/>
  <c r="AL22" i="4" s="1"/>
  <c r="AJ17" i="4"/>
  <c r="AL17" i="4" s="1"/>
  <c r="AJ13" i="4"/>
  <c r="AL13" i="4" s="1"/>
  <c r="AJ11" i="4"/>
  <c r="AL11" i="4" s="1"/>
  <c r="AJ10" i="4"/>
  <c r="AL10" i="4" s="1"/>
  <c r="AJ9" i="4"/>
  <c r="AL9" i="4" s="1"/>
  <c r="L39" i="4"/>
  <c r="N39" i="4"/>
  <c r="L36" i="4"/>
  <c r="N36" i="4" s="1"/>
  <c r="L33" i="4"/>
  <c r="N33" i="4" s="1"/>
  <c r="L32" i="4"/>
  <c r="N32" i="4" s="1"/>
  <c r="L31" i="4"/>
  <c r="N31" i="4" s="1"/>
  <c r="L30" i="4"/>
  <c r="N30" i="4" s="1"/>
  <c r="L29" i="4"/>
  <c r="N29" i="4" s="1"/>
  <c r="L28" i="4"/>
  <c r="N28" i="4"/>
  <c r="L27" i="4"/>
  <c r="N27" i="4" s="1"/>
  <c r="L26" i="4"/>
  <c r="N26" i="4" s="1"/>
  <c r="L25" i="4"/>
  <c r="N25" i="4" s="1"/>
  <c r="L24" i="4"/>
  <c r="N24" i="4" s="1"/>
  <c r="L23" i="4"/>
  <c r="N23" i="4" s="1"/>
  <c r="L15" i="4"/>
  <c r="N15" i="4" s="1"/>
  <c r="L14" i="4"/>
  <c r="N14" i="4" s="1"/>
  <c r="F38" i="4"/>
  <c r="H38" i="4" s="1"/>
  <c r="F34" i="4"/>
  <c r="H34" i="4" s="1"/>
  <c r="F30" i="4"/>
  <c r="H30" i="4" s="1"/>
  <c r="F26" i="4"/>
  <c r="H26" i="4" s="1"/>
  <c r="F22" i="4"/>
  <c r="H22" i="4" s="1"/>
  <c r="F18" i="4"/>
  <c r="H18" i="4" s="1"/>
  <c r="F14" i="4"/>
  <c r="H14" i="4" s="1"/>
  <c r="H10" i="4"/>
  <c r="I34" i="3"/>
  <c r="AD9" i="4"/>
  <c r="AF9" i="4" s="1"/>
  <c r="L10" i="4"/>
  <c r="N10" i="4" s="1"/>
  <c r="AD10" i="4"/>
  <c r="AF10" i="4"/>
  <c r="F11" i="4"/>
  <c r="H11" i="4" s="1"/>
  <c r="L11" i="4"/>
  <c r="N11" i="4" s="1"/>
  <c r="X11" i="4"/>
  <c r="Z11" i="4" s="1"/>
  <c r="F12" i="4"/>
  <c r="H12" i="4" s="1"/>
  <c r="L12" i="4"/>
  <c r="N12" i="4" s="1"/>
  <c r="X12" i="4"/>
  <c r="Z12" i="4" s="1"/>
  <c r="AD12" i="4"/>
  <c r="AF12" i="4" s="1"/>
  <c r="AJ12" i="4"/>
  <c r="AL12" i="4" s="1"/>
  <c r="H13" i="4"/>
  <c r="L13" i="4"/>
  <c r="N13" i="4" s="1"/>
  <c r="AD14" i="4"/>
  <c r="AF14" i="4"/>
  <c r="AJ14" i="4"/>
  <c r="AL14" i="4" s="1"/>
  <c r="F15" i="4"/>
  <c r="H15" i="4" s="1"/>
  <c r="R15" i="4"/>
  <c r="T15" i="4" s="1"/>
  <c r="X15" i="4"/>
  <c r="Z15" i="4" s="1"/>
  <c r="AJ15" i="4"/>
  <c r="AL15" i="4"/>
  <c r="F16" i="4"/>
  <c r="H16" i="4" s="1"/>
  <c r="L16" i="4"/>
  <c r="N16" i="4" s="1"/>
  <c r="R16" i="4"/>
  <c r="T16" i="4" s="1"/>
  <c r="X16" i="4"/>
  <c r="Z16" i="4"/>
  <c r="AD16" i="4"/>
  <c r="AF16" i="4" s="1"/>
  <c r="AJ16" i="4"/>
  <c r="AL16" i="4" s="1"/>
  <c r="F17" i="4"/>
  <c r="H17" i="4" s="1"/>
  <c r="L17" i="4"/>
  <c r="N17" i="4" s="1"/>
  <c r="X17" i="4"/>
  <c r="Z17" i="4" s="1"/>
  <c r="L18" i="4"/>
  <c r="N18" i="4"/>
  <c r="AD18" i="4"/>
  <c r="AF18" i="4" s="1"/>
  <c r="AJ18" i="4"/>
  <c r="AL18" i="4" s="1"/>
  <c r="F19" i="4"/>
  <c r="H19" i="4" s="1"/>
  <c r="L19" i="4"/>
  <c r="N19" i="4" s="1"/>
  <c r="R19" i="4"/>
  <c r="T19" i="4" s="1"/>
  <c r="X19" i="4"/>
  <c r="Z19" i="4" s="1"/>
  <c r="AJ19" i="4"/>
  <c r="AL19" i="4" s="1"/>
  <c r="F20" i="4"/>
  <c r="H20" i="4" s="1"/>
  <c r="L20" i="4"/>
  <c r="N20" i="4" s="1"/>
  <c r="R20" i="4"/>
  <c r="T20" i="4" s="1"/>
  <c r="AD20" i="4"/>
  <c r="AF20" i="4" s="1"/>
  <c r="AJ20" i="4"/>
  <c r="AL20" i="4" s="1"/>
  <c r="F21" i="4"/>
  <c r="H21" i="4" s="1"/>
  <c r="L21" i="4"/>
  <c r="N21" i="4" s="1"/>
  <c r="AJ21" i="4"/>
  <c r="AL21" i="4" s="1"/>
  <c r="L22" i="4"/>
  <c r="N22" i="4" s="1"/>
  <c r="AD22" i="4"/>
  <c r="AF22" i="4" s="1"/>
  <c r="F23" i="4"/>
  <c r="H23" i="4" s="1"/>
  <c r="R23" i="4"/>
  <c r="T23" i="4" s="1"/>
  <c r="AJ23" i="4"/>
  <c r="AL23" i="4" s="1"/>
  <c r="F24" i="4"/>
  <c r="H24" i="4" s="1"/>
  <c r="R24" i="4"/>
  <c r="T24" i="4" s="1"/>
  <c r="X24" i="4"/>
  <c r="Z24" i="4" s="1"/>
  <c r="AD24" i="4"/>
  <c r="AF24" i="4" s="1"/>
  <c r="AJ24" i="4"/>
  <c r="AL24" i="4"/>
  <c r="F25" i="4"/>
  <c r="H25" i="4" s="1"/>
  <c r="R26" i="4"/>
  <c r="T26" i="4"/>
  <c r="AD26" i="4"/>
  <c r="AF26" i="4" s="1"/>
  <c r="AJ26" i="4"/>
  <c r="AL26" i="4" s="1"/>
  <c r="F27" i="4"/>
  <c r="H27" i="4" s="1"/>
  <c r="R27" i="4"/>
  <c r="T27" i="4" s="1"/>
  <c r="X27" i="4"/>
  <c r="Z27" i="4"/>
  <c r="AJ27" i="4"/>
  <c r="AL27" i="4" s="1"/>
  <c r="F28" i="4"/>
  <c r="H28" i="4" s="1"/>
  <c r="R28" i="4"/>
  <c r="T28" i="4"/>
  <c r="X28" i="4"/>
  <c r="Z28" i="4" s="1"/>
  <c r="F29" i="4"/>
  <c r="H29" i="4" s="1"/>
  <c r="X29" i="4"/>
  <c r="Z29" i="4" s="1"/>
  <c r="AD29" i="4"/>
  <c r="AF29" i="4" s="1"/>
  <c r="AD30" i="4"/>
  <c r="AF30" i="4" s="1"/>
  <c r="F31" i="4"/>
  <c r="H31" i="4" s="1"/>
  <c r="R31" i="4"/>
  <c r="T31" i="4" s="1"/>
  <c r="X31" i="4"/>
  <c r="Z31" i="4" s="1"/>
  <c r="AD31" i="4"/>
  <c r="AF31" i="4" s="1"/>
  <c r="AJ31" i="4"/>
  <c r="AL31" i="4" s="1"/>
  <c r="F32" i="4"/>
  <c r="H32" i="4" s="1"/>
  <c r="R32" i="4"/>
  <c r="T32" i="4" s="1"/>
  <c r="X32" i="4"/>
  <c r="Z32" i="4"/>
  <c r="AD32" i="4"/>
  <c r="AF32" i="4"/>
  <c r="F33" i="4"/>
  <c r="H33" i="4" s="1"/>
  <c r="AD33" i="4"/>
  <c r="AF33" i="4" s="1"/>
  <c r="AJ33" i="4"/>
  <c r="AL33" i="4" s="1"/>
  <c r="L34" i="4"/>
  <c r="N34" i="4" s="1"/>
  <c r="AD34" i="4"/>
  <c r="AF34" i="4" s="1"/>
  <c r="F35" i="4"/>
  <c r="H35" i="4" s="1"/>
  <c r="L35" i="4"/>
  <c r="N35" i="4" s="1"/>
  <c r="R35" i="4"/>
  <c r="T35" i="4" s="1"/>
  <c r="X35" i="4"/>
  <c r="Z35" i="4" s="1"/>
  <c r="AJ35" i="4"/>
  <c r="AL35" i="4" s="1"/>
  <c r="F36" i="4"/>
  <c r="H36" i="4" s="1"/>
  <c r="R36" i="4"/>
  <c r="T36" i="4"/>
  <c r="X36" i="4"/>
  <c r="Z36" i="4" s="1"/>
  <c r="AD36" i="4"/>
  <c r="AF36" i="4" s="1"/>
  <c r="F37" i="4"/>
  <c r="H37" i="4" s="1"/>
  <c r="L37" i="4"/>
  <c r="N37" i="4" s="1"/>
  <c r="X37" i="4"/>
  <c r="Z37" i="4" s="1"/>
  <c r="AD37" i="4"/>
  <c r="AF37" i="4"/>
  <c r="L38" i="4"/>
  <c r="N38" i="4" s="1"/>
  <c r="AD38" i="4"/>
  <c r="AF38" i="4"/>
  <c r="F39" i="4"/>
  <c r="H39" i="4" s="1"/>
  <c r="R39" i="4"/>
  <c r="T39" i="4" s="1"/>
  <c r="X39" i="4"/>
  <c r="Z39" i="4"/>
  <c r="AD39" i="4"/>
  <c r="AF39" i="4" s="1"/>
  <c r="F40" i="4"/>
  <c r="H40" i="4" s="1"/>
  <c r="L40" i="4"/>
  <c r="N40" i="4" s="1"/>
  <c r="R40" i="4"/>
  <c r="T40" i="4" s="1"/>
  <c r="X40" i="4"/>
  <c r="Z40" i="4" s="1"/>
  <c r="AD40" i="4"/>
  <c r="AF40" i="4" s="1"/>
  <c r="AJ40" i="4"/>
  <c r="AL40" i="4" s="1"/>
  <c r="F41" i="4"/>
  <c r="H41" i="4" s="1"/>
  <c r="L41" i="4"/>
  <c r="N41" i="4" s="1"/>
  <c r="X41" i="4"/>
  <c r="Z41" i="4" s="1"/>
  <c r="AD41" i="4"/>
  <c r="AF41" i="4" s="1"/>
  <c r="AJ41" i="4"/>
  <c r="AL41" i="4" s="1"/>
  <c r="G35" i="3"/>
  <c r="I32" i="3"/>
  <c r="I27" i="3"/>
  <c r="I22" i="3"/>
  <c r="J22" i="3" s="1"/>
  <c r="K22" i="3" s="1"/>
  <c r="I18" i="3"/>
  <c r="F33" i="3"/>
  <c r="F26" i="3"/>
  <c r="F25" i="3"/>
  <c r="F18" i="3"/>
  <c r="D29" i="3"/>
  <c r="F13" i="3"/>
  <c r="J13" i="3" s="1"/>
  <c r="K13" i="3" s="1"/>
  <c r="F10" i="3"/>
  <c r="G15" i="2"/>
  <c r="AJ73" i="5"/>
  <c r="AL73" i="5" s="1"/>
  <c r="AD73" i="5"/>
  <c r="AF73" i="5" s="1"/>
  <c r="X73" i="5"/>
  <c r="Z73" i="5" s="1"/>
  <c r="L73" i="5"/>
  <c r="N73" i="5" s="1"/>
  <c r="F73" i="5"/>
  <c r="H73" i="5" s="1"/>
  <c r="AJ72" i="5"/>
  <c r="AL72" i="5" s="1"/>
  <c r="AD72" i="5"/>
  <c r="AF72" i="5" s="1"/>
  <c r="X72" i="5"/>
  <c r="Z72" i="5" s="1"/>
  <c r="R72" i="5"/>
  <c r="T72" i="5" s="1"/>
  <c r="F72" i="5"/>
  <c r="H72" i="5" s="1"/>
  <c r="AJ71" i="5"/>
  <c r="AL71" i="5" s="1"/>
  <c r="AD71" i="5"/>
  <c r="AF71" i="5" s="1"/>
  <c r="X71" i="5"/>
  <c r="Z71" i="5" s="1"/>
  <c r="R71" i="5"/>
  <c r="T71" i="5" s="1"/>
  <c r="L71" i="5"/>
  <c r="N71" i="5" s="1"/>
  <c r="F71" i="5"/>
  <c r="H71" i="5" s="1"/>
  <c r="AJ70" i="5"/>
  <c r="AL70" i="5" s="1"/>
  <c r="AD70" i="5"/>
  <c r="AF70" i="5" s="1"/>
  <c r="X70" i="5"/>
  <c r="Z70" i="5" s="1"/>
  <c r="AD69" i="5"/>
  <c r="AF69" i="5" s="1"/>
  <c r="X69" i="5"/>
  <c r="Z69" i="5" s="1"/>
  <c r="L69" i="5"/>
  <c r="N69" i="5" s="1"/>
  <c r="AJ68" i="5"/>
  <c r="AL68" i="5" s="1"/>
  <c r="AD68" i="5"/>
  <c r="AF68" i="5" s="1"/>
  <c r="X68" i="5"/>
  <c r="Z68" i="5" s="1"/>
  <c r="R68" i="5"/>
  <c r="T68" i="5" s="1"/>
  <c r="F68" i="5"/>
  <c r="H68" i="5" s="1"/>
  <c r="AJ67" i="5"/>
  <c r="AL67" i="5" s="1"/>
  <c r="AD67" i="5"/>
  <c r="AF67" i="5" s="1"/>
  <c r="X67" i="5"/>
  <c r="Z67" i="5" s="1"/>
  <c r="R67" i="5"/>
  <c r="T67" i="5" s="1"/>
  <c r="L67" i="5"/>
  <c r="N67" i="5" s="1"/>
  <c r="F67" i="5"/>
  <c r="H67" i="5" s="1"/>
  <c r="AJ66" i="5"/>
  <c r="AL66" i="5" s="1"/>
  <c r="AD66" i="5"/>
  <c r="AF66" i="5" s="1"/>
  <c r="X66" i="5"/>
  <c r="Z66" i="5" s="1"/>
  <c r="L66" i="5"/>
  <c r="N66" i="5" s="1"/>
  <c r="AJ65" i="5"/>
  <c r="AL65" i="5" s="1"/>
  <c r="AF65" i="5"/>
  <c r="AD65" i="5"/>
  <c r="X65" i="5"/>
  <c r="Z65" i="5" s="1"/>
  <c r="R65" i="5"/>
  <c r="T65" i="5" s="1"/>
  <c r="L65" i="5"/>
  <c r="N65" i="5" s="1"/>
  <c r="AL64" i="5"/>
  <c r="AJ64" i="5"/>
  <c r="AD64" i="5"/>
  <c r="AF64" i="5" s="1"/>
  <c r="R64" i="5"/>
  <c r="T64" i="5" s="1"/>
  <c r="F64" i="5"/>
  <c r="H64" i="5" s="1"/>
  <c r="AJ63" i="5"/>
  <c r="AL63" i="5" s="1"/>
  <c r="X63" i="5"/>
  <c r="Z63" i="5" s="1"/>
  <c r="R63" i="5"/>
  <c r="T63" i="5" s="1"/>
  <c r="L63" i="5"/>
  <c r="N63" i="5" s="1"/>
  <c r="F63" i="5"/>
  <c r="H63" i="5" s="1"/>
  <c r="AJ62" i="5"/>
  <c r="AL62" i="5" s="1"/>
  <c r="AD62" i="5"/>
  <c r="AF62" i="5" s="1"/>
  <c r="X62" i="5"/>
  <c r="Z62" i="5" s="1"/>
  <c r="X61" i="5"/>
  <c r="Z61" i="5" s="1"/>
  <c r="R61" i="5"/>
  <c r="T61" i="5" s="1"/>
  <c r="L61" i="5"/>
  <c r="N61" i="5" s="1"/>
  <c r="F61" i="5"/>
  <c r="H61" i="5" s="1"/>
  <c r="AJ60" i="5"/>
  <c r="AL60" i="5" s="1"/>
  <c r="X60" i="5"/>
  <c r="Z60" i="5" s="1"/>
  <c r="F60" i="5"/>
  <c r="H60" i="5" s="1"/>
  <c r="AJ59" i="5"/>
  <c r="AL59" i="5" s="1"/>
  <c r="X59" i="5"/>
  <c r="Z59" i="5" s="1"/>
  <c r="R59" i="5"/>
  <c r="T59" i="5" s="1"/>
  <c r="L59" i="5"/>
  <c r="N59" i="5" s="1"/>
  <c r="F59" i="5"/>
  <c r="H59" i="5" s="1"/>
  <c r="AJ58" i="5"/>
  <c r="AL58" i="5" s="1"/>
  <c r="AD58" i="5"/>
  <c r="AF58" i="5" s="1"/>
  <c r="L58" i="5"/>
  <c r="N58" i="5" s="1"/>
  <c r="AJ57" i="5"/>
  <c r="AL57" i="5" s="1"/>
  <c r="X57" i="5"/>
  <c r="Z57" i="5" s="1"/>
  <c r="L57" i="5"/>
  <c r="N57" i="5" s="1"/>
  <c r="AJ56" i="5"/>
  <c r="AL56" i="5" s="1"/>
  <c r="X56" i="5"/>
  <c r="R56" i="5"/>
  <c r="T56" i="5" s="1"/>
  <c r="F56" i="5"/>
  <c r="H56" i="5" s="1"/>
  <c r="AJ55" i="5"/>
  <c r="AL55" i="5" s="1"/>
  <c r="AD55" i="5"/>
  <c r="AF55" i="5" s="1"/>
  <c r="R55" i="5"/>
  <c r="T55" i="5" s="1"/>
  <c r="L55" i="5"/>
  <c r="N55" i="5" s="1"/>
  <c r="H55" i="5"/>
  <c r="F55" i="5"/>
  <c r="AJ54" i="5"/>
  <c r="AL54" i="5" s="1"/>
  <c r="AD54" i="5"/>
  <c r="AF54" i="5" s="1"/>
  <c r="X54" i="5"/>
  <c r="Z54" i="5" s="1"/>
  <c r="F54" i="5"/>
  <c r="H54" i="5" s="1"/>
  <c r="AD53" i="5"/>
  <c r="X53" i="5"/>
  <c r="Z53" i="5" s="1"/>
  <c r="R53" i="5"/>
  <c r="T53" i="5" s="1"/>
  <c r="L53" i="5"/>
  <c r="N53" i="5" s="1"/>
  <c r="AJ52" i="5"/>
  <c r="AL52" i="5" s="1"/>
  <c r="AD52" i="5"/>
  <c r="AF52" i="5" s="1"/>
  <c r="R52" i="5"/>
  <c r="T52" i="5" s="1"/>
  <c r="F52" i="5"/>
  <c r="H52" i="5" s="1"/>
  <c r="AJ51" i="5"/>
  <c r="AL51" i="5" s="1"/>
  <c r="AD51" i="5"/>
  <c r="AF51" i="5" s="1"/>
  <c r="X51" i="5"/>
  <c r="Z51" i="5" s="1"/>
  <c r="R51" i="5"/>
  <c r="L51" i="5"/>
  <c r="N51" i="5" s="1"/>
  <c r="F51" i="5"/>
  <c r="H51" i="5" s="1"/>
  <c r="AJ50" i="5"/>
  <c r="AL50" i="5" s="1"/>
  <c r="AD50" i="5"/>
  <c r="AF50" i="5" s="1"/>
  <c r="AJ49" i="5"/>
  <c r="AL49" i="5" s="1"/>
  <c r="AD49" i="5"/>
  <c r="AF49" i="5" s="1"/>
  <c r="X49" i="5"/>
  <c r="Z49" i="5" s="1"/>
  <c r="L49" i="5"/>
  <c r="N49" i="5" s="1"/>
  <c r="AJ48" i="5"/>
  <c r="AL48" i="5" s="1"/>
  <c r="AD48" i="5"/>
  <c r="AF48" i="5" s="1"/>
  <c r="R48" i="5"/>
  <c r="T48" i="5" s="1"/>
  <c r="F48" i="5"/>
  <c r="H48" i="5" s="1"/>
  <c r="AJ47" i="5"/>
  <c r="AL47" i="5" s="1"/>
  <c r="AD47" i="5"/>
  <c r="AF47" i="5" s="1"/>
  <c r="X47" i="5"/>
  <c r="Z47" i="5" s="1"/>
  <c r="R47" i="5"/>
  <c r="T47" i="5" s="1"/>
  <c r="L47" i="5"/>
  <c r="N47" i="5" s="1"/>
  <c r="F47" i="5"/>
  <c r="H47" i="5" s="1"/>
  <c r="AJ46" i="5"/>
  <c r="AL46" i="5" s="1"/>
  <c r="AD46" i="5"/>
  <c r="AF46" i="5" s="1"/>
  <c r="R46" i="5"/>
  <c r="T46" i="5" s="1"/>
  <c r="L46" i="5"/>
  <c r="N46" i="5" s="1"/>
  <c r="AD45" i="5"/>
  <c r="AF45" i="5" s="1"/>
  <c r="X45" i="5"/>
  <c r="Z45" i="5" s="1"/>
  <c r="R45" i="5"/>
  <c r="T45" i="5" s="1"/>
  <c r="L45" i="5"/>
  <c r="N45" i="5" s="1"/>
  <c r="F45" i="5"/>
  <c r="H45" i="5" s="1"/>
  <c r="AJ44" i="5"/>
  <c r="AL44" i="5" s="1"/>
  <c r="AD44" i="5"/>
  <c r="AF44" i="5" s="1"/>
  <c r="X44" i="5"/>
  <c r="Z44" i="5" s="1"/>
  <c r="R44" i="5"/>
  <c r="T44" i="5" s="1"/>
  <c r="F44" i="5"/>
  <c r="H44" i="5" s="1"/>
  <c r="AJ43" i="5"/>
  <c r="AL43" i="5" s="1"/>
  <c r="AD43" i="5"/>
  <c r="AF43" i="5" s="1"/>
  <c r="X43" i="5"/>
  <c r="Z43" i="5" s="1"/>
  <c r="R43" i="5"/>
  <c r="T43" i="5" s="1"/>
  <c r="L43" i="5"/>
  <c r="N43" i="5" s="1"/>
  <c r="F43" i="5"/>
  <c r="H43" i="5" s="1"/>
  <c r="AJ42" i="5"/>
  <c r="AL42" i="5" s="1"/>
  <c r="AD42" i="5"/>
  <c r="AF42" i="5" s="1"/>
  <c r="X42" i="5"/>
  <c r="Z42" i="5" s="1"/>
  <c r="F42" i="5"/>
  <c r="H42" i="5" s="1"/>
  <c r="AJ41" i="5"/>
  <c r="AL41" i="5" s="1"/>
  <c r="X41" i="5"/>
  <c r="Z41" i="5" s="1"/>
  <c r="L41" i="5"/>
  <c r="N41" i="5" s="1"/>
  <c r="AJ40" i="5"/>
  <c r="AL40" i="5" s="1"/>
  <c r="X40" i="5"/>
  <c r="Z40" i="5" s="1"/>
  <c r="R40" i="5"/>
  <c r="T40" i="5" s="1"/>
  <c r="L40" i="5"/>
  <c r="N40" i="5" s="1"/>
  <c r="F40" i="5"/>
  <c r="H40" i="5" s="1"/>
  <c r="AJ39" i="5"/>
  <c r="AL39" i="5" s="1"/>
  <c r="AD39" i="5"/>
  <c r="AF39" i="5" s="1"/>
  <c r="R39" i="5"/>
  <c r="T39" i="5" s="1"/>
  <c r="L39" i="5"/>
  <c r="N39" i="5" s="1"/>
  <c r="F39" i="5"/>
  <c r="H39" i="5" s="1"/>
  <c r="AJ38" i="5"/>
  <c r="AL38" i="5" s="1"/>
  <c r="AD38" i="5"/>
  <c r="AF38" i="5" s="1"/>
  <c r="X38" i="5"/>
  <c r="Z38" i="5" s="1"/>
  <c r="AJ37" i="5"/>
  <c r="AL37" i="5" s="1"/>
  <c r="AD37" i="5"/>
  <c r="AF37" i="5" s="1"/>
  <c r="X37" i="5"/>
  <c r="Z37" i="5" s="1"/>
  <c r="L37" i="5"/>
  <c r="N37" i="5" s="1"/>
  <c r="AJ36" i="5"/>
  <c r="AL36" i="5" s="1"/>
  <c r="AD36" i="5"/>
  <c r="AF36" i="5" s="1"/>
  <c r="X36" i="5"/>
  <c r="F36" i="5"/>
  <c r="H36" i="5" s="1"/>
  <c r="AJ35" i="5"/>
  <c r="AL35" i="5" s="1"/>
  <c r="AD35" i="5"/>
  <c r="AF35" i="5" s="1"/>
  <c r="X35" i="5"/>
  <c r="Z35" i="5" s="1"/>
  <c r="R35" i="5"/>
  <c r="T35" i="5" s="1"/>
  <c r="L35" i="5"/>
  <c r="N35" i="5" s="1"/>
  <c r="F35" i="5"/>
  <c r="H35" i="5" s="1"/>
  <c r="AJ34" i="5"/>
  <c r="AL34" i="5" s="1"/>
  <c r="AD34" i="5"/>
  <c r="AF34" i="5" s="1"/>
  <c r="X34" i="5"/>
  <c r="Z34" i="5" s="1"/>
  <c r="F34" i="5"/>
  <c r="H34" i="5" s="1"/>
  <c r="AJ33" i="5"/>
  <c r="AL33" i="5" s="1"/>
  <c r="AD33" i="5"/>
  <c r="AF33" i="5" s="1"/>
  <c r="X33" i="5"/>
  <c r="Z33" i="5" s="1"/>
  <c r="R33" i="5"/>
  <c r="T33" i="5" s="1"/>
  <c r="L33" i="5"/>
  <c r="N33" i="5" s="1"/>
  <c r="F33" i="5"/>
  <c r="H33" i="5" s="1"/>
  <c r="AJ32" i="5"/>
  <c r="AL32" i="5" s="1"/>
  <c r="AD32" i="5"/>
  <c r="AF32" i="5" s="1"/>
  <c r="X32" i="5"/>
  <c r="Z32" i="5" s="1"/>
  <c r="F32" i="5"/>
  <c r="H32" i="5" s="1"/>
  <c r="AJ31" i="5"/>
  <c r="AL31" i="5" s="1"/>
  <c r="AD31" i="5"/>
  <c r="AF31" i="5" s="1"/>
  <c r="X31" i="5"/>
  <c r="Z31" i="5" s="1"/>
  <c r="R31" i="5"/>
  <c r="T31" i="5" s="1"/>
  <c r="L31" i="5"/>
  <c r="N31" i="5" s="1"/>
  <c r="F31" i="5"/>
  <c r="H31" i="5" s="1"/>
  <c r="AJ30" i="5"/>
  <c r="AL30" i="5" s="1"/>
  <c r="AD30" i="5"/>
  <c r="AF30" i="5" s="1"/>
  <c r="X30" i="5"/>
  <c r="Z30" i="5" s="1"/>
  <c r="AJ29" i="5"/>
  <c r="AL29" i="5" s="1"/>
  <c r="AD29" i="5"/>
  <c r="AF29" i="5" s="1"/>
  <c r="X29" i="5"/>
  <c r="Z29" i="5" s="1"/>
  <c r="L29" i="5"/>
  <c r="N29" i="5" s="1"/>
  <c r="AJ28" i="5"/>
  <c r="AL28" i="5" s="1"/>
  <c r="AD28" i="5"/>
  <c r="AF28" i="5" s="1"/>
  <c r="X28" i="5"/>
  <c r="Z28" i="5" s="1"/>
  <c r="F28" i="5"/>
  <c r="H28" i="5" s="1"/>
  <c r="AJ27" i="5"/>
  <c r="AL27" i="5" s="1"/>
  <c r="AD27" i="5"/>
  <c r="AF27" i="5" s="1"/>
  <c r="R27" i="5"/>
  <c r="T27" i="5" s="1"/>
  <c r="L27" i="5"/>
  <c r="N27" i="5" s="1"/>
  <c r="F27" i="5"/>
  <c r="H27" i="5" s="1"/>
  <c r="AJ26" i="5"/>
  <c r="AL26" i="5" s="1"/>
  <c r="AD26" i="5"/>
  <c r="AF26" i="5" s="1"/>
  <c r="F26" i="5"/>
  <c r="H26" i="5" s="1"/>
  <c r="AJ25" i="5"/>
  <c r="AL25" i="5" s="1"/>
  <c r="AD25" i="5"/>
  <c r="AF25" i="5" s="1"/>
  <c r="R25" i="5"/>
  <c r="T25" i="5" s="1"/>
  <c r="L25" i="5"/>
  <c r="N25" i="5" s="1"/>
  <c r="AJ24" i="5"/>
  <c r="AL24" i="5" s="1"/>
  <c r="AD24" i="5"/>
  <c r="AF24" i="5" s="1"/>
  <c r="R24" i="5"/>
  <c r="T24" i="5" s="1"/>
  <c r="F24" i="5"/>
  <c r="H24" i="5" s="1"/>
  <c r="AJ23" i="5"/>
  <c r="AL23" i="5" s="1"/>
  <c r="AD23" i="5"/>
  <c r="AF23" i="5" s="1"/>
  <c r="X23" i="5"/>
  <c r="Z23" i="5" s="1"/>
  <c r="L23" i="5"/>
  <c r="N23" i="5" s="1"/>
  <c r="F23" i="5"/>
  <c r="H23" i="5" s="1"/>
  <c r="AJ22" i="5"/>
  <c r="AL22" i="5" s="1"/>
  <c r="AD22" i="5"/>
  <c r="AF22" i="5" s="1"/>
  <c r="X22" i="5"/>
  <c r="Z22" i="5" s="1"/>
  <c r="AD21" i="5"/>
  <c r="AF21" i="5" s="1"/>
  <c r="X21" i="5"/>
  <c r="Z21" i="5" s="1"/>
  <c r="R21" i="5"/>
  <c r="T21" i="5" s="1"/>
  <c r="L21" i="5"/>
  <c r="N21" i="5" s="1"/>
  <c r="AJ20" i="5"/>
  <c r="AL20" i="5" s="1"/>
  <c r="AD20" i="5"/>
  <c r="AF20" i="5" s="1"/>
  <c r="X20" i="5"/>
  <c r="Z20" i="5" s="1"/>
  <c r="R20" i="5"/>
  <c r="T20" i="5" s="1"/>
  <c r="F20" i="5"/>
  <c r="H20" i="5" s="1"/>
  <c r="AJ19" i="5"/>
  <c r="AL19" i="5" s="1"/>
  <c r="AD19" i="5"/>
  <c r="AF19" i="5" s="1"/>
  <c r="X19" i="5"/>
  <c r="Z19" i="5" s="1"/>
  <c r="R19" i="5"/>
  <c r="L19" i="5"/>
  <c r="N19" i="5" s="1"/>
  <c r="F19" i="5"/>
  <c r="H19" i="5" s="1"/>
  <c r="AJ18" i="5"/>
  <c r="AL18" i="5" s="1"/>
  <c r="AD18" i="5"/>
  <c r="AF18" i="5" s="1"/>
  <c r="X18" i="5"/>
  <c r="Z18" i="5" s="1"/>
  <c r="AJ17" i="5"/>
  <c r="AL17" i="5" s="1"/>
  <c r="AF17" i="5"/>
  <c r="AD17" i="5"/>
  <c r="X17" i="5"/>
  <c r="Z17" i="5" s="1"/>
  <c r="R17" i="5"/>
  <c r="T17" i="5" s="1"/>
  <c r="L17" i="5"/>
  <c r="N17" i="5" s="1"/>
  <c r="AJ16" i="5"/>
  <c r="AL16" i="5" s="1"/>
  <c r="AD16" i="5"/>
  <c r="AF16" i="5" s="1"/>
  <c r="R16" i="5"/>
  <c r="T16" i="5" s="1"/>
  <c r="F16" i="5"/>
  <c r="H16" i="5" s="1"/>
  <c r="AJ15" i="5"/>
  <c r="AL15" i="5" s="1"/>
  <c r="X15" i="5"/>
  <c r="Z15" i="5" s="1"/>
  <c r="R15" i="5"/>
  <c r="T15" i="5" s="1"/>
  <c r="L15" i="5"/>
  <c r="N15" i="5" s="1"/>
  <c r="F15" i="5"/>
  <c r="H15" i="5" s="1"/>
  <c r="AJ14" i="5"/>
  <c r="AL14" i="5" s="1"/>
  <c r="AD14" i="5"/>
  <c r="AF14" i="5" s="1"/>
  <c r="X14" i="5"/>
  <c r="Z14" i="5" s="1"/>
  <c r="F14" i="5"/>
  <c r="H14" i="5" s="1"/>
  <c r="X13" i="5"/>
  <c r="Z13" i="5" s="1"/>
  <c r="L13" i="5"/>
  <c r="N13" i="5" s="1"/>
  <c r="AJ12" i="5"/>
  <c r="AL12" i="5" s="1"/>
  <c r="X12" i="5"/>
  <c r="Z12" i="5" s="1"/>
  <c r="R12" i="5"/>
  <c r="T12" i="5" s="1"/>
  <c r="F12" i="5"/>
  <c r="H12" i="5" s="1"/>
  <c r="AJ11" i="5"/>
  <c r="AL11" i="5" s="1"/>
  <c r="X11" i="5"/>
  <c r="Z11" i="5" s="1"/>
  <c r="L11" i="5"/>
  <c r="N11" i="5" s="1"/>
  <c r="F11" i="5"/>
  <c r="H11" i="5" s="1"/>
  <c r="AJ10" i="5"/>
  <c r="AL10" i="5" s="1"/>
  <c r="AD10" i="5"/>
  <c r="AF10" i="5" s="1"/>
  <c r="X10" i="5"/>
  <c r="Z10" i="5" s="1"/>
  <c r="R10" i="5"/>
  <c r="AD9" i="5"/>
  <c r="AF9" i="5" s="1"/>
  <c r="X9" i="5"/>
  <c r="Z9" i="5" s="1"/>
  <c r="D35" i="3"/>
  <c r="F34" i="3"/>
  <c r="I33" i="3"/>
  <c r="F32" i="3"/>
  <c r="I31" i="3"/>
  <c r="F31" i="3"/>
  <c r="I28" i="3"/>
  <c r="F28" i="3"/>
  <c r="F27" i="3"/>
  <c r="I26" i="3"/>
  <c r="I25" i="3"/>
  <c r="I24" i="3"/>
  <c r="F24" i="3"/>
  <c r="I23" i="3"/>
  <c r="F23" i="3"/>
  <c r="J23" i="3" s="1"/>
  <c r="K23" i="3" s="1"/>
  <c r="F22" i="3"/>
  <c r="I21" i="3"/>
  <c r="F21" i="3"/>
  <c r="I20" i="3"/>
  <c r="F20" i="3"/>
  <c r="I19" i="3"/>
  <c r="F19" i="3"/>
  <c r="J19" i="3" s="1"/>
  <c r="K19" i="3" s="1"/>
  <c r="I16" i="3"/>
  <c r="F15" i="3"/>
  <c r="J15" i="3" s="1"/>
  <c r="K15" i="3" s="1"/>
  <c r="F14" i="3"/>
  <c r="J14" i="3" s="1"/>
  <c r="K14" i="3" s="1"/>
  <c r="F12" i="3"/>
  <c r="J12" i="3" s="1"/>
  <c r="K12" i="3" s="1"/>
  <c r="F11" i="3"/>
  <c r="J11" i="3" s="1"/>
  <c r="K11" i="3" s="1"/>
  <c r="F7" i="2"/>
  <c r="B7" i="2"/>
  <c r="G15" i="1"/>
  <c r="H15" i="1" s="1"/>
  <c r="F7" i="1"/>
  <c r="B7" i="1"/>
  <c r="L12" i="5" l="1"/>
  <c r="N12" i="5" s="1"/>
  <c r="AN12" i="5" s="1"/>
  <c r="AO12" i="5" s="1"/>
  <c r="L28" i="5"/>
  <c r="N28" i="5" s="1"/>
  <c r="AN28" i="5" s="1"/>
  <c r="AO28" i="5" s="1"/>
  <c r="L48" i="5"/>
  <c r="N48" i="5" s="1"/>
  <c r="AN48" i="5" s="1"/>
  <c r="AO48" i="5" s="1"/>
  <c r="L52" i="5"/>
  <c r="N52" i="5" s="1"/>
  <c r="AN52" i="5" s="1"/>
  <c r="AO52" i="5" s="1"/>
  <c r="L56" i="5"/>
  <c r="N56" i="5" s="1"/>
  <c r="AN56" i="5" s="1"/>
  <c r="AO56" i="5" s="1"/>
  <c r="L62" i="5"/>
  <c r="N62" i="5" s="1"/>
  <c r="AN62" i="5" s="1"/>
  <c r="AO62" i="5" s="1"/>
  <c r="L68" i="5"/>
  <c r="N68" i="5" s="1"/>
  <c r="AN68" i="5" s="1"/>
  <c r="AO68" i="5" s="1"/>
  <c r="L42" i="5"/>
  <c r="N42" i="5" s="1"/>
  <c r="AN42" i="5" s="1"/>
  <c r="AO42" i="5" s="1"/>
  <c r="L72" i="5"/>
  <c r="N72" i="5" s="1"/>
  <c r="AN72" i="5" s="1"/>
  <c r="AO72" i="5" s="1"/>
  <c r="L18" i="5"/>
  <c r="N18" i="5" s="1"/>
  <c r="AN18" i="5" s="1"/>
  <c r="AO18" i="5" s="1"/>
  <c r="L30" i="5"/>
  <c r="N30" i="5" s="1"/>
  <c r="AN30" i="5" s="1"/>
  <c r="AO30" i="5" s="1"/>
  <c r="L34" i="5"/>
  <c r="N34" i="5" s="1"/>
  <c r="AN34" i="5" s="1"/>
  <c r="AO34" i="5" s="1"/>
  <c r="L38" i="5"/>
  <c r="N38" i="5" s="1"/>
  <c r="AN38" i="5" s="1"/>
  <c r="AO38" i="5" s="1"/>
  <c r="L50" i="5"/>
  <c r="N50" i="5" s="1"/>
  <c r="AN50" i="5" s="1"/>
  <c r="AO50" i="5" s="1"/>
  <c r="L54" i="5"/>
  <c r="N54" i="5" s="1"/>
  <c r="AN54" i="5" s="1"/>
  <c r="AO54" i="5" s="1"/>
  <c r="L64" i="5"/>
  <c r="N64" i="5" s="1"/>
  <c r="AN64" i="5" s="1"/>
  <c r="AO64" i="5" s="1"/>
  <c r="L70" i="5"/>
  <c r="N70" i="5" s="1"/>
  <c r="AN70" i="5" s="1"/>
  <c r="AO70" i="5" s="1"/>
  <c r="L10" i="5"/>
  <c r="N10" i="5" s="1"/>
  <c r="AN10" i="5" s="1"/>
  <c r="AO10" i="5" s="1"/>
  <c r="L26" i="5"/>
  <c r="N26" i="5" s="1"/>
  <c r="AN26" i="5" s="1"/>
  <c r="AO26" i="5" s="1"/>
  <c r="R23" i="5"/>
  <c r="T23" i="5" s="1"/>
  <c r="AN23" i="5" s="1"/>
  <c r="AO23" i="5" s="1"/>
  <c r="R57" i="5"/>
  <c r="T57" i="5" s="1"/>
  <c r="AN44" i="5"/>
  <c r="AO44" i="5" s="1"/>
  <c r="AN46" i="5"/>
  <c r="AO46" i="5" s="1"/>
  <c r="AN32" i="5"/>
  <c r="AO32" i="5" s="1"/>
  <c r="AN65" i="5"/>
  <c r="AO65" i="5" s="1"/>
  <c r="AF57" i="5"/>
  <c r="AN33" i="5"/>
  <c r="AO33" i="5" s="1"/>
  <c r="AN40" i="5"/>
  <c r="AO40" i="5" s="1"/>
  <c r="AN60" i="5"/>
  <c r="AO60" i="5" s="1"/>
  <c r="AN13" i="5"/>
  <c r="AO13" i="5" s="1"/>
  <c r="AN21" i="5"/>
  <c r="AO21" i="5" s="1"/>
  <c r="AN22" i="5"/>
  <c r="AO22" i="5" s="1"/>
  <c r="AN25" i="5"/>
  <c r="AO25" i="5" s="1"/>
  <c r="AN16" i="5"/>
  <c r="AO16" i="5" s="1"/>
  <c r="L9" i="5"/>
  <c r="N9" i="5" s="1"/>
  <c r="F9" i="5"/>
  <c r="H9" i="5" s="1"/>
  <c r="T34" i="4"/>
  <c r="T18" i="4"/>
  <c r="T14" i="4"/>
  <c r="X10" i="4"/>
  <c r="Z10" i="4" s="1"/>
  <c r="AN10" i="4" s="1"/>
  <c r="AO10" i="4" s="1"/>
  <c r="AL30" i="4"/>
  <c r="AN30" i="4" s="1"/>
  <c r="AO30" i="4" s="1"/>
  <c r="X9" i="4"/>
  <c r="Z9" i="4" s="1"/>
  <c r="R9" i="4"/>
  <c r="T9" i="4"/>
  <c r="AN17" i="4"/>
  <c r="AO17" i="4" s="1"/>
  <c r="AN21" i="4"/>
  <c r="AO21" i="4" s="1"/>
  <c r="AN23" i="4"/>
  <c r="AO23" i="4" s="1"/>
  <c r="AN12" i="4"/>
  <c r="AO12" i="4" s="1"/>
  <c r="AN19" i="4"/>
  <c r="AO19" i="4" s="1"/>
  <c r="L9" i="4"/>
  <c r="N9" i="4" s="1"/>
  <c r="AN26" i="4"/>
  <c r="AO26" i="4" s="1"/>
  <c r="AN22" i="4"/>
  <c r="AO22" i="4" s="1"/>
  <c r="AN41" i="4"/>
  <c r="AO41" i="4" s="1"/>
  <c r="AN38" i="4"/>
  <c r="AO38" i="4" s="1"/>
  <c r="AN37" i="4"/>
  <c r="AO37" i="4" s="1"/>
  <c r="AN34" i="4"/>
  <c r="AO34" i="4" s="1"/>
  <c r="AN11" i="4"/>
  <c r="AO11" i="4" s="1"/>
  <c r="AN39" i="4"/>
  <c r="AO39" i="4" s="1"/>
  <c r="AN16" i="4"/>
  <c r="AN13" i="4"/>
  <c r="AO13" i="4" s="1"/>
  <c r="F9" i="4"/>
  <c r="H9" i="4" s="1"/>
  <c r="J33" i="3"/>
  <c r="K33" i="3" s="1"/>
  <c r="AN40" i="4"/>
  <c r="AO40" i="4" s="1"/>
  <c r="AN18" i="4"/>
  <c r="AO18" i="4" s="1"/>
  <c r="AN36" i="4"/>
  <c r="AO36" i="4" s="1"/>
  <c r="AN31" i="4"/>
  <c r="AO31" i="4" s="1"/>
  <c r="AN28" i="4"/>
  <c r="AO28" i="4" s="1"/>
  <c r="AN35" i="4"/>
  <c r="AO35" i="4" s="1"/>
  <c r="AN29" i="4"/>
  <c r="AO29" i="4" s="1"/>
  <c r="AN27" i="4"/>
  <c r="AN14" i="4"/>
  <c r="AO14" i="4" s="1"/>
  <c r="AN25" i="4"/>
  <c r="AO25" i="4" s="1"/>
  <c r="AN24" i="4"/>
  <c r="AO24" i="4" s="1"/>
  <c r="AN33" i="4"/>
  <c r="AO33" i="4" s="1"/>
  <c r="AN32" i="4"/>
  <c r="AN20" i="4"/>
  <c r="AO20" i="4" s="1"/>
  <c r="AN15" i="4"/>
  <c r="AO15" i="4" s="1"/>
  <c r="J21" i="3"/>
  <c r="K21" i="3" s="1"/>
  <c r="J32" i="3"/>
  <c r="K32" i="3" s="1"/>
  <c r="J34" i="3"/>
  <c r="K34" i="3" s="1"/>
  <c r="I35" i="3"/>
  <c r="J31" i="3"/>
  <c r="K31" i="3" s="1"/>
  <c r="I29" i="3"/>
  <c r="J25" i="3"/>
  <c r="K25" i="3" s="1"/>
  <c r="J27" i="3"/>
  <c r="K27" i="3" s="1"/>
  <c r="G29" i="3"/>
  <c r="J24" i="3"/>
  <c r="K24" i="3" s="1"/>
  <c r="J26" i="3"/>
  <c r="K26" i="3" s="1"/>
  <c r="J28" i="3"/>
  <c r="K28" i="3" s="1"/>
  <c r="J20" i="3"/>
  <c r="K20" i="3" s="1"/>
  <c r="F16" i="3"/>
  <c r="J16" i="3" s="1"/>
  <c r="D16" i="3"/>
  <c r="H15" i="2"/>
  <c r="H18" i="2" s="1"/>
  <c r="I18" i="2" s="1"/>
  <c r="D15" i="2"/>
  <c r="E15" i="2" s="1"/>
  <c r="E59" i="2" s="1"/>
  <c r="F59" i="2" s="1"/>
  <c r="H38" i="1"/>
  <c r="I38" i="1" s="1"/>
  <c r="H22" i="1"/>
  <c r="I22" i="1" s="1"/>
  <c r="H30" i="1"/>
  <c r="I30" i="1" s="1"/>
  <c r="D15" i="1"/>
  <c r="E15" i="1" s="1"/>
  <c r="AN24" i="5"/>
  <c r="AO24" i="5" s="1"/>
  <c r="AN27" i="5"/>
  <c r="AO27" i="5" s="1"/>
  <c r="AN17" i="5"/>
  <c r="AO17" i="5" s="1"/>
  <c r="AN29" i="5"/>
  <c r="AO29" i="5" s="1"/>
  <c r="AN11" i="5"/>
  <c r="AO11" i="5" s="1"/>
  <c r="AN36" i="5"/>
  <c r="AO36" i="5" s="1"/>
  <c r="AN37" i="5"/>
  <c r="AO37" i="5" s="1"/>
  <c r="AN19" i="5"/>
  <c r="AO19" i="5" s="1"/>
  <c r="AN20" i="5"/>
  <c r="AO20" i="5" s="1"/>
  <c r="AN14" i="5"/>
  <c r="AO14" i="5" s="1"/>
  <c r="AN63" i="5"/>
  <c r="AO63" i="5" s="1"/>
  <c r="AN41" i="5"/>
  <c r="AO41" i="5" s="1"/>
  <c r="AN45" i="5"/>
  <c r="AO45" i="5" s="1"/>
  <c r="AN49" i="5"/>
  <c r="AO49" i="5" s="1"/>
  <c r="AN53" i="5"/>
  <c r="AO53" i="5" s="1"/>
  <c r="AN58" i="5"/>
  <c r="AO58" i="5" s="1"/>
  <c r="AN69" i="5"/>
  <c r="AO69" i="5" s="1"/>
  <c r="AN59" i="5"/>
  <c r="AO59" i="5" s="1"/>
  <c r="AN31" i="5"/>
  <c r="AO31" i="5" s="1"/>
  <c r="AN35" i="5"/>
  <c r="AO35" i="5" s="1"/>
  <c r="AN55" i="5"/>
  <c r="AO55" i="5" s="1"/>
  <c r="AN71" i="5"/>
  <c r="AO71" i="5" s="1"/>
  <c r="AN43" i="5"/>
  <c r="AO43" i="5" s="1"/>
  <c r="AN47" i="5"/>
  <c r="AO47" i="5" s="1"/>
  <c r="AN51" i="5"/>
  <c r="AO51" i="5" s="1"/>
  <c r="AN61" i="5"/>
  <c r="AO61" i="5" s="1"/>
  <c r="AN66" i="5"/>
  <c r="AO66" i="5" s="1"/>
  <c r="AN15" i="5"/>
  <c r="AO15" i="5" s="1"/>
  <c r="AN39" i="5"/>
  <c r="AO39" i="5" s="1"/>
  <c r="AN67" i="5"/>
  <c r="AO67" i="5" s="1"/>
  <c r="AN73" i="5"/>
  <c r="AO73" i="5" s="1"/>
  <c r="J10" i="3"/>
  <c r="K10" i="3" s="1"/>
  <c r="K16" i="3" s="1"/>
  <c r="J18" i="3"/>
  <c r="K18" i="3" s="1"/>
  <c r="F35" i="3"/>
  <c r="F29" i="3"/>
  <c r="H35" i="1"/>
  <c r="I35" i="1" s="1"/>
  <c r="H40" i="1"/>
  <c r="I40" i="1" s="1"/>
  <c r="H36" i="1"/>
  <c r="I36" i="1" s="1"/>
  <c r="H32" i="1"/>
  <c r="I32" i="1" s="1"/>
  <c r="H28" i="1"/>
  <c r="I28" i="1" s="1"/>
  <c r="H24" i="1"/>
  <c r="I24" i="1" s="1"/>
  <c r="H20" i="1"/>
  <c r="I20" i="1" s="1"/>
  <c r="H16" i="1"/>
  <c r="I16" i="1" s="1"/>
  <c r="H37" i="1"/>
  <c r="I37" i="1" s="1"/>
  <c r="H33" i="1"/>
  <c r="I33" i="1" s="1"/>
  <c r="H29" i="1"/>
  <c r="I29" i="1" s="1"/>
  <c r="H25" i="1"/>
  <c r="I25" i="1" s="1"/>
  <c r="H21" i="1"/>
  <c r="I21" i="1" s="1"/>
  <c r="H17" i="1"/>
  <c r="I17" i="1" s="1"/>
  <c r="H23" i="1"/>
  <c r="I23" i="1" s="1"/>
  <c r="H31" i="1"/>
  <c r="I31" i="1" s="1"/>
  <c r="H34" i="1"/>
  <c r="I34" i="1" s="1"/>
  <c r="H18" i="1"/>
  <c r="I18" i="1" s="1"/>
  <c r="H26" i="1"/>
  <c r="I26" i="1" s="1"/>
  <c r="H39" i="1"/>
  <c r="I39" i="1" s="1"/>
  <c r="H19" i="1"/>
  <c r="I19" i="1" s="1"/>
  <c r="H27" i="1"/>
  <c r="I27" i="1" s="1"/>
  <c r="AN57" i="5" l="1"/>
  <c r="AO57" i="5" s="1"/>
  <c r="AN9" i="5"/>
  <c r="AO9" i="5" s="1"/>
  <c r="AN9" i="4"/>
  <c r="AO9" i="4" s="1"/>
  <c r="AO16" i="4"/>
  <c r="AO27" i="4"/>
  <c r="AO32" i="4"/>
  <c r="J35" i="3"/>
  <c r="J29" i="3"/>
  <c r="K35" i="3"/>
  <c r="K29" i="3"/>
  <c r="H43" i="2"/>
  <c r="I43" i="2" s="1"/>
  <c r="H45" i="2"/>
  <c r="I45" i="2" s="1"/>
  <c r="H66" i="2"/>
  <c r="I66" i="2" s="1"/>
  <c r="H24" i="2"/>
  <c r="I24" i="2" s="1"/>
  <c r="H56" i="2"/>
  <c r="I56" i="2" s="1"/>
  <c r="H33" i="2"/>
  <c r="I33" i="2" s="1"/>
  <c r="H65" i="2"/>
  <c r="I65" i="2" s="1"/>
  <c r="J65" i="2" s="1"/>
  <c r="K65" i="2" s="1"/>
  <c r="H61" i="2"/>
  <c r="I61" i="2" s="1"/>
  <c r="H53" i="2"/>
  <c r="I53" i="2" s="1"/>
  <c r="H46" i="2"/>
  <c r="I46" i="2" s="1"/>
  <c r="H39" i="2"/>
  <c r="I39" i="2" s="1"/>
  <c r="H21" i="2"/>
  <c r="I21" i="2" s="1"/>
  <c r="H50" i="2"/>
  <c r="I50" i="2" s="1"/>
  <c r="H47" i="2"/>
  <c r="I47" i="2" s="1"/>
  <c r="H35" i="2"/>
  <c r="I35" i="2" s="1"/>
  <c r="H28" i="2"/>
  <c r="I28" i="2" s="1"/>
  <c r="H60" i="2"/>
  <c r="I60" i="2" s="1"/>
  <c r="J60" i="2" s="1"/>
  <c r="K60" i="2" s="1"/>
  <c r="H55" i="2"/>
  <c r="I55" i="2" s="1"/>
  <c r="H57" i="2"/>
  <c r="I57" i="2" s="1"/>
  <c r="H54" i="2"/>
  <c r="I54" i="2" s="1"/>
  <c r="H42" i="2"/>
  <c r="I42" i="2" s="1"/>
  <c r="H32" i="2"/>
  <c r="I32" i="2" s="1"/>
  <c r="H64" i="2"/>
  <c r="I64" i="2" s="1"/>
  <c r="H62" i="2"/>
  <c r="I62" i="2" s="1"/>
  <c r="H36" i="2"/>
  <c r="I36" i="2" s="1"/>
  <c r="H59" i="2"/>
  <c r="I59" i="2" s="1"/>
  <c r="J59" i="2" s="1"/>
  <c r="K59" i="2" s="1"/>
  <c r="H25" i="2"/>
  <c r="I25" i="2" s="1"/>
  <c r="H22" i="2"/>
  <c r="I22" i="2" s="1"/>
  <c r="H58" i="2"/>
  <c r="I58" i="2" s="1"/>
  <c r="H51" i="2"/>
  <c r="I51" i="2" s="1"/>
  <c r="J51" i="2" s="1"/>
  <c r="K51" i="2" s="1"/>
  <c r="H40" i="2"/>
  <c r="I40" i="2" s="1"/>
  <c r="H37" i="2"/>
  <c r="I37" i="2" s="1"/>
  <c r="H27" i="2"/>
  <c r="I27" i="2" s="1"/>
  <c r="H29" i="2"/>
  <c r="I29" i="2" s="1"/>
  <c r="H17" i="2"/>
  <c r="I17" i="2" s="1"/>
  <c r="H63" i="2"/>
  <c r="I63" i="2" s="1"/>
  <c r="H44" i="2"/>
  <c r="I44" i="2" s="1"/>
  <c r="H49" i="2"/>
  <c r="I49" i="2" s="1"/>
  <c r="H30" i="2"/>
  <c r="I30" i="2" s="1"/>
  <c r="H34" i="2"/>
  <c r="I34" i="2" s="1"/>
  <c r="H31" i="2"/>
  <c r="I31" i="2" s="1"/>
  <c r="H19" i="2"/>
  <c r="I19" i="2" s="1"/>
  <c r="H16" i="2"/>
  <c r="I16" i="2" s="1"/>
  <c r="H48" i="2"/>
  <c r="I48" i="2" s="1"/>
  <c r="H23" i="2"/>
  <c r="I23" i="2" s="1"/>
  <c r="H41" i="2"/>
  <c r="I41" i="2" s="1"/>
  <c r="H38" i="2"/>
  <c r="I38" i="2" s="1"/>
  <c r="H26" i="2"/>
  <c r="I26" i="2" s="1"/>
  <c r="H20" i="2"/>
  <c r="I20" i="2" s="1"/>
  <c r="H52" i="2"/>
  <c r="I52" i="2" s="1"/>
  <c r="E47" i="2"/>
  <c r="F47" i="2" s="1"/>
  <c r="E49" i="2"/>
  <c r="F49" i="2" s="1"/>
  <c r="E50" i="2"/>
  <c r="F50" i="2" s="1"/>
  <c r="J50" i="2" s="1"/>
  <c r="K50" i="2" s="1"/>
  <c r="E62" i="2"/>
  <c r="F62" i="2" s="1"/>
  <c r="E56" i="2"/>
  <c r="F56" i="2" s="1"/>
  <c r="J56" i="2" s="1"/>
  <c r="K56" i="2" s="1"/>
  <c r="E61" i="2"/>
  <c r="F61" i="2" s="1"/>
  <c r="J61" i="2" s="1"/>
  <c r="K61" i="2" s="1"/>
  <c r="E63" i="2"/>
  <c r="F63" i="2" s="1"/>
  <c r="E26" i="2"/>
  <c r="F26" i="2" s="1"/>
  <c r="E42" i="2"/>
  <c r="F42" i="2" s="1"/>
  <c r="E48" i="2"/>
  <c r="F48" i="2" s="1"/>
  <c r="J48" i="2" s="1"/>
  <c r="K48" i="2" s="1"/>
  <c r="E65" i="2"/>
  <c r="F65" i="2" s="1"/>
  <c r="E57" i="2"/>
  <c r="F57" i="2" s="1"/>
  <c r="E58" i="2"/>
  <c r="F58" i="2" s="1"/>
  <c r="E60" i="2"/>
  <c r="F60" i="2" s="1"/>
  <c r="E19" i="2"/>
  <c r="F19" i="2" s="1"/>
  <c r="E34" i="2"/>
  <c r="F34" i="2" s="1"/>
  <c r="J34" i="2" s="1"/>
  <c r="K34" i="2" s="1"/>
  <c r="E36" i="2"/>
  <c r="F36" i="2" s="1"/>
  <c r="J36" i="2" s="1"/>
  <c r="K36" i="2" s="1"/>
  <c r="E43" i="2"/>
  <c r="F43" i="2" s="1"/>
  <c r="J43" i="2" s="1"/>
  <c r="K43" i="2" s="1"/>
  <c r="E41" i="2"/>
  <c r="F41" i="2" s="1"/>
  <c r="E53" i="2"/>
  <c r="F53" i="2" s="1"/>
  <c r="E45" i="2"/>
  <c r="F45" i="2" s="1"/>
  <c r="E51" i="2"/>
  <c r="F51" i="2" s="1"/>
  <c r="E20" i="2"/>
  <c r="F20" i="2" s="1"/>
  <c r="E64" i="2"/>
  <c r="F64" i="2" s="1"/>
  <c r="E21" i="2"/>
  <c r="F21" i="2" s="1"/>
  <c r="E31" i="2"/>
  <c r="F31" i="2" s="1"/>
  <c r="E46" i="2"/>
  <c r="F46" i="2" s="1"/>
  <c r="E38" i="2"/>
  <c r="F38" i="2" s="1"/>
  <c r="E22" i="2"/>
  <c r="F22" i="2" s="1"/>
  <c r="E17" i="2"/>
  <c r="F17" i="2" s="1"/>
  <c r="E28" i="2"/>
  <c r="F28" i="2" s="1"/>
  <c r="E35" i="2"/>
  <c r="F35" i="2" s="1"/>
  <c r="E32" i="2"/>
  <c r="F32" i="2" s="1"/>
  <c r="E29" i="2"/>
  <c r="F29" i="2" s="1"/>
  <c r="E24" i="2"/>
  <c r="F24" i="2" s="1"/>
  <c r="E44" i="2"/>
  <c r="F44" i="2" s="1"/>
  <c r="E39" i="2"/>
  <c r="F39" i="2" s="1"/>
  <c r="E18" i="2"/>
  <c r="F18" i="2" s="1"/>
  <c r="J18" i="2" s="1"/>
  <c r="K18" i="2" s="1"/>
  <c r="E66" i="2"/>
  <c r="F66" i="2" s="1"/>
  <c r="E52" i="2"/>
  <c r="F52" i="2" s="1"/>
  <c r="J52" i="2" s="1"/>
  <c r="K52" i="2" s="1"/>
  <c r="E33" i="2"/>
  <c r="F33" i="2" s="1"/>
  <c r="E30" i="2"/>
  <c r="F30" i="2" s="1"/>
  <c r="E23" i="2"/>
  <c r="F23" i="2" s="1"/>
  <c r="E55" i="2"/>
  <c r="F55" i="2" s="1"/>
  <c r="E25" i="2"/>
  <c r="F25" i="2" s="1"/>
  <c r="E16" i="2"/>
  <c r="F16" i="2" s="1"/>
  <c r="E54" i="2"/>
  <c r="F54" i="2" s="1"/>
  <c r="E40" i="2"/>
  <c r="F40" i="2" s="1"/>
  <c r="E37" i="2"/>
  <c r="F37" i="2" s="1"/>
  <c r="E27" i="2"/>
  <c r="F27" i="2" s="1"/>
  <c r="E19" i="1"/>
  <c r="F19" i="1" s="1"/>
  <c r="J19" i="1" s="1"/>
  <c r="K19" i="1" s="1"/>
  <c r="E31" i="1"/>
  <c r="F31" i="1" s="1"/>
  <c r="J31" i="1" s="1"/>
  <c r="K31" i="1" s="1"/>
  <c r="E22" i="1"/>
  <c r="F22" i="1" s="1"/>
  <c r="J22" i="1" s="1"/>
  <c r="K22" i="1" s="1"/>
  <c r="E24" i="1"/>
  <c r="F24" i="1" s="1"/>
  <c r="J24" i="1" s="1"/>
  <c r="K24" i="1" s="1"/>
  <c r="E36" i="1"/>
  <c r="F36" i="1" s="1"/>
  <c r="J36" i="1" s="1"/>
  <c r="K36" i="1" s="1"/>
  <c r="E40" i="1"/>
  <c r="F40" i="1" s="1"/>
  <c r="J40" i="1" s="1"/>
  <c r="K40" i="1" s="1"/>
  <c r="E38" i="1"/>
  <c r="F38" i="1" s="1"/>
  <c r="J38" i="1" s="1"/>
  <c r="K38" i="1" s="1"/>
  <c r="E21" i="1"/>
  <c r="F21" i="1" s="1"/>
  <c r="J21" i="1" s="1"/>
  <c r="K21" i="1" s="1"/>
  <c r="E37" i="1"/>
  <c r="F37" i="1" s="1"/>
  <c r="J37" i="1" s="1"/>
  <c r="K37" i="1" s="1"/>
  <c r="E18" i="1"/>
  <c r="F18" i="1" s="1"/>
  <c r="J18" i="1" s="1"/>
  <c r="K18" i="1" s="1"/>
  <c r="E34" i="1"/>
  <c r="F34" i="1" s="1"/>
  <c r="J34" i="1" s="1"/>
  <c r="K34" i="1" s="1"/>
  <c r="E29" i="1"/>
  <c r="F29" i="1" s="1"/>
  <c r="J29" i="1" s="1"/>
  <c r="K29" i="1" s="1"/>
  <c r="E26" i="1"/>
  <c r="F26" i="1" s="1"/>
  <c r="E25" i="1"/>
  <c r="F25" i="1" s="1"/>
  <c r="J25" i="1" s="1"/>
  <c r="K25" i="1" s="1"/>
  <c r="E17" i="1"/>
  <c r="F17" i="1" s="1"/>
  <c r="J17" i="1" s="1"/>
  <c r="K17" i="1" s="1"/>
  <c r="E16" i="1"/>
  <c r="F16" i="1" s="1"/>
  <c r="E23" i="1"/>
  <c r="F23" i="1" s="1"/>
  <c r="J23" i="1" s="1"/>
  <c r="K23" i="1" s="1"/>
  <c r="E20" i="1"/>
  <c r="F20" i="1" s="1"/>
  <c r="J20" i="1" s="1"/>
  <c r="K20" i="1" s="1"/>
  <c r="E27" i="1"/>
  <c r="F27" i="1" s="1"/>
  <c r="J26" i="1"/>
  <c r="K26" i="1" s="1"/>
  <c r="E33" i="1"/>
  <c r="F33" i="1" s="1"/>
  <c r="J33" i="1" s="1"/>
  <c r="K33" i="1" s="1"/>
  <c r="E28" i="1"/>
  <c r="F28" i="1" s="1"/>
  <c r="J28" i="1" s="1"/>
  <c r="K28" i="1" s="1"/>
  <c r="E35" i="1"/>
  <c r="F35" i="1" s="1"/>
  <c r="J35" i="1" s="1"/>
  <c r="K35" i="1" s="1"/>
  <c r="E30" i="1"/>
  <c r="F30" i="1" s="1"/>
  <c r="J30" i="1" s="1"/>
  <c r="K30" i="1" s="1"/>
  <c r="E32" i="1"/>
  <c r="F32" i="1" s="1"/>
  <c r="E39" i="1"/>
  <c r="F39" i="1" s="1"/>
  <c r="J27" i="1"/>
  <c r="K27" i="1" s="1"/>
  <c r="J39" i="1"/>
  <c r="K39" i="1" s="1"/>
  <c r="J32" i="1"/>
  <c r="K32" i="1" s="1"/>
  <c r="I15" i="1"/>
  <c r="J54" i="2" l="1"/>
  <c r="K54" i="2" s="1"/>
  <c r="J45" i="2"/>
  <c r="K45" i="2" s="1"/>
  <c r="J53" i="2"/>
  <c r="K53" i="2" s="1"/>
  <c r="J21" i="2"/>
  <c r="K21" i="2" s="1"/>
  <c r="J66" i="2"/>
  <c r="K66" i="2" s="1"/>
  <c r="J24" i="2"/>
  <c r="K24" i="2" s="1"/>
  <c r="J27" i="2"/>
  <c r="K27" i="2" s="1"/>
  <c r="J22" i="2"/>
  <c r="K22" i="2" s="1"/>
  <c r="J16" i="2"/>
  <c r="K16" i="2" s="1"/>
  <c r="J19" i="2"/>
  <c r="K19" i="2" s="1"/>
  <c r="J38" i="2"/>
  <c r="K38" i="2" s="1"/>
  <c r="J30" i="2"/>
  <c r="K30" i="2" s="1"/>
  <c r="J41" i="2"/>
  <c r="K41" i="2" s="1"/>
  <c r="J33" i="2"/>
  <c r="K33" i="2" s="1"/>
  <c r="J29" i="2"/>
  <c r="K29" i="2" s="1"/>
  <c r="J31" i="2"/>
  <c r="K31" i="2" s="1"/>
  <c r="J40" i="2"/>
  <c r="K40" i="2" s="1"/>
  <c r="J32" i="2"/>
  <c r="K32" i="2" s="1"/>
  <c r="I15" i="2"/>
  <c r="J20" i="2"/>
  <c r="K20" i="2" s="1"/>
  <c r="J49" i="2"/>
  <c r="K49" i="2" s="1"/>
  <c r="J35" i="2"/>
  <c r="K35" i="2" s="1"/>
  <c r="J64" i="2"/>
  <c r="K64" i="2" s="1"/>
  <c r="J47" i="2"/>
  <c r="K47" i="2" s="1"/>
  <c r="J39" i="2"/>
  <c r="K39" i="2" s="1"/>
  <c r="J23" i="2"/>
  <c r="K23" i="2" s="1"/>
  <c r="J58" i="2"/>
  <c r="K58" i="2" s="1"/>
  <c r="J44" i="2"/>
  <c r="K44" i="2" s="1"/>
  <c r="J57" i="2"/>
  <c r="K57" i="2" s="1"/>
  <c r="J37" i="2"/>
  <c r="K37" i="2" s="1"/>
  <c r="J46" i="2"/>
  <c r="K46" i="2" s="1"/>
  <c r="J62" i="2"/>
  <c r="K62" i="2" s="1"/>
  <c r="J42" i="2"/>
  <c r="K42" i="2" s="1"/>
  <c r="J25" i="2"/>
  <c r="K25" i="2" s="1"/>
  <c r="J28" i="2"/>
  <c r="K28" i="2" s="1"/>
  <c r="J26" i="2"/>
  <c r="K26" i="2" s="1"/>
  <c r="J55" i="2"/>
  <c r="K55" i="2" s="1"/>
  <c r="J17" i="2"/>
  <c r="K17" i="2" s="1"/>
  <c r="J63" i="2"/>
  <c r="K63" i="2" s="1"/>
  <c r="F15" i="2"/>
  <c r="F15" i="1"/>
  <c r="J16" i="1"/>
  <c r="K16" i="1" s="1"/>
  <c r="K15" i="1" s="1"/>
  <c r="K15" i="2" l="1"/>
  <c r="J15" i="2"/>
  <c r="J15" i="1"/>
</calcChain>
</file>

<file path=xl/sharedStrings.xml><?xml version="1.0" encoding="utf-8"?>
<sst xmlns="http://schemas.openxmlformats.org/spreadsheetml/2006/main" count="537" uniqueCount="246">
  <si>
    <t>Annual IP Pool Amount</t>
  </si>
  <si>
    <t>Annual OP Pool Amount</t>
  </si>
  <si>
    <t>Quarterly IP Pool Amount</t>
  </si>
  <si>
    <t>Quarterly OP Pool Amount</t>
  </si>
  <si>
    <t>Determination Period:  April 1, 2021 - June 30,2021</t>
  </si>
  <si>
    <t>Data Period:  October 1, 2020 - December 31, 2020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</si>
  <si>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</si>
  <si>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</si>
  <si>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</si>
  <si>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</si>
  <si>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</si>
  <si>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</si>
  <si>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</si>
  <si>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</si>
  <si>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</si>
  <si>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</si>
  <si>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La Rabida Children's Hospital</t>
  </si>
  <si>
    <t>Safety Net</t>
  </si>
  <si>
    <t>Mercyhealth Hosp-Rockton Ave</t>
  </si>
  <si>
    <t>OSF Saint Elizabeth Med Center</t>
  </si>
  <si>
    <t>Norwegian American Hospital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</si>
  <si>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</si>
  <si>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</si>
  <si>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</si>
  <si>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</si>
  <si>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</si>
  <si>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</si>
  <si>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</si>
  <si>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</si>
  <si>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Harrisburg Medical Center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</si>
  <si>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</si>
  <si>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</si>
  <si>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</si>
  <si>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</si>
  <si>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</si>
  <si>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</si>
  <si>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</si>
  <si>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</si>
  <si>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</si>
  <si>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</si>
  <si>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Mercy Hospital &amp; Medical Center</t>
  </si>
  <si>
    <t>Community First Medical Center</t>
  </si>
  <si>
    <t>Illinois Department of Healthcare and Family Services</t>
  </si>
  <si>
    <t>Directed Payment Calcuation:  Safety Net Hospitals</t>
  </si>
  <si>
    <t xml:space="preserve">  </t>
  </si>
  <si>
    <t>Monthly Payment</t>
  </si>
  <si>
    <t>Directed Payment Calcuation:  Critical Access Hospitals</t>
  </si>
  <si>
    <t>Abraham Lincoln Memorial Hosp</t>
  </si>
  <si>
    <t>Critical Access</t>
  </si>
  <si>
    <t>Advocate Eureka Hospital</t>
  </si>
  <si>
    <t>Carle Hoopeston Region Hlth Ctr</t>
  </si>
  <si>
    <t>Carlinville Area Hospital</t>
  </si>
  <si>
    <t>Clay County Hospital</t>
  </si>
  <si>
    <t>Community Hospital of Staunton</t>
  </si>
  <si>
    <t>Crawford Memorial Hospital</t>
  </si>
  <si>
    <t>Fairfield Memorial Hospital</t>
  </si>
  <si>
    <t>Fayette County Hospital &amp; LTC</t>
  </si>
  <si>
    <t>Ferrell Hospital</t>
  </si>
  <si>
    <t>Franklin Hospital District</t>
  </si>
  <si>
    <t>Genesis Medical Center</t>
  </si>
  <si>
    <t>Gibson Area Hosp &amp; Hlth Servcs</t>
  </si>
  <si>
    <t>Hamilton Memorial Hosp District</t>
  </si>
  <si>
    <t>Hammond-Henry Hospital</t>
  </si>
  <si>
    <t>Hardin County General Hospital</t>
  </si>
  <si>
    <t>Hillsboro Area Hospital</t>
  </si>
  <si>
    <t>Hopedale Medical Complex</t>
  </si>
  <si>
    <t>HSHS St Francis Hospital</t>
  </si>
  <si>
    <t>HSHS St Joseph's Hospital</t>
  </si>
  <si>
    <t>Illini Community Hospital</t>
  </si>
  <si>
    <t>Kirby Medical Center</t>
  </si>
  <si>
    <t>Lawrence County Memorial Hosp</t>
  </si>
  <si>
    <t>Marshall Browning Hospital</t>
  </si>
  <si>
    <t>Mason District Hospital</t>
  </si>
  <si>
    <t>Massac Memorial Hospital</t>
  </si>
  <si>
    <t>Memorial Hospital</t>
  </si>
  <si>
    <t>Mercyhealth Hosp-Harvard Campus</t>
  </si>
  <si>
    <t>Midwest Medical Center</t>
  </si>
  <si>
    <t>Morrison Community Hospital</t>
  </si>
  <si>
    <t>NW Med Valley West Hospital</t>
  </si>
  <si>
    <t>OSF Holy Family Medical Center</t>
  </si>
  <si>
    <t>OSF Saint Luke Medical Center</t>
  </si>
  <si>
    <t>OSF Saint Paul Medical Center</t>
  </si>
  <si>
    <t>Pana Community Hospital</t>
  </si>
  <si>
    <t>Paris Community Hospital</t>
  </si>
  <si>
    <t>Perry Memorial Hospital</t>
  </si>
  <si>
    <t>Pinckneyville Community Hosp</t>
  </si>
  <si>
    <t>Red Bud Regional Hospital</t>
  </si>
  <si>
    <t>Rochelle Community Hospital</t>
  </si>
  <si>
    <t>Salem Township Hospital</t>
  </si>
  <si>
    <t>Sarah D Culbertson Mem Hosp</t>
  </si>
  <si>
    <t>Sparta Community Hospital</t>
  </si>
  <si>
    <t>St Joseph Memorial Hospital</t>
  </si>
  <si>
    <t>Taylorville Memorial Hospital</t>
  </si>
  <si>
    <t>Thomas H Boyd Memorial Hospital</t>
  </si>
  <si>
    <t>Union County Hospital</t>
  </si>
  <si>
    <t>Wabash General Hospital</t>
  </si>
  <si>
    <t>Warner Hospital &amp; Health Srvcs</t>
  </si>
  <si>
    <t>Washington County Hospital</t>
  </si>
  <si>
    <t>Directed Payment Calcuation:  LTAC, Psych, Rehab Hospitals Hospitals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</si>
  <si>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</si>
  <si>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</si>
  <si>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</si>
  <si>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</si>
  <si>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</si>
  <si>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</si>
  <si>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</si>
  <si>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Kindred Chicago Central Hosp</t>
  </si>
  <si>
    <t>LTAC</t>
  </si>
  <si>
    <t>Kindred Hosp Chicago Northlake</t>
  </si>
  <si>
    <t>Kindred Hospital Peoria</t>
  </si>
  <si>
    <t>Kindred Hospital Sycamore</t>
  </si>
  <si>
    <t>Presence Holy Family Med Center</t>
  </si>
  <si>
    <t>RML Specialty Hospital</t>
  </si>
  <si>
    <t>LTAC Totals</t>
  </si>
  <si>
    <t>AMITA Hlth Alexian Bros BH Hosp</t>
  </si>
  <si>
    <t>Psych FS</t>
  </si>
  <si>
    <t>Chicago Behavioral Hospital</t>
  </si>
  <si>
    <t>Garfield Park Behavioral Hosp</t>
  </si>
  <si>
    <t>Hartgrove Behavioral Health Sys</t>
  </si>
  <si>
    <t>Lake Behavioral Health</t>
  </si>
  <si>
    <t>Lincoln Prairie Beh Health Ctr</t>
  </si>
  <si>
    <t>Linden Oaks Behavioral Health</t>
  </si>
  <si>
    <t>Riveredge Hospital</t>
  </si>
  <si>
    <t>Silver Oaks Behavioral Hospital</t>
  </si>
  <si>
    <t>Streamwood Behavioral Hcare Sys</t>
  </si>
  <si>
    <t>The Pavilion</t>
  </si>
  <si>
    <t>Freestanding Psych Totals</t>
  </si>
  <si>
    <t>NW Med Marianjoy Rehab Hospital</t>
  </si>
  <si>
    <t>Rehab FS</t>
  </si>
  <si>
    <t>Rehab Institute of Chicago</t>
  </si>
  <si>
    <t>Schwab Rehabilitation Hospital</t>
  </si>
  <si>
    <t>Van Matre HealthSouth Rehb Hsp</t>
  </si>
  <si>
    <t>Freestanding Rehab Totals</t>
  </si>
  <si>
    <t>Directed Payment Calcuation:  High Medicaid Hospitals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</si>
  <si>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</si>
  <si>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</si>
  <si>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</si>
  <si>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</si>
  <si>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</si>
  <si>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</si>
  <si>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</si>
  <si>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</si>
  <si>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</si>
  <si>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</si>
  <si>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</si>
  <si>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</si>
  <si>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</si>
  <si>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</si>
  <si>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Advocate Christ Medical Center</t>
  </si>
  <si>
    <t>High Medicaid</t>
  </si>
  <si>
    <t>Advocate Trinity Hospital</t>
  </si>
  <si>
    <t>Ann &amp; Robert H Lurie Child Hosp</t>
  </si>
  <si>
    <t>Carle Foundation Hospital</t>
  </si>
  <si>
    <t>Centegra Hospital-Woodstock</t>
  </si>
  <si>
    <t>FHN Memorial Hospital</t>
  </si>
  <si>
    <t>Franciscan Health Oly Fl/Chg</t>
  </si>
  <si>
    <t>Heartland Regional Medical Ctr</t>
  </si>
  <si>
    <t>HSHS Holy Family Hospital</t>
  </si>
  <si>
    <t>HSHS St John's Hospital</t>
  </si>
  <si>
    <t>HSHS St Mary's Hospital</t>
  </si>
  <si>
    <t>Ingalls Memorial Hospital</t>
  </si>
  <si>
    <t>Loyola University Med Center</t>
  </si>
  <si>
    <t>MacNeal Hospital</t>
  </si>
  <si>
    <t>Memorial Hosp of Carbondale</t>
  </si>
  <si>
    <t>Memorial Hospital East</t>
  </si>
  <si>
    <t>Northwestern Memorial Hospital</t>
  </si>
  <si>
    <t>OSF Sacred Heart - Danville</t>
  </si>
  <si>
    <t>OSF Saint Francis Medical Ctr</t>
  </si>
  <si>
    <t>OSF Saint James-J W Albrecht MC</t>
  </si>
  <si>
    <t>OSF St Anthony's Health Center</t>
  </si>
  <si>
    <t>OSF St Mary Medical Center</t>
  </si>
  <si>
    <t>Passavant Area Hospital</t>
  </si>
  <si>
    <t>Presence Saint Francis Hospital</t>
  </si>
  <si>
    <t>Presence St Mary's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</si>
  <si>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</si>
  <si>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</si>
  <si>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</si>
  <si>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</si>
  <si>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</si>
  <si>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University of Chicago Medicine</t>
  </si>
  <si>
    <t>Vista Medical Center East</t>
  </si>
  <si>
    <t>Weiss Memorial Hosp</t>
  </si>
  <si>
    <t>Directed Payment Calcuation:  Other Acute Hospitals</t>
  </si>
  <si>
    <t>Advocate BroMenn Medical Center</t>
  </si>
  <si>
    <t>Other Acute</t>
  </si>
  <si>
    <t>Advocate Condell Medical Center</t>
  </si>
  <si>
    <t>Advocate Good Samaritan Hosp</t>
  </si>
  <si>
    <t>Advocate Good Shepherd Hospital</t>
  </si>
  <si>
    <t>Advocate Illinois Masonic MC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</si>
  <si>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</si>
  <si>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</si>
  <si>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</si>
  <si>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</si>
  <si>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</si>
  <si>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</si>
  <si>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</si>
  <si>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</si>
  <si>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</si>
  <si>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</si>
  <si>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</si>
  <si>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</si>
  <si>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CGH Medical Center</t>
  </si>
  <si>
    <t>Crossroads Community Hospital</t>
  </si>
  <si>
    <t>Decatur Memorial Hospital</t>
  </si>
  <si>
    <t>Edward Hospital</t>
  </si>
  <si>
    <t>Elmhurst Hospital</t>
  </si>
  <si>
    <t>Galesburg Cottage Hospital</t>
  </si>
  <si>
    <t>Genesis Medical Center, Silvis</t>
  </si>
  <si>
    <t>Good Samaritan Region Hlth Ctr</t>
  </si>
  <si>
    <t>Gottlieb Memorial Hosp</t>
  </si>
  <si>
    <t>Graham Hospital</t>
  </si>
  <si>
    <t>Herrin Hospital</t>
  </si>
  <si>
    <t>HSHS St Anthony's Memorial Hosp</t>
  </si>
  <si>
    <t>HSHS St Elizabeth's Hospital</t>
  </si>
  <si>
    <t>Illinois Valley Community Hosp</t>
  </si>
  <si>
    <t>Jersey Community Hospital</t>
  </si>
  <si>
    <t>Katherine Shaw Bethea Hospital</t>
  </si>
  <si>
    <t>Little Co of Mary Hosp &amp; HCC</t>
  </si>
  <si>
    <t>McDonough District Hospital</t>
  </si>
  <si>
    <t>Memorial Medical Center</t>
  </si>
  <si>
    <t>Midwestern Regional Med Ctr</t>
  </si>
  <si>
    <t>Morris Hospital &amp; Hlthcare Ctrs</t>
  </si>
  <si>
    <t>NorthShore Univ HealthSystem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</si>
  <si>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</si>
  <si>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</si>
  <si>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</si>
  <si>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</si>
  <si>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</si>
  <si>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Mary(Prev. Presence Covenant Med Center)</t>
  </si>
  <si>
    <t>OSF Saint Anthony Medical Ctr</t>
  </si>
  <si>
    <t>OSF St Joseph Medical Center</t>
  </si>
  <si>
    <t>Palos Community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</si>
  <si>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</si>
  <si>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</si>
  <si>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</si>
  <si>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</si>
  <si>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</si>
  <si>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</si>
  <si>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</si>
  <si>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</si>
  <si>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Proctor</t>
  </si>
  <si>
    <t>UnityPoint Health - Trinity</t>
  </si>
  <si>
    <t>HSHS Good Shepherd Hospital</t>
  </si>
  <si>
    <t>Iroquois Mem Hosp &amp; Res Home</t>
  </si>
  <si>
    <t>Richland Memorial Hospital</t>
  </si>
  <si>
    <t>UnityPoint Health - Pekin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</si>
</sst>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164" fontId="0" fillId="0" borderId="0" xfId="0" applyNumberFormat="1"/>
    <xf numFmtId="0" fontId="2" fillId="0" borderId="0" xfId="0" applyFont="1"/>
    <xf numFmtId="164" fontId="2" fillId="0" borderId="0" xfId="1" applyNumberFormat="1" applyFont="1" applyBorder="1"/>
    <xf numFmtId="0" fontId="0" fillId="0" borderId="4" xfId="0" applyBorder="1"/>
    <xf numFmtId="0" fontId="2" fillId="0" borderId="5" xfId="0" applyFont="1" applyBorder="1"/>
    <xf numFmtId="165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0" fontId="0" fillId="0" borderId="8" xfId="0" applyBorder="1"/>
    <xf numFmtId="44" fontId="0" fillId="0" borderId="0" xfId="0" applyNumberFormat="1"/>
    <xf numFmtId="0" fontId="4" fillId="2" borderId="9" xfId="3" applyFont="1" applyFill="1" applyBorder="1" applyAlignment="1">
      <alignment horizontal="center" wrapText="1"/>
    </xf>
    <xf numFmtId="165" fontId="4" fillId="2" borderId="9" xfId="1" applyNumberFormat="1" applyFont="1" applyFill="1" applyBorder="1" applyAlignment="1">
      <alignment horizontal="center" wrapText="1"/>
    </xf>
    <xf numFmtId="0" fontId="4" fillId="2" borderId="0" xfId="3" applyFont="1" applyFill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5" fontId="4" fillId="2" borderId="0" xfId="1" applyNumberFormat="1" applyFont="1" applyFill="1" applyAlignment="1">
      <alignment horizontal="center" wrapText="1"/>
    </xf>
    <xf numFmtId="44" fontId="4" fillId="2" borderId="0" xfId="2" applyFont="1" applyFill="1" applyAlignment="1">
      <alignment horizontal="center" wrapText="1"/>
    </xf>
    <xf numFmtId="164" fontId="4" fillId="2" borderId="0" xfId="2" applyNumberFormat="1" applyFont="1" applyFill="1" applyAlignment="1">
      <alignment horizontal="center" wrapText="1"/>
    </xf>
    <xf numFmtId="164" fontId="2" fillId="0" borderId="5" xfId="0" applyNumberFormat="1" applyFont="1" applyBorder="1"/>
    <xf numFmtId="0" fontId="0" fillId="0" borderId="0" xfId="0" applyAlignment="1">
      <alignment wrapText="1"/>
    </xf>
    <xf numFmtId="44" fontId="1" fillId="0" borderId="0" xfId="2" applyFont="1"/>
    <xf numFmtId="164" fontId="1" fillId="0" borderId="0" xfId="2" applyNumberFormat="1" applyFont="1"/>
    <xf numFmtId="164" fontId="2" fillId="0" borderId="5" xfId="2" applyNumberFormat="1" applyFont="1" applyBorder="1"/>
    <xf numFmtId="164" fontId="2" fillId="0" borderId="0" xfId="2" applyNumberFormat="1" applyFont="1" applyBorder="1"/>
    <xf numFmtId="165" fontId="2" fillId="0" borderId="5" xfId="1" applyNumberFormat="1" applyFont="1" applyBorder="1" applyAlignment="1">
      <alignment horizontal="center"/>
    </xf>
    <xf numFmtId="165" fontId="2" fillId="0" borderId="0" xfId="1" applyNumberFormat="1" applyFont="1"/>
    <xf numFmtId="164" fontId="2" fillId="0" borderId="6" xfId="2" applyNumberFormat="1" applyFont="1" applyBorder="1"/>
    <xf numFmtId="164" fontId="2" fillId="0" borderId="7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164" fontId="2" fillId="0" borderId="0" xfId="2" applyNumberFormat="1" applyFont="1"/>
    <xf numFmtId="0" fontId="0" fillId="0" borderId="0" xfId="0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5" fontId="2" fillId="0" borderId="10" xfId="1" applyNumberFormat="1" applyFont="1" applyBorder="1"/>
    <xf numFmtId="164" fontId="2" fillId="0" borderId="10" xfId="2" applyNumberFormat="1" applyFont="1" applyBorder="1"/>
    <xf numFmtId="165" fontId="2" fillId="0" borderId="10" xfId="0" applyNumberFormat="1" applyFont="1" applyBorder="1"/>
    <xf numFmtId="164" fontId="2" fillId="0" borderId="10" xfId="0" applyNumberFormat="1" applyFont="1" applyBorder="1"/>
    <xf numFmtId="44" fontId="0" fillId="0" borderId="0" xfId="2" applyFont="1" applyBorder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0" xfId="0" applyNumberFormat="1" applyFont="1"/>
    <xf numFmtId="0" fontId="4" fillId="0" borderId="0" xfId="3" applyFont="1" applyAlignment="1">
      <alignment horizontal="center" wrapText="1"/>
    </xf>
    <xf numFmtId="166" fontId="0" fillId="0" borderId="0" xfId="0" applyNumberFormat="1"/>
    <xf numFmtId="164" fontId="4" fillId="2" borderId="9" xfId="2" applyNumberFormat="1" applyFont="1" applyFill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_Sheet1 2 2" xfId="3" xr:uid="{BACBA35F-9EAD-46F4-B581-0CAB2D558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8B59-BEBE-48C7-A56A-09186DC7FB2A}">
  <sheetPr>
    <pageSetUpPr fitToPage="1"/>
  </sheetPr>
  <dimension ref="A1:K40"/>
  <sheetViews>
    <sheetView tabSelected="1" workbookViewId="0">
      <selection activeCell="I8" sqref="I8"/>
    </sheetView>
  </sheetViews>
  <sheetFormatPr defaultRowHeight="15" x14ac:dyDescent="0.25"/>
  <cols>
    <col min="1" max="1" width="8.42578125" customWidth="1"/>
    <col min="2" max="2" width="31.42578125" bestFit="1" customWidth="1"/>
    <col min="3" max="3" width="14.42578125" bestFit="1" customWidth="1"/>
    <col min="5" max="5" width="12.28515625" customWidth="1"/>
    <col min="6" max="6" width="17.7109375" customWidth="1"/>
    <col min="7" max="7" width="12.28515625" customWidth="1"/>
    <col min="8" max="8" width="11.7109375" customWidth="1"/>
    <col min="9" max="9" width="17.7109375" customWidth="1"/>
    <col min="10" max="10" width="14.140625" customWidth="1"/>
    <col min="11" max="11" width="14.7109375" bestFit="1" customWidth="1"/>
  </cols>
  <sheetData>
    <row r="1" spans="1:11" x14ac:dyDescent="0.25">
      <c r="A1" s="5" t="s">
        <v>42</v>
      </c>
    </row>
    <row r="2" spans="1:11" x14ac:dyDescent="0.25">
      <c r="A2" s="5" t="s">
        <v>43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25">
        <v>154121805.58597314</v>
      </c>
      <c r="C5" s="5"/>
      <c r="D5" s="5"/>
      <c r="E5" s="5"/>
      <c r="F5" s="6">
        <v>186547904.88286698</v>
      </c>
      <c r="G5" s="7"/>
    </row>
    <row r="6" spans="1:11" x14ac:dyDescent="0.25">
      <c r="B6" s="8" t="s">
        <v>2</v>
      </c>
      <c r="C6" s="5"/>
      <c r="D6" s="5"/>
      <c r="E6" s="5"/>
      <c r="F6" s="5" t="s">
        <v>3</v>
      </c>
      <c r="G6" s="7"/>
    </row>
    <row r="7" spans="1:11" ht="15.75" thickBot="1" x14ac:dyDescent="0.3">
      <c r="B7" s="9">
        <f>B5/4</f>
        <v>38530451.396493286</v>
      </c>
      <c r="C7" s="10"/>
      <c r="D7" s="10"/>
      <c r="E7" s="10"/>
      <c r="F7" s="11">
        <f>F5/4</f>
        <v>46636976.220716745</v>
      </c>
      <c r="G7" s="12"/>
    </row>
    <row r="9" spans="1:11" x14ac:dyDescent="0.25">
      <c r="A9" s="5" t="s">
        <v>4</v>
      </c>
    </row>
    <row r="10" spans="1:11" x14ac:dyDescent="0.25">
      <c r="A10" s="5"/>
    </row>
    <row r="11" spans="1:11" x14ac:dyDescent="0.25">
      <c r="A11" s="5" t="s">
        <v>5</v>
      </c>
      <c r="G11" t="s">
        <v>44</v>
      </c>
    </row>
    <row r="14" spans="1:11" s="26" customFormat="1" ht="45" x14ac:dyDescent="0.25">
      <c r="A14" s="14" t="s">
        <v>6</v>
      </c>
      <c r="B14" s="14" t="s">
        <v>7</v>
      </c>
      <c r="C14" s="14" t="s">
        <v>8</v>
      </c>
      <c r="D14" s="15" t="s">
        <v>9</v>
      </c>
      <c r="E14" s="14" t="s">
        <v>10</v>
      </c>
      <c r="F14" s="14" t="s">
        <v>11</v>
      </c>
      <c r="G14" s="15" t="s">
        <v>12</v>
      </c>
      <c r="H14" s="14" t="s">
        <v>13</v>
      </c>
      <c r="I14" s="14" t="s">
        <v>14</v>
      </c>
      <c r="J14" s="14" t="s">
        <v>15</v>
      </c>
      <c r="K14" s="14" t="s">
        <v>45</v>
      </c>
    </row>
    <row r="15" spans="1:11" s="26" customFormat="1" x14ac:dyDescent="0.25">
      <c r="A15" s="16"/>
      <c r="B15" s="16"/>
      <c r="C15" s="16"/>
      <c r="D15" s="22">
        <f>SUM(D16:D40)</f>
        <v>51921</v>
      </c>
      <c r="E15" s="23">
        <f>B7/D15</f>
        <v>742.09763672682129</v>
      </c>
      <c r="F15" s="24">
        <f>SUM(F16:F40)</f>
        <v>38530451.396493278</v>
      </c>
      <c r="G15" s="22">
        <f>SUM(G16:G40)</f>
        <v>143620</v>
      </c>
      <c r="H15" s="23">
        <f>F7/G15</f>
        <v>324.72480309648199</v>
      </c>
      <c r="I15" s="24">
        <f>SUM(I16:I40)</f>
        <v>46636976.220716737</v>
      </c>
      <c r="J15" s="24">
        <f>SUM(J16:J40)</f>
        <v>85167427.617210045</v>
      </c>
      <c r="K15" s="24">
        <f>SUM(K16:K40)</f>
        <v>28389142.53907001</v>
      </c>
    </row>
    <row r="16" spans="1:11" x14ac:dyDescent="0.25">
      <c r="A16" s="17">
        <v>7074</v>
      </c>
      <c r="B16" s="18" t="s">
        <v>32</v>
      </c>
      <c r="C16" t="s">
        <v>17</v>
      </c>
      <c r="D16" s="19">
        <v>951</v>
      </c>
      <c r="E16" s="20">
        <f t="shared" ref="E16:E40" si="0">$E$15</f>
        <v>742.09763672682129</v>
      </c>
      <c r="F16" s="21">
        <f t="shared" ref="F16:F40" si="1">D16*E16</f>
        <v>705734.852527207</v>
      </c>
      <c r="G16" s="19">
        <v>2444</v>
      </c>
      <c r="H16" s="20">
        <f t="shared" ref="H16:H40" si="2">$H$15</f>
        <v>324.72480309648199</v>
      </c>
      <c r="I16" s="21">
        <f t="shared" ref="I16:I40" si="3">G16*H16</f>
        <v>793627.41876780195</v>
      </c>
      <c r="J16" s="21">
        <f t="shared" ref="J16:J40" si="4">I16+F16</f>
        <v>1499362.2712950089</v>
      </c>
      <c r="K16" s="4">
        <f t="shared" ref="K16:K40" si="5">J16/3</f>
        <v>499787.42376500298</v>
      </c>
    </row>
    <row r="17" spans="1:11" x14ac:dyDescent="0.25">
      <c r="A17" s="17">
        <v>3085</v>
      </c>
      <c r="B17" s="18" t="s">
        <v>41</v>
      </c>
      <c r="C17" t="s">
        <v>17</v>
      </c>
      <c r="D17" s="19">
        <v>1113</v>
      </c>
      <c r="E17" s="27">
        <f t="shared" si="0"/>
        <v>742.09763672682129</v>
      </c>
      <c r="F17" s="28">
        <f t="shared" si="1"/>
        <v>825954.66967695206</v>
      </c>
      <c r="G17" s="19">
        <v>3096</v>
      </c>
      <c r="H17" s="20">
        <f t="shared" si="2"/>
        <v>324.72480309648199</v>
      </c>
      <c r="I17" s="21">
        <f t="shared" si="3"/>
        <v>1005347.9903867083</v>
      </c>
      <c r="J17" s="21">
        <f t="shared" si="4"/>
        <v>1831302.6600636602</v>
      </c>
      <c r="K17" s="4">
        <f t="shared" si="5"/>
        <v>610434.22002122004</v>
      </c>
    </row>
    <row r="18" spans="1:11" x14ac:dyDescent="0.25">
      <c r="A18" s="17">
        <v>7007</v>
      </c>
      <c r="B18" s="18" t="s">
        <v>35</v>
      </c>
      <c r="C18" t="s">
        <v>17</v>
      </c>
      <c r="D18" s="19">
        <v>1202</v>
      </c>
      <c r="E18" s="20">
        <f t="shared" si="0"/>
        <v>742.09763672682129</v>
      </c>
      <c r="F18" s="21">
        <f t="shared" si="1"/>
        <v>892001.35934563924</v>
      </c>
      <c r="G18" s="19">
        <v>4841</v>
      </c>
      <c r="H18" s="20">
        <f t="shared" si="2"/>
        <v>324.72480309648199</v>
      </c>
      <c r="I18" s="21">
        <f t="shared" si="3"/>
        <v>1571992.7717900693</v>
      </c>
      <c r="J18" s="21">
        <f t="shared" si="4"/>
        <v>2463994.1311357087</v>
      </c>
      <c r="K18" s="4">
        <f t="shared" si="5"/>
        <v>821331.37704523618</v>
      </c>
    </row>
    <row r="19" spans="1:11" x14ac:dyDescent="0.25">
      <c r="A19" s="17">
        <v>8019</v>
      </c>
      <c r="B19" s="18" t="s">
        <v>29</v>
      </c>
      <c r="C19" t="s">
        <v>17</v>
      </c>
      <c r="D19" s="19">
        <v>664</v>
      </c>
      <c r="E19" s="20">
        <f t="shared" si="0"/>
        <v>742.09763672682129</v>
      </c>
      <c r="F19" s="21">
        <f t="shared" si="1"/>
        <v>492752.83078660932</v>
      </c>
      <c r="G19" s="19">
        <v>1912</v>
      </c>
      <c r="H19" s="20">
        <f t="shared" si="2"/>
        <v>324.72480309648199</v>
      </c>
      <c r="I19" s="21">
        <f t="shared" si="3"/>
        <v>620873.82352047355</v>
      </c>
      <c r="J19" s="21">
        <f t="shared" si="4"/>
        <v>1113626.6543070828</v>
      </c>
      <c r="K19" s="4">
        <f t="shared" si="5"/>
        <v>371208.88476902759</v>
      </c>
    </row>
    <row r="20" spans="1:11" x14ac:dyDescent="0.25">
      <c r="A20" s="17">
        <v>3032</v>
      </c>
      <c r="B20" s="18" t="s">
        <v>37</v>
      </c>
      <c r="C20" t="s">
        <v>17</v>
      </c>
      <c r="D20" s="19">
        <v>2309</v>
      </c>
      <c r="E20" s="20">
        <f t="shared" si="0"/>
        <v>742.09763672682129</v>
      </c>
      <c r="F20" s="21">
        <f t="shared" si="1"/>
        <v>1713503.4432022304</v>
      </c>
      <c r="G20" s="19">
        <v>4519</v>
      </c>
      <c r="H20" s="20">
        <f t="shared" si="2"/>
        <v>324.72480309648199</v>
      </c>
      <c r="I20" s="21">
        <f t="shared" si="3"/>
        <v>1467431.3851930022</v>
      </c>
      <c r="J20" s="21">
        <f t="shared" si="4"/>
        <v>3180934.8283952326</v>
      </c>
      <c r="K20" s="4">
        <f t="shared" si="5"/>
        <v>1060311.6094650775</v>
      </c>
    </row>
    <row r="21" spans="1:11" x14ac:dyDescent="0.25">
      <c r="A21" s="17">
        <v>3071</v>
      </c>
      <c r="B21" s="18" t="s">
        <v>26</v>
      </c>
      <c r="C21" t="s">
        <v>17</v>
      </c>
      <c r="D21" s="19">
        <v>3431</v>
      </c>
      <c r="E21" s="20">
        <f t="shared" si="0"/>
        <v>742.09763672682129</v>
      </c>
      <c r="F21" s="21">
        <f t="shared" si="1"/>
        <v>2546136.9916097238</v>
      </c>
      <c r="G21" s="19">
        <v>3389</v>
      </c>
      <c r="H21" s="20">
        <f t="shared" si="2"/>
        <v>324.72480309648199</v>
      </c>
      <c r="I21" s="21">
        <f t="shared" si="3"/>
        <v>1100492.3576939774</v>
      </c>
      <c r="J21" s="21">
        <f t="shared" si="4"/>
        <v>3646629.349303701</v>
      </c>
      <c r="K21" s="4">
        <f t="shared" si="5"/>
        <v>1215543.1164345669</v>
      </c>
    </row>
    <row r="22" spans="1:11" x14ac:dyDescent="0.25">
      <c r="A22" s="17">
        <v>3036</v>
      </c>
      <c r="B22" s="18" t="s">
        <v>16</v>
      </c>
      <c r="C22" t="s">
        <v>17</v>
      </c>
      <c r="D22" s="19">
        <v>824</v>
      </c>
      <c r="E22" s="20">
        <f t="shared" si="0"/>
        <v>742.09763672682129</v>
      </c>
      <c r="F22" s="21">
        <f t="shared" si="1"/>
        <v>611488.45266290079</v>
      </c>
      <c r="G22" s="19">
        <v>1069</v>
      </c>
      <c r="H22" s="20">
        <f t="shared" si="2"/>
        <v>324.72480309648199</v>
      </c>
      <c r="I22" s="21">
        <f t="shared" si="3"/>
        <v>347130.81451013923</v>
      </c>
      <c r="J22" s="21">
        <f t="shared" si="4"/>
        <v>958619.26717303996</v>
      </c>
      <c r="K22" s="4">
        <f t="shared" si="5"/>
        <v>319539.75572434667</v>
      </c>
    </row>
    <row r="23" spans="1:11" x14ac:dyDescent="0.25">
      <c r="A23" s="17">
        <v>3038</v>
      </c>
      <c r="B23" s="18" t="s">
        <v>22</v>
      </c>
      <c r="C23" t="s">
        <v>17</v>
      </c>
      <c r="D23" s="19">
        <v>2202</v>
      </c>
      <c r="E23" s="20">
        <f t="shared" si="0"/>
        <v>742.09763672682129</v>
      </c>
      <c r="F23" s="21">
        <f t="shared" si="1"/>
        <v>1634098.9960724604</v>
      </c>
      <c r="G23" s="19">
        <v>2431</v>
      </c>
      <c r="H23" s="20">
        <f t="shared" si="2"/>
        <v>324.72480309648199</v>
      </c>
      <c r="I23" s="21">
        <f t="shared" si="3"/>
        <v>789405.99632754771</v>
      </c>
      <c r="J23" s="21">
        <f t="shared" si="4"/>
        <v>2423504.9924000083</v>
      </c>
      <c r="K23" s="4">
        <f t="shared" si="5"/>
        <v>807834.99746666942</v>
      </c>
    </row>
    <row r="24" spans="1:11" x14ac:dyDescent="0.25">
      <c r="A24" s="17">
        <v>3042</v>
      </c>
      <c r="B24" s="18" t="s">
        <v>40</v>
      </c>
      <c r="C24" t="s">
        <v>17</v>
      </c>
      <c r="D24" s="19">
        <v>3286</v>
      </c>
      <c r="E24" s="20">
        <f t="shared" si="0"/>
        <v>742.09763672682129</v>
      </c>
      <c r="F24" s="21">
        <f t="shared" si="1"/>
        <v>2438532.8342843349</v>
      </c>
      <c r="G24" s="19">
        <v>12228</v>
      </c>
      <c r="H24" s="20">
        <f t="shared" si="2"/>
        <v>324.72480309648199</v>
      </c>
      <c r="I24" s="21">
        <f t="shared" si="3"/>
        <v>3970734.8922637817</v>
      </c>
      <c r="J24" s="21">
        <f t="shared" si="4"/>
        <v>6409267.7265481167</v>
      </c>
      <c r="K24" s="4">
        <f t="shared" si="5"/>
        <v>2136422.575516039</v>
      </c>
    </row>
    <row r="25" spans="1:11" x14ac:dyDescent="0.25">
      <c r="A25" s="17">
        <v>18005</v>
      </c>
      <c r="B25" s="18" t="s">
        <v>18</v>
      </c>
      <c r="C25" t="s">
        <v>17</v>
      </c>
      <c r="D25" s="19">
        <v>2768</v>
      </c>
      <c r="E25" s="20">
        <f t="shared" si="0"/>
        <v>742.09763672682129</v>
      </c>
      <c r="F25" s="21">
        <f t="shared" si="1"/>
        <v>2054126.2584598414</v>
      </c>
      <c r="G25" s="19">
        <v>6012</v>
      </c>
      <c r="H25" s="20">
        <f t="shared" si="2"/>
        <v>324.72480309648199</v>
      </c>
      <c r="I25" s="21">
        <f t="shared" si="3"/>
        <v>1952245.5162160497</v>
      </c>
      <c r="J25" s="21">
        <f t="shared" si="4"/>
        <v>4006371.7746758908</v>
      </c>
      <c r="K25" s="4">
        <f t="shared" si="5"/>
        <v>1335457.2582252969</v>
      </c>
    </row>
    <row r="26" spans="1:11" x14ac:dyDescent="0.25">
      <c r="A26" s="17">
        <v>3020</v>
      </c>
      <c r="B26" s="18" t="s">
        <v>28</v>
      </c>
      <c r="C26" t="s">
        <v>17</v>
      </c>
      <c r="D26" s="19">
        <v>1817</v>
      </c>
      <c r="E26" s="20">
        <f t="shared" si="0"/>
        <v>742.09763672682129</v>
      </c>
      <c r="F26" s="21">
        <f t="shared" si="1"/>
        <v>1348391.4059326344</v>
      </c>
      <c r="G26" s="19">
        <v>1179</v>
      </c>
      <c r="H26" s="20">
        <f t="shared" si="2"/>
        <v>324.72480309648199</v>
      </c>
      <c r="I26" s="21">
        <f t="shared" si="3"/>
        <v>382850.54285075224</v>
      </c>
      <c r="J26" s="21">
        <f t="shared" si="4"/>
        <v>1731241.9487833865</v>
      </c>
      <c r="K26" s="4">
        <f t="shared" si="5"/>
        <v>577080.64959446213</v>
      </c>
    </row>
    <row r="27" spans="1:11" x14ac:dyDescent="0.25">
      <c r="A27" s="17">
        <v>3045</v>
      </c>
      <c r="B27" s="18" t="s">
        <v>36</v>
      </c>
      <c r="C27" t="s">
        <v>17</v>
      </c>
      <c r="D27" s="19">
        <v>5016</v>
      </c>
      <c r="E27" s="20">
        <f t="shared" si="0"/>
        <v>742.09763672682129</v>
      </c>
      <c r="F27" s="21">
        <f t="shared" si="1"/>
        <v>3722361.7458217358</v>
      </c>
      <c r="G27" s="19">
        <v>14645</v>
      </c>
      <c r="H27" s="20">
        <f t="shared" si="2"/>
        <v>324.72480309648199</v>
      </c>
      <c r="I27" s="21">
        <f t="shared" si="3"/>
        <v>4755594.7413479788</v>
      </c>
      <c r="J27" s="21">
        <f t="shared" si="4"/>
        <v>8477956.4871697146</v>
      </c>
      <c r="K27" s="4">
        <f t="shared" si="5"/>
        <v>2825985.4957232382</v>
      </c>
    </row>
    <row r="28" spans="1:11" x14ac:dyDescent="0.25">
      <c r="A28" s="17">
        <v>3046</v>
      </c>
      <c r="B28" s="18" t="s">
        <v>20</v>
      </c>
      <c r="C28" t="s">
        <v>17</v>
      </c>
      <c r="D28" s="19">
        <v>3716</v>
      </c>
      <c r="E28" s="20">
        <f t="shared" si="0"/>
        <v>742.09763672682129</v>
      </c>
      <c r="F28" s="21">
        <f t="shared" si="1"/>
        <v>2757634.8180768681</v>
      </c>
      <c r="G28" s="19">
        <v>7434</v>
      </c>
      <c r="H28" s="20">
        <f t="shared" si="2"/>
        <v>324.72480309648199</v>
      </c>
      <c r="I28" s="21">
        <f t="shared" si="3"/>
        <v>2414004.1862192471</v>
      </c>
      <c r="J28" s="21">
        <f t="shared" si="4"/>
        <v>5171639.0042961147</v>
      </c>
      <c r="K28" s="4">
        <f t="shared" si="5"/>
        <v>1723879.6680987049</v>
      </c>
    </row>
    <row r="29" spans="1:11" x14ac:dyDescent="0.25">
      <c r="A29" s="17">
        <v>15010</v>
      </c>
      <c r="B29" s="18" t="s">
        <v>19</v>
      </c>
      <c r="C29" t="s">
        <v>17</v>
      </c>
      <c r="D29" s="19">
        <v>1118</v>
      </c>
      <c r="E29" s="20">
        <f t="shared" si="0"/>
        <v>742.09763672682129</v>
      </c>
      <c r="F29" s="21">
        <f t="shared" si="1"/>
        <v>829665.15786058619</v>
      </c>
      <c r="G29" s="19">
        <v>10395</v>
      </c>
      <c r="H29" s="20">
        <f t="shared" si="2"/>
        <v>324.72480309648199</v>
      </c>
      <c r="I29" s="21">
        <f t="shared" si="3"/>
        <v>3375514.3281879304</v>
      </c>
      <c r="J29" s="21">
        <f t="shared" si="4"/>
        <v>4205179.4860485168</v>
      </c>
      <c r="K29" s="4">
        <f t="shared" si="5"/>
        <v>1401726.4953495057</v>
      </c>
    </row>
    <row r="30" spans="1:11" x14ac:dyDescent="0.25">
      <c r="A30" s="17">
        <v>1012</v>
      </c>
      <c r="B30" s="18" t="s">
        <v>34</v>
      </c>
      <c r="C30" t="s">
        <v>17</v>
      </c>
      <c r="D30" s="19">
        <v>1800</v>
      </c>
      <c r="E30" s="20">
        <f t="shared" si="0"/>
        <v>742.09763672682129</v>
      </c>
      <c r="F30" s="21">
        <f t="shared" si="1"/>
        <v>1335775.7461082784</v>
      </c>
      <c r="G30" s="19">
        <v>4668</v>
      </c>
      <c r="H30" s="20">
        <f t="shared" si="2"/>
        <v>324.72480309648199</v>
      </c>
      <c r="I30" s="21">
        <f t="shared" si="3"/>
        <v>1515815.380854378</v>
      </c>
      <c r="J30" s="21">
        <f t="shared" si="4"/>
        <v>2851591.1269626562</v>
      </c>
      <c r="K30" s="4">
        <f t="shared" si="5"/>
        <v>950530.37565421872</v>
      </c>
    </row>
    <row r="31" spans="1:11" x14ac:dyDescent="0.25">
      <c r="A31" s="17">
        <v>3054</v>
      </c>
      <c r="B31" s="18" t="s">
        <v>33</v>
      </c>
      <c r="C31" t="s">
        <v>17</v>
      </c>
      <c r="D31" s="19">
        <v>5785</v>
      </c>
      <c r="E31" s="20">
        <f t="shared" si="0"/>
        <v>742.09763672682129</v>
      </c>
      <c r="F31" s="21">
        <f t="shared" si="1"/>
        <v>4293034.8284646608</v>
      </c>
      <c r="G31" s="19">
        <v>13600</v>
      </c>
      <c r="H31" s="20">
        <f t="shared" si="2"/>
        <v>324.72480309648199</v>
      </c>
      <c r="I31" s="21">
        <f t="shared" si="3"/>
        <v>4416257.3221121551</v>
      </c>
      <c r="J31" s="21">
        <f t="shared" si="4"/>
        <v>8709292.150576815</v>
      </c>
      <c r="K31" s="4">
        <f t="shared" si="5"/>
        <v>2903097.3835256048</v>
      </c>
    </row>
    <row r="32" spans="1:11" x14ac:dyDescent="0.25">
      <c r="A32" s="17">
        <v>3107</v>
      </c>
      <c r="B32" s="18" t="s">
        <v>31</v>
      </c>
      <c r="C32" t="s">
        <v>17</v>
      </c>
      <c r="D32" s="19">
        <v>990</v>
      </c>
      <c r="E32" s="20">
        <f t="shared" si="0"/>
        <v>742.09763672682129</v>
      </c>
      <c r="F32" s="21">
        <f t="shared" si="1"/>
        <v>734676.66035955306</v>
      </c>
      <c r="G32" s="19">
        <v>2870</v>
      </c>
      <c r="H32" s="20">
        <f t="shared" si="2"/>
        <v>324.72480309648199</v>
      </c>
      <c r="I32" s="21">
        <f t="shared" si="3"/>
        <v>931960.18488690327</v>
      </c>
      <c r="J32" s="21">
        <f t="shared" si="4"/>
        <v>1666636.8452464563</v>
      </c>
      <c r="K32" s="4">
        <f t="shared" si="5"/>
        <v>555545.61508215207</v>
      </c>
    </row>
    <row r="33" spans="1:11" x14ac:dyDescent="0.25">
      <c r="A33" s="17">
        <v>3075</v>
      </c>
      <c r="B33" s="18" t="s">
        <v>23</v>
      </c>
      <c r="C33" t="s">
        <v>17</v>
      </c>
      <c r="D33" s="19">
        <v>1859</v>
      </c>
      <c r="E33" s="20">
        <f t="shared" si="0"/>
        <v>742.09763672682129</v>
      </c>
      <c r="F33" s="21">
        <f t="shared" si="1"/>
        <v>1379559.5066751607</v>
      </c>
      <c r="G33" s="19">
        <v>5697</v>
      </c>
      <c r="H33" s="20">
        <f t="shared" si="2"/>
        <v>324.72480309648199</v>
      </c>
      <c r="I33" s="21">
        <f t="shared" si="3"/>
        <v>1849957.2032406579</v>
      </c>
      <c r="J33" s="21">
        <f t="shared" si="4"/>
        <v>3229516.7099158186</v>
      </c>
      <c r="K33" s="4">
        <f t="shared" si="5"/>
        <v>1076505.5699719395</v>
      </c>
    </row>
    <row r="34" spans="1:11" x14ac:dyDescent="0.25">
      <c r="A34" s="17">
        <v>3068</v>
      </c>
      <c r="B34" s="18" t="s">
        <v>27</v>
      </c>
      <c r="C34" t="s">
        <v>17</v>
      </c>
      <c r="D34" s="19">
        <v>898</v>
      </c>
      <c r="E34" s="20">
        <f t="shared" si="0"/>
        <v>742.09763672682129</v>
      </c>
      <c r="F34" s="21">
        <f t="shared" si="1"/>
        <v>666403.67778068548</v>
      </c>
      <c r="G34" s="19">
        <v>1425</v>
      </c>
      <c r="H34" s="20">
        <f t="shared" si="2"/>
        <v>324.72480309648199</v>
      </c>
      <c r="I34" s="21">
        <f t="shared" si="3"/>
        <v>462732.84441248683</v>
      </c>
      <c r="J34" s="21">
        <f t="shared" si="4"/>
        <v>1129136.5221931722</v>
      </c>
      <c r="K34" s="4">
        <f t="shared" si="5"/>
        <v>376378.8407310574</v>
      </c>
    </row>
    <row r="35" spans="1:11" x14ac:dyDescent="0.25">
      <c r="A35" s="17">
        <v>3050</v>
      </c>
      <c r="B35" s="18" t="s">
        <v>25</v>
      </c>
      <c r="C35" t="s">
        <v>17</v>
      </c>
      <c r="D35" s="19">
        <v>1920</v>
      </c>
      <c r="E35" s="20">
        <f t="shared" si="0"/>
        <v>742.09763672682129</v>
      </c>
      <c r="F35" s="21">
        <f t="shared" si="1"/>
        <v>1424827.4625154969</v>
      </c>
      <c r="G35" s="19">
        <v>6868</v>
      </c>
      <c r="H35" s="20">
        <f t="shared" si="2"/>
        <v>324.72480309648199</v>
      </c>
      <c r="I35" s="21">
        <f t="shared" si="3"/>
        <v>2230209.9476666385</v>
      </c>
      <c r="J35" s="21">
        <f t="shared" si="4"/>
        <v>3655037.4101821352</v>
      </c>
      <c r="K35" s="4">
        <f t="shared" si="5"/>
        <v>1218345.803394045</v>
      </c>
    </row>
    <row r="36" spans="1:11" x14ac:dyDescent="0.25">
      <c r="A36" s="17">
        <v>3011</v>
      </c>
      <c r="B36" s="18" t="s">
        <v>38</v>
      </c>
      <c r="C36" t="s">
        <v>17</v>
      </c>
      <c r="D36" s="19">
        <v>774</v>
      </c>
      <c r="E36" s="20">
        <f t="shared" si="0"/>
        <v>742.09763672682129</v>
      </c>
      <c r="F36" s="21">
        <f t="shared" si="1"/>
        <v>574383.57082655968</v>
      </c>
      <c r="G36" s="19">
        <v>5700</v>
      </c>
      <c r="H36" s="20">
        <f t="shared" si="2"/>
        <v>324.72480309648199</v>
      </c>
      <c r="I36" s="21">
        <f t="shared" si="3"/>
        <v>1850931.3776499473</v>
      </c>
      <c r="J36" s="21">
        <f t="shared" si="4"/>
        <v>2425314.9484765069</v>
      </c>
      <c r="K36" s="4">
        <f t="shared" si="5"/>
        <v>808438.31615883566</v>
      </c>
    </row>
    <row r="37" spans="1:11" x14ac:dyDescent="0.25">
      <c r="A37" s="17">
        <v>3056</v>
      </c>
      <c r="B37" s="18" t="s">
        <v>30</v>
      </c>
      <c r="C37" t="s">
        <v>17</v>
      </c>
      <c r="D37" s="19">
        <v>2997</v>
      </c>
      <c r="E37" s="20">
        <f t="shared" si="0"/>
        <v>742.09763672682129</v>
      </c>
      <c r="F37" s="21">
        <f t="shared" si="1"/>
        <v>2224066.6172702834</v>
      </c>
      <c r="G37" s="19">
        <v>12056</v>
      </c>
      <c r="H37" s="20">
        <f t="shared" si="2"/>
        <v>324.72480309648199</v>
      </c>
      <c r="I37" s="21">
        <f t="shared" si="3"/>
        <v>3914882.2261311868</v>
      </c>
      <c r="J37" s="21">
        <f t="shared" si="4"/>
        <v>6138948.8434014702</v>
      </c>
      <c r="K37" s="4">
        <f t="shared" si="5"/>
        <v>2046316.2811338233</v>
      </c>
    </row>
    <row r="38" spans="1:11" x14ac:dyDescent="0.25">
      <c r="A38" s="17">
        <v>3102</v>
      </c>
      <c r="B38" s="18" t="s">
        <v>24</v>
      </c>
      <c r="C38" t="s">
        <v>17</v>
      </c>
      <c r="D38" s="19">
        <v>2335</v>
      </c>
      <c r="E38" s="20">
        <f t="shared" si="0"/>
        <v>742.09763672682129</v>
      </c>
      <c r="F38" s="21">
        <f t="shared" si="1"/>
        <v>1732797.9817571277</v>
      </c>
      <c r="G38" s="19">
        <v>3223</v>
      </c>
      <c r="H38" s="20">
        <f t="shared" si="2"/>
        <v>324.72480309648199</v>
      </c>
      <c r="I38" s="21">
        <f t="shared" si="3"/>
        <v>1046588.0403799615</v>
      </c>
      <c r="J38" s="21">
        <f t="shared" si="4"/>
        <v>2779386.0221370892</v>
      </c>
      <c r="K38" s="4">
        <f t="shared" si="5"/>
        <v>926462.00737902976</v>
      </c>
    </row>
    <row r="39" spans="1:11" x14ac:dyDescent="0.25">
      <c r="A39" s="17">
        <v>5013</v>
      </c>
      <c r="B39" s="18" t="s">
        <v>21</v>
      </c>
      <c r="C39" t="s">
        <v>17</v>
      </c>
      <c r="D39" s="19">
        <v>512</v>
      </c>
      <c r="E39" s="20">
        <f t="shared" si="0"/>
        <v>742.09763672682129</v>
      </c>
      <c r="F39" s="21">
        <f t="shared" si="1"/>
        <v>379953.9900041325</v>
      </c>
      <c r="G39" s="19">
        <v>6384</v>
      </c>
      <c r="H39" s="20">
        <f t="shared" si="2"/>
        <v>324.72480309648199</v>
      </c>
      <c r="I39" s="21">
        <f t="shared" si="3"/>
        <v>2073043.142967941</v>
      </c>
      <c r="J39" s="21">
        <f t="shared" si="4"/>
        <v>2452997.1329720737</v>
      </c>
      <c r="K39" s="4">
        <f t="shared" si="5"/>
        <v>817665.71099069121</v>
      </c>
    </row>
    <row r="40" spans="1:11" x14ac:dyDescent="0.25">
      <c r="A40" s="17">
        <v>15001</v>
      </c>
      <c r="B40" s="18" t="s">
        <v>39</v>
      </c>
      <c r="C40" t="s">
        <v>17</v>
      </c>
      <c r="D40" s="19">
        <v>1634</v>
      </c>
      <c r="E40" s="20">
        <f t="shared" si="0"/>
        <v>742.09763672682129</v>
      </c>
      <c r="F40" s="21">
        <f t="shared" si="1"/>
        <v>1212587.5384116259</v>
      </c>
      <c r="G40" s="19">
        <v>5535</v>
      </c>
      <c r="H40" s="20">
        <f t="shared" si="2"/>
        <v>324.72480309648199</v>
      </c>
      <c r="I40" s="21">
        <f t="shared" si="3"/>
        <v>1797351.7851390278</v>
      </c>
      <c r="J40" s="21">
        <f t="shared" si="4"/>
        <v>3009939.3235506536</v>
      </c>
      <c r="K40" s="4">
        <f t="shared" si="5"/>
        <v>1003313.1078502178</v>
      </c>
    </row>
  </sheetData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CE8A-FCA2-4E59-8F89-AB9DCFD58C24}">
  <sheetPr>
    <pageSetUpPr fitToPage="1"/>
  </sheetPr>
  <dimension ref="A1:K67"/>
  <sheetViews>
    <sheetView workbookViewId="0">
      <selection activeCell="A17" sqref="A17"/>
    </sheetView>
  </sheetViews>
  <sheetFormatPr defaultRowHeight="15" x14ac:dyDescent="0.25"/>
  <cols>
    <col min="2" max="2" width="32.7109375" bestFit="1" customWidth="1"/>
    <col min="3" max="3" width="13.5703125" bestFit="1" customWidth="1"/>
    <col min="5" max="5" width="12.28515625" customWidth="1"/>
    <col min="6" max="6" width="16.140625" customWidth="1"/>
    <col min="7" max="7" width="12" customWidth="1"/>
    <col min="9" max="10" width="12" bestFit="1" customWidth="1"/>
    <col min="11" max="11" width="13.7109375" bestFit="1" customWidth="1"/>
  </cols>
  <sheetData>
    <row r="1" spans="1:11" x14ac:dyDescent="0.25">
      <c r="A1" s="5" t="s">
        <v>42</v>
      </c>
    </row>
    <row r="2" spans="1:11" x14ac:dyDescent="0.25">
      <c r="A2" s="5" t="s">
        <v>46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29">
        <v>16234740.9857335</v>
      </c>
      <c r="C5" s="5"/>
      <c r="D5" s="5"/>
      <c r="E5" s="5"/>
      <c r="F5" s="30">
        <v>24086393.442946725</v>
      </c>
      <c r="G5" s="7"/>
    </row>
    <row r="6" spans="1:11" x14ac:dyDescent="0.25">
      <c r="B6" s="31" t="s">
        <v>2</v>
      </c>
      <c r="C6" s="5"/>
      <c r="D6" s="5"/>
      <c r="E6" s="5"/>
      <c r="F6" s="32" t="s">
        <v>3</v>
      </c>
      <c r="G6" s="7"/>
    </row>
    <row r="7" spans="1:11" ht="15.75" thickBot="1" x14ac:dyDescent="0.3">
      <c r="B7" s="33">
        <f>B5/4</f>
        <v>4058685.2464333749</v>
      </c>
      <c r="C7" s="10"/>
      <c r="D7" s="10"/>
      <c r="E7" s="10"/>
      <c r="F7" s="34">
        <f>F5/4</f>
        <v>6021598.3607366811</v>
      </c>
      <c r="G7" s="12"/>
    </row>
    <row r="8" spans="1:11" x14ac:dyDescent="0.25">
      <c r="B8" s="35"/>
      <c r="F8" s="36"/>
    </row>
    <row r="9" spans="1:11" x14ac:dyDescent="0.25">
      <c r="A9" s="5" t="s">
        <v>4</v>
      </c>
    </row>
    <row r="10" spans="1:11" x14ac:dyDescent="0.25">
      <c r="A10" s="5"/>
    </row>
    <row r="11" spans="1:11" x14ac:dyDescent="0.25">
      <c r="A11" s="5" t="s">
        <v>5</v>
      </c>
    </row>
    <row r="12" spans="1:11" x14ac:dyDescent="0.25">
      <c r="E12" s="37"/>
      <c r="H12" s="37"/>
    </row>
    <row r="14" spans="1:11" s="26" customFormat="1" ht="75" x14ac:dyDescent="0.25">
      <c r="A14" s="14" t="s">
        <v>6</v>
      </c>
      <c r="B14" s="14" t="s">
        <v>7</v>
      </c>
      <c r="C14" s="14" t="s">
        <v>8</v>
      </c>
      <c r="D14" s="15" t="s">
        <v>9</v>
      </c>
      <c r="E14" s="14" t="s">
        <v>10</v>
      </c>
      <c r="F14" s="14" t="s">
        <v>11</v>
      </c>
      <c r="G14" s="15" t="s">
        <v>12</v>
      </c>
      <c r="H14" s="14" t="s">
        <v>13</v>
      </c>
      <c r="I14" s="14" t="s">
        <v>14</v>
      </c>
      <c r="J14" s="14" t="s">
        <v>15</v>
      </c>
      <c r="K14" s="14" t="s">
        <v>45</v>
      </c>
    </row>
    <row r="15" spans="1:11" s="26" customFormat="1" x14ac:dyDescent="0.25">
      <c r="A15" s="16"/>
      <c r="B15" s="16"/>
      <c r="C15" s="16"/>
      <c r="D15" s="22">
        <f>SUM(D16:D66)</f>
        <v>1008</v>
      </c>
      <c r="E15" s="23">
        <f>B7/D15</f>
        <v>4026.4734587632688</v>
      </c>
      <c r="F15" s="24">
        <f>SUM(F16:F66)</f>
        <v>4058685.2464333726</v>
      </c>
      <c r="G15" s="22">
        <f>SUM(G16:G66)</f>
        <v>69549</v>
      </c>
      <c r="H15" s="23">
        <f>F7/G15</f>
        <v>86.580660552081</v>
      </c>
      <c r="I15" s="24">
        <f>SUM(I16:I66)</f>
        <v>6021598.3607366784</v>
      </c>
      <c r="J15" s="24">
        <f>SUM(J16:J66)</f>
        <v>10080283.607170053</v>
      </c>
      <c r="K15" s="24">
        <f>SUM(K16:K66)</f>
        <v>3360094.5357233523</v>
      </c>
    </row>
    <row r="16" spans="1:11" x14ac:dyDescent="0.25">
      <c r="A16" s="17">
        <v>12005</v>
      </c>
      <c r="B16" s="18" t="s">
        <v>47</v>
      </c>
      <c r="C16" t="s">
        <v>48</v>
      </c>
      <c r="D16">
        <v>96</v>
      </c>
      <c r="E16" s="20">
        <f t="shared" ref="E16:E66" si="0">$E$15</f>
        <v>4026.4734587632688</v>
      </c>
      <c r="F16" s="21">
        <f t="shared" ref="F16:F66" si="1">E16*D16</f>
        <v>386541.45204127382</v>
      </c>
      <c r="G16" s="19">
        <v>2386</v>
      </c>
      <c r="H16" s="20">
        <f t="shared" ref="H16:H66" si="2">$H$15</f>
        <v>86.580660552081</v>
      </c>
      <c r="I16" s="4">
        <f t="shared" ref="I16:I66" si="3">G16*H16</f>
        <v>206581.45607726526</v>
      </c>
      <c r="J16" s="4">
        <f t="shared" ref="J16:J66" si="4">I16+F16</f>
        <v>593122.90811853902</v>
      </c>
      <c r="K16" s="4">
        <f t="shared" ref="K16:K66" si="5">J16/3</f>
        <v>197707.63603951302</v>
      </c>
    </row>
    <row r="17" spans="1:11" x14ac:dyDescent="0.25">
      <c r="A17" s="17">
        <v>5009</v>
      </c>
      <c r="B17" s="18" t="s">
        <v>49</v>
      </c>
      <c r="C17" t="s">
        <v>48</v>
      </c>
      <c r="D17">
        <v>1</v>
      </c>
      <c r="E17" s="20">
        <f t="shared" si="0"/>
        <v>4026.4734587632688</v>
      </c>
      <c r="F17" s="21">
        <f t="shared" si="1"/>
        <v>4026.4734587632688</v>
      </c>
      <c r="G17" s="19">
        <v>700</v>
      </c>
      <c r="H17" s="20">
        <f t="shared" si="2"/>
        <v>86.580660552081</v>
      </c>
      <c r="I17" s="4">
        <f t="shared" si="3"/>
        <v>60606.462386456697</v>
      </c>
      <c r="J17" s="4">
        <f t="shared" si="4"/>
        <v>64632.935845219967</v>
      </c>
      <c r="K17" s="4">
        <f t="shared" si="5"/>
        <v>21544.311948406656</v>
      </c>
    </row>
    <row r="18" spans="1:11" x14ac:dyDescent="0.25">
      <c r="A18" s="17">
        <v>8018</v>
      </c>
      <c r="B18" s="18" t="s">
        <v>50</v>
      </c>
      <c r="C18" t="s">
        <v>48</v>
      </c>
      <c r="D18">
        <v>1</v>
      </c>
      <c r="E18" s="20">
        <f t="shared" si="0"/>
        <v>4026.4734587632688</v>
      </c>
      <c r="F18" s="21">
        <f t="shared" si="1"/>
        <v>4026.4734587632688</v>
      </c>
      <c r="G18" s="19">
        <v>3364</v>
      </c>
      <c r="H18" s="20">
        <f t="shared" si="2"/>
        <v>86.580660552081</v>
      </c>
      <c r="I18" s="4">
        <f t="shared" si="3"/>
        <v>291257.34209720051</v>
      </c>
      <c r="J18" s="4">
        <f t="shared" si="4"/>
        <v>295283.81555596378</v>
      </c>
      <c r="K18" s="4">
        <f t="shared" si="5"/>
        <v>98427.938518654599</v>
      </c>
    </row>
    <row r="19" spans="1:11" x14ac:dyDescent="0.25">
      <c r="A19" s="17">
        <v>3007</v>
      </c>
      <c r="B19" s="18" t="s">
        <v>51</v>
      </c>
      <c r="C19" t="s">
        <v>48</v>
      </c>
      <c r="D19">
        <v>4</v>
      </c>
      <c r="E19" s="20">
        <f t="shared" si="0"/>
        <v>4026.4734587632688</v>
      </c>
      <c r="F19" s="21">
        <f t="shared" si="1"/>
        <v>16105.893835053075</v>
      </c>
      <c r="G19" s="19">
        <v>1372</v>
      </c>
      <c r="H19" s="20">
        <f t="shared" si="2"/>
        <v>86.580660552081</v>
      </c>
      <c r="I19" s="4">
        <f t="shared" si="3"/>
        <v>118788.66627745514</v>
      </c>
      <c r="J19" s="4">
        <f t="shared" si="4"/>
        <v>134894.56011250822</v>
      </c>
      <c r="K19" s="4">
        <f t="shared" si="5"/>
        <v>44964.85337083607</v>
      </c>
    </row>
    <row r="20" spans="1:11" x14ac:dyDescent="0.25">
      <c r="A20" s="17">
        <v>6003</v>
      </c>
      <c r="B20" s="18" t="s">
        <v>52</v>
      </c>
      <c r="C20" t="s">
        <v>48</v>
      </c>
      <c r="D20">
        <v>22</v>
      </c>
      <c r="E20" s="20">
        <f t="shared" si="0"/>
        <v>4026.4734587632688</v>
      </c>
      <c r="F20" s="21">
        <f t="shared" si="1"/>
        <v>88582.416092791915</v>
      </c>
      <c r="G20" s="19">
        <v>1441</v>
      </c>
      <c r="H20" s="20">
        <f t="shared" si="2"/>
        <v>86.580660552081</v>
      </c>
      <c r="I20" s="4">
        <f t="shared" si="3"/>
        <v>124762.73185554871</v>
      </c>
      <c r="J20" s="4">
        <f t="shared" si="4"/>
        <v>213345.14794834063</v>
      </c>
      <c r="K20" s="4">
        <f t="shared" si="5"/>
        <v>71115.049316113538</v>
      </c>
    </row>
    <row r="21" spans="1:11" x14ac:dyDescent="0.25">
      <c r="A21" s="17">
        <v>19009</v>
      </c>
      <c r="B21" s="18" t="s">
        <v>53</v>
      </c>
      <c r="C21" t="s">
        <v>48</v>
      </c>
      <c r="D21">
        <v>1</v>
      </c>
      <c r="E21" s="20">
        <f t="shared" si="0"/>
        <v>4026.4734587632688</v>
      </c>
      <c r="F21" s="21">
        <f t="shared" si="1"/>
        <v>4026.4734587632688</v>
      </c>
      <c r="G21" s="19">
        <v>747</v>
      </c>
      <c r="H21" s="20">
        <f t="shared" si="2"/>
        <v>86.580660552081</v>
      </c>
      <c r="I21" s="4">
        <f t="shared" si="3"/>
        <v>64675.753432404505</v>
      </c>
      <c r="J21" s="4">
        <f t="shared" si="4"/>
        <v>68702.226891167767</v>
      </c>
      <c r="K21" s="4">
        <f t="shared" si="5"/>
        <v>22900.742297055924</v>
      </c>
    </row>
    <row r="22" spans="1:11" x14ac:dyDescent="0.25">
      <c r="A22" s="17">
        <v>18014</v>
      </c>
      <c r="B22" s="18" t="s">
        <v>54</v>
      </c>
      <c r="C22" t="s">
        <v>48</v>
      </c>
      <c r="D22">
        <v>68</v>
      </c>
      <c r="E22" s="20">
        <f t="shared" si="0"/>
        <v>4026.4734587632688</v>
      </c>
      <c r="F22" s="21">
        <f t="shared" si="1"/>
        <v>273800.19519590226</v>
      </c>
      <c r="G22" s="19">
        <v>2250</v>
      </c>
      <c r="H22" s="20">
        <f t="shared" si="2"/>
        <v>86.580660552081</v>
      </c>
      <c r="I22" s="4">
        <f t="shared" si="3"/>
        <v>194806.48624218226</v>
      </c>
      <c r="J22" s="4">
        <f t="shared" si="4"/>
        <v>468606.68143808452</v>
      </c>
      <c r="K22" s="4">
        <f t="shared" si="5"/>
        <v>156202.22714602816</v>
      </c>
    </row>
    <row r="23" spans="1:11" x14ac:dyDescent="0.25">
      <c r="A23" s="17">
        <v>6002</v>
      </c>
      <c r="B23" s="18" t="s">
        <v>55</v>
      </c>
      <c r="C23" t="s">
        <v>48</v>
      </c>
      <c r="D23">
        <v>26</v>
      </c>
      <c r="E23" s="20">
        <f t="shared" si="0"/>
        <v>4026.4734587632688</v>
      </c>
      <c r="F23" s="21">
        <f t="shared" si="1"/>
        <v>104688.309927845</v>
      </c>
      <c r="G23" s="19">
        <v>1619</v>
      </c>
      <c r="H23" s="20">
        <f t="shared" si="2"/>
        <v>86.580660552081</v>
      </c>
      <c r="I23" s="4">
        <f t="shared" si="3"/>
        <v>140174.08943381914</v>
      </c>
      <c r="J23" s="4">
        <f t="shared" si="4"/>
        <v>244862.39936166414</v>
      </c>
      <c r="K23" s="4">
        <f t="shared" si="5"/>
        <v>81620.799787221375</v>
      </c>
    </row>
    <row r="24" spans="1:11" x14ac:dyDescent="0.25">
      <c r="A24" s="17">
        <v>22002</v>
      </c>
      <c r="B24" s="18" t="s">
        <v>56</v>
      </c>
      <c r="C24" t="s">
        <v>48</v>
      </c>
      <c r="D24">
        <v>27</v>
      </c>
      <c r="E24" s="20">
        <f t="shared" si="0"/>
        <v>4026.4734587632688</v>
      </c>
      <c r="F24" s="21">
        <f t="shared" si="1"/>
        <v>108714.78338660825</v>
      </c>
      <c r="G24" s="19">
        <v>1503</v>
      </c>
      <c r="H24" s="20">
        <f t="shared" si="2"/>
        <v>86.580660552081</v>
      </c>
      <c r="I24" s="4">
        <f t="shared" si="3"/>
        <v>130130.73280977774</v>
      </c>
      <c r="J24" s="4">
        <f t="shared" si="4"/>
        <v>238845.51619638599</v>
      </c>
      <c r="K24" s="4">
        <f t="shared" si="5"/>
        <v>79615.172065462</v>
      </c>
    </row>
    <row r="25" spans="1:11" x14ac:dyDescent="0.25">
      <c r="A25" s="17">
        <v>5004</v>
      </c>
      <c r="B25" s="18" t="s">
        <v>57</v>
      </c>
      <c r="C25" t="s">
        <v>48</v>
      </c>
      <c r="D25">
        <v>12</v>
      </c>
      <c r="E25" s="20">
        <f t="shared" si="0"/>
        <v>4026.4734587632688</v>
      </c>
      <c r="F25" s="21">
        <f t="shared" si="1"/>
        <v>48317.681505159228</v>
      </c>
      <c r="G25" s="19">
        <v>1405</v>
      </c>
      <c r="H25" s="20">
        <f t="shared" si="2"/>
        <v>86.580660552081</v>
      </c>
      <c r="I25" s="4">
        <f t="shared" si="3"/>
        <v>121645.82807567381</v>
      </c>
      <c r="J25" s="4">
        <f t="shared" si="4"/>
        <v>169963.50958083302</v>
      </c>
      <c r="K25" s="4">
        <f t="shared" si="5"/>
        <v>56654.50319361101</v>
      </c>
    </row>
    <row r="26" spans="1:11" x14ac:dyDescent="0.25">
      <c r="A26" s="17">
        <v>2014</v>
      </c>
      <c r="B26" s="18" t="s">
        <v>58</v>
      </c>
      <c r="C26" t="s">
        <v>48</v>
      </c>
      <c r="D26">
        <v>0</v>
      </c>
      <c r="E26" s="20">
        <f t="shared" si="0"/>
        <v>4026.4734587632688</v>
      </c>
      <c r="F26" s="21">
        <f t="shared" si="1"/>
        <v>0</v>
      </c>
      <c r="G26" s="19">
        <v>1580</v>
      </c>
      <c r="H26" s="20">
        <f t="shared" si="2"/>
        <v>86.580660552081</v>
      </c>
      <c r="I26" s="4">
        <f t="shared" si="3"/>
        <v>136797.44367228798</v>
      </c>
      <c r="J26" s="4">
        <f t="shared" si="4"/>
        <v>136797.44367228798</v>
      </c>
      <c r="K26" s="4">
        <f t="shared" si="5"/>
        <v>45599.147890762659</v>
      </c>
    </row>
    <row r="27" spans="1:11" x14ac:dyDescent="0.25">
      <c r="A27" s="17">
        <v>1001</v>
      </c>
      <c r="B27" s="18" t="s">
        <v>59</v>
      </c>
      <c r="C27" t="s">
        <v>48</v>
      </c>
      <c r="D27">
        <v>1</v>
      </c>
      <c r="E27" s="20">
        <f t="shared" si="0"/>
        <v>4026.4734587632688</v>
      </c>
      <c r="F27" s="21">
        <f t="shared" si="1"/>
        <v>4026.4734587632688</v>
      </c>
      <c r="G27" s="19">
        <v>676</v>
      </c>
      <c r="H27" s="20">
        <f t="shared" si="2"/>
        <v>86.580660552081</v>
      </c>
      <c r="I27" s="4">
        <f t="shared" si="3"/>
        <v>58528.526533206757</v>
      </c>
      <c r="J27" s="4">
        <f t="shared" si="4"/>
        <v>62554.999991970028</v>
      </c>
      <c r="K27" s="4">
        <f t="shared" si="5"/>
        <v>20851.66666399001</v>
      </c>
    </row>
    <row r="28" spans="1:11" x14ac:dyDescent="0.25">
      <c r="A28" s="17">
        <v>7006</v>
      </c>
      <c r="B28" s="18" t="s">
        <v>60</v>
      </c>
      <c r="C28" t="s">
        <v>48</v>
      </c>
      <c r="D28">
        <v>121</v>
      </c>
      <c r="E28" s="20">
        <f t="shared" si="0"/>
        <v>4026.4734587632688</v>
      </c>
      <c r="F28" s="21">
        <f t="shared" si="1"/>
        <v>487203.28851035552</v>
      </c>
      <c r="G28" s="19">
        <v>2818</v>
      </c>
      <c r="H28" s="20">
        <f t="shared" si="2"/>
        <v>86.580660552081</v>
      </c>
      <c r="I28" s="4">
        <f t="shared" si="3"/>
        <v>243984.30143576427</v>
      </c>
      <c r="J28" s="4">
        <f t="shared" si="4"/>
        <v>731187.58994611981</v>
      </c>
      <c r="K28" s="4">
        <f t="shared" si="5"/>
        <v>243729.19664870659</v>
      </c>
    </row>
    <row r="29" spans="1:11" x14ac:dyDescent="0.25">
      <c r="A29" s="17">
        <v>13023</v>
      </c>
      <c r="B29" s="18" t="s">
        <v>61</v>
      </c>
      <c r="C29" t="s">
        <v>48</v>
      </c>
      <c r="D29">
        <v>3</v>
      </c>
      <c r="E29" s="20">
        <f t="shared" si="0"/>
        <v>4026.4734587632688</v>
      </c>
      <c r="F29" s="21">
        <f t="shared" si="1"/>
        <v>12079.420376289807</v>
      </c>
      <c r="G29" s="19">
        <v>619</v>
      </c>
      <c r="H29" s="20">
        <f t="shared" si="2"/>
        <v>86.580660552081</v>
      </c>
      <c r="I29" s="4">
        <f t="shared" si="3"/>
        <v>53593.428881738138</v>
      </c>
      <c r="J29" s="4">
        <f t="shared" si="4"/>
        <v>65672.849258027942</v>
      </c>
      <c r="K29" s="4">
        <f t="shared" si="5"/>
        <v>21890.949752675981</v>
      </c>
    </row>
    <row r="30" spans="1:11" x14ac:dyDescent="0.25">
      <c r="A30" s="17">
        <v>7004</v>
      </c>
      <c r="B30" s="18" t="s">
        <v>62</v>
      </c>
      <c r="C30" t="s">
        <v>48</v>
      </c>
      <c r="D30">
        <v>2</v>
      </c>
      <c r="E30" s="20">
        <f t="shared" si="0"/>
        <v>4026.4734587632688</v>
      </c>
      <c r="F30" s="21">
        <f t="shared" si="1"/>
        <v>8052.9469175265376</v>
      </c>
      <c r="G30" s="19">
        <v>2313</v>
      </c>
      <c r="H30" s="20">
        <f t="shared" si="2"/>
        <v>86.580660552081</v>
      </c>
      <c r="I30" s="4">
        <f t="shared" si="3"/>
        <v>200261.06785696335</v>
      </c>
      <c r="J30" s="4">
        <f t="shared" si="4"/>
        <v>208314.01477448989</v>
      </c>
      <c r="K30" s="4">
        <f t="shared" si="5"/>
        <v>69438.004924829962</v>
      </c>
    </row>
    <row r="31" spans="1:11" x14ac:dyDescent="0.25">
      <c r="A31" s="17">
        <v>18013</v>
      </c>
      <c r="B31" s="18" t="s">
        <v>63</v>
      </c>
      <c r="C31" t="s">
        <v>48</v>
      </c>
      <c r="D31">
        <v>17</v>
      </c>
      <c r="E31" s="20">
        <f t="shared" si="0"/>
        <v>4026.4734587632688</v>
      </c>
      <c r="F31" s="21">
        <f t="shared" si="1"/>
        <v>68450.048798975564</v>
      </c>
      <c r="G31" s="19">
        <v>542</v>
      </c>
      <c r="H31" s="20">
        <f t="shared" si="2"/>
        <v>86.580660552081</v>
      </c>
      <c r="I31" s="4">
        <f t="shared" si="3"/>
        <v>46926.718019227905</v>
      </c>
      <c r="J31" s="4">
        <f t="shared" si="4"/>
        <v>115376.76681820347</v>
      </c>
      <c r="K31" s="4">
        <f t="shared" si="5"/>
        <v>38458.92227273449</v>
      </c>
    </row>
    <row r="32" spans="1:11" x14ac:dyDescent="0.25">
      <c r="A32" s="17">
        <v>8011</v>
      </c>
      <c r="B32" s="18" t="s">
        <v>64</v>
      </c>
      <c r="C32" t="s">
        <v>48</v>
      </c>
      <c r="D32">
        <v>3</v>
      </c>
      <c r="E32" s="20">
        <f t="shared" si="0"/>
        <v>4026.4734587632688</v>
      </c>
      <c r="F32" s="21">
        <f t="shared" si="1"/>
        <v>12079.420376289807</v>
      </c>
      <c r="G32" s="19">
        <v>1041</v>
      </c>
      <c r="H32" s="20">
        <f t="shared" si="2"/>
        <v>86.580660552081</v>
      </c>
      <c r="I32" s="4">
        <f t="shared" si="3"/>
        <v>90130.467634716319</v>
      </c>
      <c r="J32" s="4">
        <f t="shared" si="4"/>
        <v>102209.88801100613</v>
      </c>
      <c r="K32" s="4">
        <f t="shared" si="5"/>
        <v>34069.962670335379</v>
      </c>
    </row>
    <row r="33" spans="1:11" x14ac:dyDescent="0.25">
      <c r="A33" s="17">
        <v>8014</v>
      </c>
      <c r="B33" s="18" t="s">
        <v>65</v>
      </c>
      <c r="C33" t="s">
        <v>48</v>
      </c>
      <c r="D33">
        <v>0</v>
      </c>
      <c r="E33" s="20">
        <f t="shared" si="0"/>
        <v>4026.4734587632688</v>
      </c>
      <c r="F33" s="21">
        <f t="shared" si="1"/>
        <v>0</v>
      </c>
      <c r="G33" s="19">
        <v>51</v>
      </c>
      <c r="H33" s="20">
        <f t="shared" si="2"/>
        <v>86.580660552081</v>
      </c>
      <c r="I33" s="4">
        <f t="shared" si="3"/>
        <v>4415.6136881561306</v>
      </c>
      <c r="J33" s="4">
        <f t="shared" si="4"/>
        <v>4415.6136881561306</v>
      </c>
      <c r="K33" s="4">
        <f t="shared" si="5"/>
        <v>1471.8712293853769</v>
      </c>
    </row>
    <row r="34" spans="1:11" x14ac:dyDescent="0.25">
      <c r="A34" s="17">
        <v>12007</v>
      </c>
      <c r="B34" s="18" t="s">
        <v>66</v>
      </c>
      <c r="C34" t="s">
        <v>48</v>
      </c>
      <c r="D34">
        <v>143</v>
      </c>
      <c r="E34" s="20">
        <f t="shared" si="0"/>
        <v>4026.4734587632688</v>
      </c>
      <c r="F34" s="21">
        <f t="shared" si="1"/>
        <v>575785.70460314746</v>
      </c>
      <c r="G34" s="19">
        <v>2414</v>
      </c>
      <c r="H34" s="20">
        <f t="shared" si="2"/>
        <v>86.580660552081</v>
      </c>
      <c r="I34" s="4">
        <f t="shared" si="3"/>
        <v>209005.71457272352</v>
      </c>
      <c r="J34" s="4">
        <f t="shared" si="4"/>
        <v>784791.41917587095</v>
      </c>
      <c r="K34" s="4">
        <f t="shared" si="5"/>
        <v>261597.13972529033</v>
      </c>
    </row>
    <row r="35" spans="1:11" x14ac:dyDescent="0.25">
      <c r="A35" s="17">
        <v>8009</v>
      </c>
      <c r="B35" s="18" t="s">
        <v>67</v>
      </c>
      <c r="C35" t="s">
        <v>48</v>
      </c>
      <c r="D35">
        <v>19</v>
      </c>
      <c r="E35" s="20">
        <f t="shared" si="0"/>
        <v>4026.4734587632688</v>
      </c>
      <c r="F35" s="21">
        <f t="shared" si="1"/>
        <v>76502.995716502104</v>
      </c>
      <c r="G35" s="19">
        <v>1013</v>
      </c>
      <c r="H35" s="20">
        <f t="shared" si="2"/>
        <v>86.580660552081</v>
      </c>
      <c r="I35" s="4">
        <f t="shared" si="3"/>
        <v>87706.209139258048</v>
      </c>
      <c r="J35" s="4">
        <f t="shared" si="4"/>
        <v>164209.20485576015</v>
      </c>
      <c r="K35" s="4">
        <f t="shared" si="5"/>
        <v>54736.401618586715</v>
      </c>
    </row>
    <row r="36" spans="1:11" x14ac:dyDescent="0.25">
      <c r="A36" s="17">
        <v>16009</v>
      </c>
      <c r="B36" s="18" t="s">
        <v>68</v>
      </c>
      <c r="C36" t="s">
        <v>48</v>
      </c>
      <c r="D36">
        <v>49</v>
      </c>
      <c r="E36" s="20">
        <f t="shared" si="0"/>
        <v>4026.4734587632688</v>
      </c>
      <c r="F36" s="21">
        <f t="shared" si="1"/>
        <v>197297.19947940018</v>
      </c>
      <c r="G36" s="19">
        <v>1139</v>
      </c>
      <c r="H36" s="20">
        <f t="shared" si="2"/>
        <v>86.580660552081</v>
      </c>
      <c r="I36" s="4">
        <f t="shared" si="3"/>
        <v>98615.372368820259</v>
      </c>
      <c r="J36" s="4">
        <f t="shared" si="4"/>
        <v>295912.57184822042</v>
      </c>
      <c r="K36" s="4">
        <f t="shared" si="5"/>
        <v>98637.523949406808</v>
      </c>
    </row>
    <row r="37" spans="1:11" x14ac:dyDescent="0.25">
      <c r="A37" s="17">
        <v>13010</v>
      </c>
      <c r="B37" s="18" t="s">
        <v>69</v>
      </c>
      <c r="C37" t="s">
        <v>48</v>
      </c>
      <c r="D37">
        <v>0</v>
      </c>
      <c r="E37" s="20">
        <f t="shared" si="0"/>
        <v>4026.4734587632688</v>
      </c>
      <c r="F37" s="21">
        <f t="shared" si="1"/>
        <v>0</v>
      </c>
      <c r="G37" s="19">
        <v>1142</v>
      </c>
      <c r="H37" s="20">
        <f t="shared" si="2"/>
        <v>86.580660552081</v>
      </c>
      <c r="I37" s="4">
        <f t="shared" si="3"/>
        <v>98875.114350476506</v>
      </c>
      <c r="J37" s="4">
        <f t="shared" si="4"/>
        <v>98875.114350476506</v>
      </c>
      <c r="K37" s="4">
        <f t="shared" si="5"/>
        <v>32958.371450158833</v>
      </c>
    </row>
    <row r="38" spans="1:11" x14ac:dyDescent="0.25">
      <c r="A38" s="17">
        <v>12004</v>
      </c>
      <c r="B38" s="18" t="s">
        <v>70</v>
      </c>
      <c r="C38" t="s">
        <v>48</v>
      </c>
      <c r="D38">
        <v>24</v>
      </c>
      <c r="E38" s="20">
        <f t="shared" si="0"/>
        <v>4026.4734587632688</v>
      </c>
      <c r="F38" s="21">
        <f t="shared" si="1"/>
        <v>96635.363010318455</v>
      </c>
      <c r="G38" s="19">
        <v>1128</v>
      </c>
      <c r="H38" s="20">
        <f t="shared" si="2"/>
        <v>86.580660552081</v>
      </c>
      <c r="I38" s="4">
        <f t="shared" si="3"/>
        <v>97662.985102747363</v>
      </c>
      <c r="J38" s="4">
        <f t="shared" si="4"/>
        <v>194298.34811306582</v>
      </c>
      <c r="K38" s="4">
        <f t="shared" si="5"/>
        <v>64766.116037688604</v>
      </c>
    </row>
    <row r="39" spans="1:11" x14ac:dyDescent="0.25">
      <c r="A39" s="17">
        <v>4009</v>
      </c>
      <c r="B39" s="18" t="s">
        <v>71</v>
      </c>
      <c r="C39" t="s">
        <v>48</v>
      </c>
      <c r="D39">
        <v>11</v>
      </c>
      <c r="E39" s="20">
        <f t="shared" si="0"/>
        <v>4026.4734587632688</v>
      </c>
      <c r="F39" s="21">
        <f t="shared" si="1"/>
        <v>44291.208046395957</v>
      </c>
      <c r="G39" s="19">
        <v>870</v>
      </c>
      <c r="H39" s="20">
        <f t="shared" si="2"/>
        <v>86.580660552081</v>
      </c>
      <c r="I39" s="4">
        <f t="shared" si="3"/>
        <v>75325.174680310476</v>
      </c>
      <c r="J39" s="4">
        <f t="shared" si="4"/>
        <v>119616.38272670643</v>
      </c>
      <c r="K39" s="4">
        <f t="shared" si="5"/>
        <v>39872.127575568811</v>
      </c>
    </row>
    <row r="40" spans="1:11" x14ac:dyDescent="0.25">
      <c r="A40" s="17">
        <v>8015</v>
      </c>
      <c r="B40" s="18" t="s">
        <v>72</v>
      </c>
      <c r="C40" t="s">
        <v>48</v>
      </c>
      <c r="D40">
        <v>1</v>
      </c>
      <c r="E40" s="20">
        <f t="shared" si="0"/>
        <v>4026.4734587632688</v>
      </c>
      <c r="F40" s="21">
        <f t="shared" si="1"/>
        <v>4026.4734587632688</v>
      </c>
      <c r="G40" s="19">
        <v>1451</v>
      </c>
      <c r="H40" s="20">
        <f t="shared" si="2"/>
        <v>86.580660552081</v>
      </c>
      <c r="I40" s="4">
        <f t="shared" si="3"/>
        <v>125628.53846106953</v>
      </c>
      <c r="J40" s="4">
        <f t="shared" si="4"/>
        <v>129655.0119198328</v>
      </c>
      <c r="K40" s="4">
        <f t="shared" si="5"/>
        <v>43218.337306610934</v>
      </c>
    </row>
    <row r="41" spans="1:11" x14ac:dyDescent="0.25">
      <c r="A41" s="17">
        <v>13019</v>
      </c>
      <c r="B41" s="18" t="s">
        <v>73</v>
      </c>
      <c r="C41" t="s">
        <v>48</v>
      </c>
      <c r="D41">
        <v>2</v>
      </c>
      <c r="E41" s="20">
        <f t="shared" si="0"/>
        <v>4026.4734587632688</v>
      </c>
      <c r="F41" s="21">
        <f t="shared" si="1"/>
        <v>8052.9469175265376</v>
      </c>
      <c r="G41" s="19">
        <v>1625</v>
      </c>
      <c r="H41" s="20">
        <f t="shared" si="2"/>
        <v>86.580660552081</v>
      </c>
      <c r="I41" s="4">
        <f t="shared" si="3"/>
        <v>140693.57339713164</v>
      </c>
      <c r="J41" s="4">
        <f t="shared" si="4"/>
        <v>148746.52031465818</v>
      </c>
      <c r="K41" s="4">
        <f t="shared" si="5"/>
        <v>49582.17343821939</v>
      </c>
    </row>
    <row r="42" spans="1:11" x14ac:dyDescent="0.25">
      <c r="A42" s="17">
        <v>3010</v>
      </c>
      <c r="B42" s="18" t="s">
        <v>74</v>
      </c>
      <c r="C42" t="s">
        <v>48</v>
      </c>
      <c r="D42">
        <v>34</v>
      </c>
      <c r="E42" s="20">
        <f t="shared" si="0"/>
        <v>4026.4734587632688</v>
      </c>
      <c r="F42" s="21">
        <f t="shared" si="1"/>
        <v>136900.09759795113</v>
      </c>
      <c r="G42" s="19">
        <v>1591</v>
      </c>
      <c r="H42" s="20">
        <f t="shared" si="2"/>
        <v>86.580660552081</v>
      </c>
      <c r="I42" s="4">
        <f t="shared" si="3"/>
        <v>137749.83093836086</v>
      </c>
      <c r="J42" s="4">
        <f t="shared" si="4"/>
        <v>274649.92853631196</v>
      </c>
      <c r="K42" s="4">
        <f t="shared" si="5"/>
        <v>91549.976178770652</v>
      </c>
    </row>
    <row r="43" spans="1:11" x14ac:dyDescent="0.25">
      <c r="A43" s="17">
        <v>3091</v>
      </c>
      <c r="B43" s="18" t="s">
        <v>74</v>
      </c>
      <c r="C43" t="s">
        <v>48</v>
      </c>
      <c r="D43">
        <v>12</v>
      </c>
      <c r="E43" s="20">
        <f t="shared" si="0"/>
        <v>4026.4734587632688</v>
      </c>
      <c r="F43" s="21">
        <f t="shared" si="1"/>
        <v>48317.681505159228</v>
      </c>
      <c r="G43" s="19">
        <v>644</v>
      </c>
      <c r="H43" s="20">
        <f t="shared" si="2"/>
        <v>86.580660552081</v>
      </c>
      <c r="I43" s="4">
        <f t="shared" si="3"/>
        <v>55757.945395540162</v>
      </c>
      <c r="J43" s="4">
        <f t="shared" si="4"/>
        <v>104075.6269006994</v>
      </c>
      <c r="K43" s="4">
        <f t="shared" si="5"/>
        <v>34691.875633566466</v>
      </c>
    </row>
    <row r="44" spans="1:11" x14ac:dyDescent="0.25">
      <c r="A44" s="17">
        <v>8005</v>
      </c>
      <c r="B44" s="18" t="s">
        <v>75</v>
      </c>
      <c r="C44" t="s">
        <v>48</v>
      </c>
      <c r="D44">
        <v>14</v>
      </c>
      <c r="E44" s="20">
        <f t="shared" si="0"/>
        <v>4026.4734587632688</v>
      </c>
      <c r="F44" s="21">
        <f t="shared" si="1"/>
        <v>56370.628422685761</v>
      </c>
      <c r="G44" s="19">
        <v>476</v>
      </c>
      <c r="H44" s="20">
        <f t="shared" si="2"/>
        <v>86.580660552081</v>
      </c>
      <c r="I44" s="4">
        <f t="shared" si="3"/>
        <v>41212.394422790552</v>
      </c>
      <c r="J44" s="4">
        <f t="shared" si="4"/>
        <v>97583.022845476313</v>
      </c>
      <c r="K44" s="4">
        <f t="shared" si="5"/>
        <v>32527.674281825439</v>
      </c>
    </row>
    <row r="45" spans="1:11" x14ac:dyDescent="0.25">
      <c r="A45" s="17">
        <v>7009</v>
      </c>
      <c r="B45" s="18" t="s">
        <v>76</v>
      </c>
      <c r="C45" t="s">
        <v>48</v>
      </c>
      <c r="D45">
        <v>2</v>
      </c>
      <c r="E45" s="20">
        <f t="shared" si="0"/>
        <v>4026.4734587632688</v>
      </c>
      <c r="F45" s="21">
        <f t="shared" si="1"/>
        <v>8052.9469175265376</v>
      </c>
      <c r="G45" s="19">
        <v>690</v>
      </c>
      <c r="H45" s="20">
        <f t="shared" si="2"/>
        <v>86.580660552081</v>
      </c>
      <c r="I45" s="4">
        <f t="shared" si="3"/>
        <v>59740.655780935893</v>
      </c>
      <c r="J45" s="4">
        <f t="shared" si="4"/>
        <v>67793.602698462433</v>
      </c>
      <c r="K45" s="4">
        <f t="shared" si="5"/>
        <v>22597.867566154146</v>
      </c>
    </row>
    <row r="46" spans="1:11" x14ac:dyDescent="0.25">
      <c r="A46" s="17">
        <v>13012</v>
      </c>
      <c r="B46" s="18" t="s">
        <v>77</v>
      </c>
      <c r="C46" t="s">
        <v>48</v>
      </c>
      <c r="D46">
        <v>0</v>
      </c>
      <c r="E46" s="20">
        <f t="shared" si="0"/>
        <v>4026.4734587632688</v>
      </c>
      <c r="F46" s="21">
        <f t="shared" si="1"/>
        <v>0</v>
      </c>
      <c r="G46" s="19">
        <v>380</v>
      </c>
      <c r="H46" s="20">
        <f t="shared" si="2"/>
        <v>86.580660552081</v>
      </c>
      <c r="I46" s="4">
        <f t="shared" si="3"/>
        <v>32900.651009790781</v>
      </c>
      <c r="J46" s="4">
        <f t="shared" si="4"/>
        <v>32900.651009790781</v>
      </c>
      <c r="K46" s="4">
        <f t="shared" si="5"/>
        <v>10966.883669930261</v>
      </c>
    </row>
    <row r="47" spans="1:11" x14ac:dyDescent="0.25">
      <c r="A47" s="17">
        <v>19028</v>
      </c>
      <c r="B47" s="18" t="s">
        <v>78</v>
      </c>
      <c r="C47" t="s">
        <v>48</v>
      </c>
      <c r="D47">
        <v>36</v>
      </c>
      <c r="E47" s="20">
        <f t="shared" si="0"/>
        <v>4026.4734587632688</v>
      </c>
      <c r="F47" s="21">
        <f t="shared" si="1"/>
        <v>144953.04451547767</v>
      </c>
      <c r="G47" s="19">
        <v>1118</v>
      </c>
      <c r="H47" s="20">
        <f t="shared" si="2"/>
        <v>86.580660552081</v>
      </c>
      <c r="I47" s="4">
        <f t="shared" si="3"/>
        <v>96797.17849722656</v>
      </c>
      <c r="J47" s="4">
        <f t="shared" si="4"/>
        <v>241750.22301270423</v>
      </c>
      <c r="K47" s="4">
        <f t="shared" si="5"/>
        <v>80583.407670901404</v>
      </c>
    </row>
    <row r="48" spans="1:11" x14ac:dyDescent="0.25">
      <c r="A48" s="17">
        <v>13009</v>
      </c>
      <c r="B48" s="18" t="s">
        <v>79</v>
      </c>
      <c r="C48" t="s">
        <v>48</v>
      </c>
      <c r="D48">
        <v>9</v>
      </c>
      <c r="E48" s="20">
        <f t="shared" si="0"/>
        <v>4026.4734587632688</v>
      </c>
      <c r="F48" s="21">
        <f t="shared" si="1"/>
        <v>36238.261128869417</v>
      </c>
      <c r="G48" s="19">
        <v>1760</v>
      </c>
      <c r="H48" s="20">
        <f t="shared" si="2"/>
        <v>86.580660552081</v>
      </c>
      <c r="I48" s="4">
        <f t="shared" si="3"/>
        <v>152381.96257166256</v>
      </c>
      <c r="J48" s="4">
        <f t="shared" si="4"/>
        <v>188620.22370053199</v>
      </c>
      <c r="K48" s="4">
        <f t="shared" si="5"/>
        <v>62873.407900177328</v>
      </c>
    </row>
    <row r="49" spans="1:11" x14ac:dyDescent="0.25">
      <c r="A49" s="17">
        <v>11004</v>
      </c>
      <c r="B49" s="18" t="s">
        <v>80</v>
      </c>
      <c r="C49" t="s">
        <v>48</v>
      </c>
      <c r="D49">
        <v>18</v>
      </c>
      <c r="E49" s="20">
        <f t="shared" si="0"/>
        <v>4026.4734587632688</v>
      </c>
      <c r="F49" s="21">
        <f t="shared" si="1"/>
        <v>72476.522257738834</v>
      </c>
      <c r="G49" s="19">
        <v>2837</v>
      </c>
      <c r="H49" s="20">
        <f t="shared" si="2"/>
        <v>86.580660552081</v>
      </c>
      <c r="I49" s="4">
        <f t="shared" si="3"/>
        <v>245629.3339862538</v>
      </c>
      <c r="J49" s="4">
        <f t="shared" si="4"/>
        <v>318105.85624399263</v>
      </c>
      <c r="K49" s="4">
        <f t="shared" si="5"/>
        <v>106035.28541466421</v>
      </c>
    </row>
    <row r="50" spans="1:11" x14ac:dyDescent="0.25">
      <c r="A50" s="17">
        <v>13005</v>
      </c>
      <c r="B50" s="18" t="s">
        <v>81</v>
      </c>
      <c r="C50" t="s">
        <v>48</v>
      </c>
      <c r="D50">
        <v>4</v>
      </c>
      <c r="E50" s="20">
        <f t="shared" si="0"/>
        <v>4026.4734587632688</v>
      </c>
      <c r="F50" s="21">
        <f t="shared" si="1"/>
        <v>16105.893835053075</v>
      </c>
      <c r="G50" s="19">
        <v>1632</v>
      </c>
      <c r="H50" s="20">
        <f t="shared" si="2"/>
        <v>86.580660552081</v>
      </c>
      <c r="I50" s="4">
        <f t="shared" si="3"/>
        <v>141299.63802099618</v>
      </c>
      <c r="J50" s="4">
        <f t="shared" si="4"/>
        <v>157405.53185604926</v>
      </c>
      <c r="K50" s="4">
        <f t="shared" si="5"/>
        <v>52468.510618683089</v>
      </c>
    </row>
    <row r="51" spans="1:11" x14ac:dyDescent="0.25">
      <c r="A51" s="17">
        <v>16001</v>
      </c>
      <c r="B51" s="18" t="s">
        <v>82</v>
      </c>
      <c r="C51" t="s">
        <v>48</v>
      </c>
      <c r="D51">
        <v>12</v>
      </c>
      <c r="E51" s="20">
        <f t="shared" si="0"/>
        <v>4026.4734587632688</v>
      </c>
      <c r="F51" s="21">
        <f t="shared" si="1"/>
        <v>48317.681505159228</v>
      </c>
      <c r="G51" s="19">
        <v>1239</v>
      </c>
      <c r="H51" s="20">
        <f t="shared" si="2"/>
        <v>86.580660552081</v>
      </c>
      <c r="I51" s="4">
        <f t="shared" si="3"/>
        <v>107273.43842402835</v>
      </c>
      <c r="J51" s="4">
        <f t="shared" si="4"/>
        <v>155591.11992918758</v>
      </c>
      <c r="K51" s="4">
        <f t="shared" si="5"/>
        <v>51863.706643062527</v>
      </c>
    </row>
    <row r="52" spans="1:11" x14ac:dyDescent="0.25">
      <c r="A52" s="17">
        <v>16002</v>
      </c>
      <c r="B52" s="18" t="s">
        <v>83</v>
      </c>
      <c r="C52" t="s">
        <v>48</v>
      </c>
      <c r="D52">
        <v>29</v>
      </c>
      <c r="E52" s="20">
        <f t="shared" si="0"/>
        <v>4026.4734587632688</v>
      </c>
      <c r="F52" s="21">
        <f t="shared" si="1"/>
        <v>116767.73030413479</v>
      </c>
      <c r="G52" s="19">
        <v>3619</v>
      </c>
      <c r="H52" s="20">
        <f t="shared" si="2"/>
        <v>86.580660552081</v>
      </c>
      <c r="I52" s="4">
        <f t="shared" si="3"/>
        <v>313335.41053798114</v>
      </c>
      <c r="J52" s="4">
        <f t="shared" si="4"/>
        <v>430103.14084211591</v>
      </c>
      <c r="K52" s="4">
        <f t="shared" si="5"/>
        <v>143367.71361403863</v>
      </c>
    </row>
    <row r="53" spans="1:11" x14ac:dyDescent="0.25">
      <c r="A53" s="17">
        <v>16011</v>
      </c>
      <c r="B53" s="18" t="s">
        <v>84</v>
      </c>
      <c r="C53" t="s">
        <v>48</v>
      </c>
      <c r="D53">
        <v>6</v>
      </c>
      <c r="E53" s="20">
        <f t="shared" si="0"/>
        <v>4026.4734587632688</v>
      </c>
      <c r="F53" s="21">
        <f t="shared" si="1"/>
        <v>24158.840752579614</v>
      </c>
      <c r="G53" s="19">
        <v>1078</v>
      </c>
      <c r="H53" s="20">
        <f t="shared" si="2"/>
        <v>86.580660552081</v>
      </c>
      <c r="I53" s="4">
        <f t="shared" si="3"/>
        <v>93333.952075143316</v>
      </c>
      <c r="J53" s="4">
        <f t="shared" si="4"/>
        <v>117492.79282772294</v>
      </c>
      <c r="K53" s="4">
        <f t="shared" si="5"/>
        <v>39164.264275907648</v>
      </c>
    </row>
    <row r="54" spans="1:11" x14ac:dyDescent="0.25">
      <c r="A54" s="17">
        <v>16012</v>
      </c>
      <c r="B54" s="18" t="s">
        <v>85</v>
      </c>
      <c r="C54" t="s">
        <v>48</v>
      </c>
      <c r="D54">
        <v>0</v>
      </c>
      <c r="E54" s="20">
        <f t="shared" si="0"/>
        <v>4026.4734587632688</v>
      </c>
      <c r="F54" s="21">
        <f t="shared" si="1"/>
        <v>0</v>
      </c>
      <c r="G54" s="19">
        <v>558</v>
      </c>
      <c r="H54" s="20">
        <f t="shared" si="2"/>
        <v>86.580660552081</v>
      </c>
      <c r="I54" s="4">
        <f t="shared" si="3"/>
        <v>48312.008588061195</v>
      </c>
      <c r="J54" s="4">
        <f t="shared" si="4"/>
        <v>48312.008588061195</v>
      </c>
      <c r="K54" s="4">
        <f t="shared" si="5"/>
        <v>16104.002862687064</v>
      </c>
    </row>
    <row r="55" spans="1:11" x14ac:dyDescent="0.25">
      <c r="A55" s="17">
        <v>18001</v>
      </c>
      <c r="B55" s="18" t="s">
        <v>86</v>
      </c>
      <c r="C55" t="s">
        <v>48</v>
      </c>
      <c r="D55">
        <v>25</v>
      </c>
      <c r="E55" s="20">
        <f t="shared" si="0"/>
        <v>4026.4734587632688</v>
      </c>
      <c r="F55" s="21">
        <f t="shared" si="1"/>
        <v>100661.83646908173</v>
      </c>
      <c r="G55" s="19">
        <v>757</v>
      </c>
      <c r="H55" s="20">
        <f t="shared" si="2"/>
        <v>86.580660552081</v>
      </c>
      <c r="I55" s="4">
        <f t="shared" si="3"/>
        <v>65541.560037925316</v>
      </c>
      <c r="J55" s="4">
        <f t="shared" si="4"/>
        <v>166203.39650700704</v>
      </c>
      <c r="K55" s="4">
        <f t="shared" si="5"/>
        <v>55401.132169002347</v>
      </c>
    </row>
    <row r="56" spans="1:11" x14ac:dyDescent="0.25">
      <c r="A56" s="17">
        <v>18004</v>
      </c>
      <c r="B56" s="18" t="s">
        <v>87</v>
      </c>
      <c r="C56" t="s">
        <v>48</v>
      </c>
      <c r="D56">
        <v>19</v>
      </c>
      <c r="E56" s="20">
        <f t="shared" si="0"/>
        <v>4026.4734587632688</v>
      </c>
      <c r="F56" s="21">
        <f t="shared" si="1"/>
        <v>76502.995716502104</v>
      </c>
      <c r="G56" s="19">
        <v>982</v>
      </c>
      <c r="H56" s="20">
        <f t="shared" si="2"/>
        <v>86.580660552081</v>
      </c>
      <c r="I56" s="4">
        <f t="shared" si="3"/>
        <v>85022.208662143545</v>
      </c>
      <c r="J56" s="4">
        <f t="shared" si="4"/>
        <v>161525.20437864563</v>
      </c>
      <c r="K56" s="4">
        <f t="shared" si="5"/>
        <v>53841.734792881878</v>
      </c>
    </row>
    <row r="57" spans="1:11" x14ac:dyDescent="0.25">
      <c r="A57" s="17">
        <v>19001</v>
      </c>
      <c r="B57" s="18" t="s">
        <v>88</v>
      </c>
      <c r="C57" t="s">
        <v>48</v>
      </c>
      <c r="D57">
        <v>26</v>
      </c>
      <c r="E57" s="20">
        <f t="shared" si="0"/>
        <v>4026.4734587632688</v>
      </c>
      <c r="F57" s="21">
        <f t="shared" si="1"/>
        <v>104688.309927845</v>
      </c>
      <c r="G57" s="19">
        <v>1974</v>
      </c>
      <c r="H57" s="20">
        <f t="shared" si="2"/>
        <v>86.580660552081</v>
      </c>
      <c r="I57" s="4">
        <f t="shared" si="3"/>
        <v>170910.22392980789</v>
      </c>
      <c r="J57" s="4">
        <f t="shared" si="4"/>
        <v>275598.53385765292</v>
      </c>
      <c r="K57" s="4">
        <f t="shared" si="5"/>
        <v>91866.177952550977</v>
      </c>
    </row>
    <row r="58" spans="1:11" x14ac:dyDescent="0.25">
      <c r="A58" s="17">
        <v>18010</v>
      </c>
      <c r="B58" s="18" t="s">
        <v>89</v>
      </c>
      <c r="C58" t="s">
        <v>48</v>
      </c>
      <c r="D58">
        <v>0</v>
      </c>
      <c r="E58" s="20">
        <f t="shared" si="0"/>
        <v>4026.4734587632688</v>
      </c>
      <c r="F58" s="21">
        <f t="shared" si="1"/>
        <v>0</v>
      </c>
      <c r="G58" s="19">
        <v>797</v>
      </c>
      <c r="H58" s="20">
        <f t="shared" si="2"/>
        <v>86.580660552081</v>
      </c>
      <c r="I58" s="4">
        <f t="shared" si="3"/>
        <v>69004.78646000856</v>
      </c>
      <c r="J58" s="4">
        <f t="shared" si="4"/>
        <v>69004.78646000856</v>
      </c>
      <c r="K58" s="4">
        <f t="shared" si="5"/>
        <v>23001.595486669521</v>
      </c>
    </row>
    <row r="59" spans="1:11" x14ac:dyDescent="0.25">
      <c r="A59" s="17">
        <v>19023</v>
      </c>
      <c r="B59" s="18" t="s">
        <v>90</v>
      </c>
      <c r="C59" t="s">
        <v>48</v>
      </c>
      <c r="D59">
        <v>12</v>
      </c>
      <c r="E59" s="20">
        <f t="shared" si="0"/>
        <v>4026.4734587632688</v>
      </c>
      <c r="F59" s="21">
        <f t="shared" si="1"/>
        <v>48317.681505159228</v>
      </c>
      <c r="G59" s="19">
        <v>2031</v>
      </c>
      <c r="H59" s="20">
        <f t="shared" si="2"/>
        <v>86.580660552081</v>
      </c>
      <c r="I59" s="4">
        <f t="shared" si="3"/>
        <v>175845.32158127651</v>
      </c>
      <c r="J59" s="4">
        <f t="shared" si="4"/>
        <v>224163.00308643572</v>
      </c>
      <c r="K59" s="4">
        <f t="shared" si="5"/>
        <v>74721.001028811908</v>
      </c>
    </row>
    <row r="60" spans="1:11" x14ac:dyDescent="0.25">
      <c r="A60" s="17">
        <v>13024</v>
      </c>
      <c r="B60" s="18" t="s">
        <v>91</v>
      </c>
      <c r="C60" t="s">
        <v>48</v>
      </c>
      <c r="D60">
        <v>19</v>
      </c>
      <c r="E60" s="20">
        <f t="shared" si="0"/>
        <v>4026.4734587632688</v>
      </c>
      <c r="F60" s="21">
        <f t="shared" si="1"/>
        <v>76502.995716502104</v>
      </c>
      <c r="G60" s="19">
        <v>2613</v>
      </c>
      <c r="H60" s="20">
        <f t="shared" si="2"/>
        <v>86.580660552081</v>
      </c>
      <c r="I60" s="4">
        <f t="shared" si="3"/>
        <v>226235.26602258766</v>
      </c>
      <c r="J60" s="4">
        <f t="shared" si="4"/>
        <v>302738.26173908974</v>
      </c>
      <c r="K60" s="4">
        <f t="shared" si="5"/>
        <v>100912.75391302991</v>
      </c>
    </row>
    <row r="61" spans="1:11" x14ac:dyDescent="0.25">
      <c r="A61" s="17">
        <v>20001</v>
      </c>
      <c r="B61" s="18" t="s">
        <v>92</v>
      </c>
      <c r="C61" t="s">
        <v>48</v>
      </c>
      <c r="D61">
        <v>8</v>
      </c>
      <c r="E61" s="20">
        <f t="shared" si="0"/>
        <v>4026.4734587632688</v>
      </c>
      <c r="F61" s="21">
        <f t="shared" si="1"/>
        <v>32211.78767010615</v>
      </c>
      <c r="G61" s="19">
        <v>1562</v>
      </c>
      <c r="H61" s="20">
        <f t="shared" si="2"/>
        <v>86.580660552081</v>
      </c>
      <c r="I61" s="4">
        <f t="shared" si="3"/>
        <v>135238.99178235052</v>
      </c>
      <c r="J61" s="4">
        <f t="shared" si="4"/>
        <v>167450.77945245669</v>
      </c>
      <c r="K61" s="4">
        <f t="shared" si="5"/>
        <v>55816.926484152231</v>
      </c>
    </row>
    <row r="62" spans="1:11" x14ac:dyDescent="0.25">
      <c r="A62" s="17">
        <v>3009</v>
      </c>
      <c r="B62" s="18" t="s">
        <v>93</v>
      </c>
      <c r="C62" t="s">
        <v>48</v>
      </c>
      <c r="D62">
        <v>2</v>
      </c>
      <c r="E62" s="20">
        <f t="shared" si="0"/>
        <v>4026.4734587632688</v>
      </c>
      <c r="F62" s="21">
        <f t="shared" si="1"/>
        <v>8052.9469175265376</v>
      </c>
      <c r="G62" s="19">
        <v>425</v>
      </c>
      <c r="H62" s="20">
        <f t="shared" si="2"/>
        <v>86.580660552081</v>
      </c>
      <c r="I62" s="4">
        <f t="shared" si="3"/>
        <v>36796.780734634427</v>
      </c>
      <c r="J62" s="4">
        <f t="shared" si="4"/>
        <v>44849.727652160967</v>
      </c>
      <c r="K62" s="4">
        <f t="shared" si="5"/>
        <v>14949.909217386989</v>
      </c>
    </row>
    <row r="63" spans="1:11" x14ac:dyDescent="0.25">
      <c r="A63" s="17">
        <v>1006</v>
      </c>
      <c r="B63" s="18" t="s">
        <v>94</v>
      </c>
      <c r="C63" t="s">
        <v>48</v>
      </c>
      <c r="D63">
        <v>36</v>
      </c>
      <c r="E63" s="20">
        <f t="shared" si="0"/>
        <v>4026.4734587632688</v>
      </c>
      <c r="F63" s="21">
        <f t="shared" si="1"/>
        <v>144953.04451547767</v>
      </c>
      <c r="G63" s="19">
        <v>1084</v>
      </c>
      <c r="H63" s="20">
        <f t="shared" si="2"/>
        <v>86.580660552081</v>
      </c>
      <c r="I63" s="4">
        <f t="shared" si="3"/>
        <v>93853.436038455809</v>
      </c>
      <c r="J63" s="4">
        <f t="shared" si="4"/>
        <v>238806.48055393348</v>
      </c>
      <c r="K63" s="4">
        <f t="shared" si="5"/>
        <v>79602.160184644497</v>
      </c>
    </row>
    <row r="64" spans="1:11" x14ac:dyDescent="0.25">
      <c r="A64" s="17">
        <v>13013</v>
      </c>
      <c r="B64" s="18" t="s">
        <v>95</v>
      </c>
      <c r="C64" t="s">
        <v>48</v>
      </c>
      <c r="D64">
        <v>30</v>
      </c>
      <c r="E64" s="20">
        <f t="shared" si="0"/>
        <v>4026.4734587632688</v>
      </c>
      <c r="F64" s="21">
        <f t="shared" si="1"/>
        <v>120794.20376289806</v>
      </c>
      <c r="G64" s="19">
        <v>1146</v>
      </c>
      <c r="H64" s="20">
        <f t="shared" si="2"/>
        <v>86.580660552081</v>
      </c>
      <c r="I64" s="4">
        <f t="shared" si="3"/>
        <v>99221.43699268483</v>
      </c>
      <c r="J64" s="4">
        <f t="shared" si="4"/>
        <v>220015.64075558289</v>
      </c>
      <c r="K64" s="4">
        <f t="shared" si="5"/>
        <v>73338.546918527631</v>
      </c>
    </row>
    <row r="65" spans="1:11" x14ac:dyDescent="0.25">
      <c r="A65" s="17">
        <v>3062</v>
      </c>
      <c r="B65" s="18" t="s">
        <v>96</v>
      </c>
      <c r="C65" t="s">
        <v>48</v>
      </c>
      <c r="D65">
        <v>0</v>
      </c>
      <c r="E65" s="20">
        <f t="shared" si="0"/>
        <v>4026.4734587632688</v>
      </c>
      <c r="F65" s="21">
        <f t="shared" si="1"/>
        <v>0</v>
      </c>
      <c r="G65" s="19">
        <v>1048</v>
      </c>
      <c r="H65" s="20">
        <f t="shared" si="2"/>
        <v>86.580660552081</v>
      </c>
      <c r="I65" s="4">
        <f t="shared" si="3"/>
        <v>90736.53225858089</v>
      </c>
      <c r="J65" s="4">
        <f t="shared" si="4"/>
        <v>90736.53225858089</v>
      </c>
      <c r="K65" s="4">
        <f t="shared" si="5"/>
        <v>30245.510752860297</v>
      </c>
    </row>
    <row r="66" spans="1:11" x14ac:dyDescent="0.25">
      <c r="A66" s="17">
        <v>14003</v>
      </c>
      <c r="B66" s="18" t="s">
        <v>97</v>
      </c>
      <c r="C66" t="s">
        <v>48</v>
      </c>
      <c r="D66">
        <v>1</v>
      </c>
      <c r="E66" s="20">
        <f t="shared" si="0"/>
        <v>4026.4734587632688</v>
      </c>
      <c r="F66" s="21">
        <f t="shared" si="1"/>
        <v>4026.4734587632688</v>
      </c>
      <c r="G66" s="19">
        <v>299</v>
      </c>
      <c r="H66" s="20">
        <f t="shared" si="2"/>
        <v>86.580660552081</v>
      </c>
      <c r="I66" s="4">
        <f t="shared" si="3"/>
        <v>25887.61750507222</v>
      </c>
      <c r="J66" s="4">
        <f t="shared" si="4"/>
        <v>29914.09096383549</v>
      </c>
      <c r="K66" s="4">
        <f t="shared" si="5"/>
        <v>9971.3636546118305</v>
      </c>
    </row>
    <row r="67" spans="1:11" x14ac:dyDescent="0.25">
      <c r="D67" s="5"/>
      <c r="F67" s="38"/>
      <c r="G67" s="5"/>
      <c r="I67" s="38"/>
      <c r="J67" s="38"/>
    </row>
  </sheetData>
  <pageMargins left="0.7" right="0.7" top="0.25" bottom="0.5" header="0" footer="0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59E2-16E8-4646-A359-38FDA2C7F38B}">
  <sheetPr>
    <pageSetUpPr fitToPage="1"/>
  </sheetPr>
  <dimension ref="A1:K35"/>
  <sheetViews>
    <sheetView workbookViewId="0">
      <selection activeCell="B3" sqref="B3"/>
    </sheetView>
  </sheetViews>
  <sheetFormatPr defaultRowHeight="15" x14ac:dyDescent="0.25"/>
  <cols>
    <col min="2" max="2" width="33.140625" customWidth="1"/>
    <col min="3" max="3" width="11.5703125" customWidth="1"/>
    <col min="4" max="4" width="13.28515625" bestFit="1" customWidth="1"/>
    <col min="5" max="5" width="10.5703125" bestFit="1" customWidth="1"/>
    <col min="6" max="6" width="16.7109375" bestFit="1" customWidth="1"/>
    <col min="7" max="7" width="14.5703125" customWidth="1"/>
    <col min="9" max="9" width="16.7109375" bestFit="1" customWidth="1"/>
    <col min="10" max="10" width="17.85546875" bestFit="1" customWidth="1"/>
    <col min="11" max="11" width="21" customWidth="1"/>
  </cols>
  <sheetData>
    <row r="1" spans="1:11" x14ac:dyDescent="0.25">
      <c r="A1" s="5" t="s">
        <v>42</v>
      </c>
    </row>
    <row r="2" spans="1:11" x14ac:dyDescent="0.25">
      <c r="A2" s="5" t="s">
        <v>98</v>
      </c>
    </row>
    <row r="4" spans="1:11" x14ac:dyDescent="0.25">
      <c r="A4" s="5" t="s">
        <v>4</v>
      </c>
    </row>
    <row r="5" spans="1:11" x14ac:dyDescent="0.25">
      <c r="A5" s="5"/>
    </row>
    <row r="6" spans="1:11" x14ac:dyDescent="0.25">
      <c r="A6" s="5" t="s">
        <v>5</v>
      </c>
    </row>
    <row r="9" spans="1:11" ht="30" x14ac:dyDescent="0.25">
      <c r="A9" s="14" t="s">
        <v>6</v>
      </c>
      <c r="B9" s="14" t="s">
        <v>7</v>
      </c>
      <c r="C9" s="14" t="s">
        <v>8</v>
      </c>
      <c r="D9" s="14" t="s">
        <v>99</v>
      </c>
      <c r="E9" s="14" t="s">
        <v>100</v>
      </c>
      <c r="F9" s="14" t="s">
        <v>101</v>
      </c>
      <c r="G9" s="14" t="s">
        <v>102</v>
      </c>
      <c r="H9" s="14" t="s">
        <v>103</v>
      </c>
      <c r="I9" s="14" t="s">
        <v>104</v>
      </c>
      <c r="J9" s="14" t="s">
        <v>105</v>
      </c>
      <c r="K9" s="14" t="s">
        <v>45</v>
      </c>
    </row>
    <row r="10" spans="1:11" x14ac:dyDescent="0.25">
      <c r="A10">
        <v>3019</v>
      </c>
      <c r="B10" t="s">
        <v>106</v>
      </c>
      <c r="C10" s="39" t="s">
        <v>107</v>
      </c>
      <c r="D10" s="19">
        <v>2111</v>
      </c>
      <c r="E10" s="20">
        <v>495</v>
      </c>
      <c r="F10" s="21">
        <f t="shared" ref="F10:F15" si="0">E10*D10</f>
        <v>1044945</v>
      </c>
      <c r="J10" s="4">
        <f t="shared" ref="J10:J16" si="1">F10+I10</f>
        <v>1044945</v>
      </c>
      <c r="K10" s="4">
        <f t="shared" ref="K10:K15" si="2">J10/3</f>
        <v>348315</v>
      </c>
    </row>
    <row r="11" spans="1:11" x14ac:dyDescent="0.25">
      <c r="A11">
        <v>14085</v>
      </c>
      <c r="B11" t="s">
        <v>108</v>
      </c>
      <c r="C11" s="39" t="s">
        <v>107</v>
      </c>
      <c r="D11" s="19">
        <v>3160</v>
      </c>
      <c r="E11" s="20">
        <v>495</v>
      </c>
      <c r="F11" s="21">
        <f t="shared" si="0"/>
        <v>1564200</v>
      </c>
      <c r="J11" s="4">
        <f t="shared" si="1"/>
        <v>1564200</v>
      </c>
      <c r="K11" s="4">
        <f t="shared" si="2"/>
        <v>521400</v>
      </c>
    </row>
    <row r="12" spans="1:11" x14ac:dyDescent="0.25">
      <c r="A12">
        <v>16014</v>
      </c>
      <c r="B12" t="s">
        <v>109</v>
      </c>
      <c r="C12" s="39" t="s">
        <v>107</v>
      </c>
      <c r="D12" s="19">
        <v>0</v>
      </c>
      <c r="E12" s="20">
        <v>495</v>
      </c>
      <c r="F12" s="21">
        <f t="shared" si="0"/>
        <v>0</v>
      </c>
      <c r="J12" s="4">
        <f t="shared" si="1"/>
        <v>0</v>
      </c>
      <c r="K12" s="4">
        <f t="shared" si="2"/>
        <v>0</v>
      </c>
    </row>
    <row r="13" spans="1:11" x14ac:dyDescent="0.25">
      <c r="A13">
        <v>19012</v>
      </c>
      <c r="B13" t="s">
        <v>110</v>
      </c>
      <c r="C13" s="39" t="s">
        <v>107</v>
      </c>
      <c r="D13" s="19">
        <v>387</v>
      </c>
      <c r="E13" s="20">
        <v>495</v>
      </c>
      <c r="F13" s="21">
        <f t="shared" si="0"/>
        <v>191565</v>
      </c>
      <c r="J13" s="4">
        <f t="shared" si="1"/>
        <v>191565</v>
      </c>
      <c r="K13" s="4">
        <f t="shared" si="2"/>
        <v>63855</v>
      </c>
    </row>
    <row r="14" spans="1:11" x14ac:dyDescent="0.25">
      <c r="A14">
        <v>4013</v>
      </c>
      <c r="B14" t="s">
        <v>111</v>
      </c>
      <c r="C14" s="39" t="s">
        <v>107</v>
      </c>
      <c r="D14" s="19">
        <v>509</v>
      </c>
      <c r="E14" s="20">
        <v>495</v>
      </c>
      <c r="F14" s="21">
        <f t="shared" si="0"/>
        <v>251955</v>
      </c>
      <c r="J14" s="4">
        <f t="shared" si="1"/>
        <v>251955</v>
      </c>
      <c r="K14" s="4">
        <f t="shared" si="2"/>
        <v>83985</v>
      </c>
    </row>
    <row r="15" spans="1:11" x14ac:dyDescent="0.25">
      <c r="A15">
        <v>8020</v>
      </c>
      <c r="B15" t="s">
        <v>112</v>
      </c>
      <c r="C15" s="39" t="s">
        <v>107</v>
      </c>
      <c r="D15" s="19">
        <v>3138</v>
      </c>
      <c r="E15" s="20">
        <v>495</v>
      </c>
      <c r="F15" s="21">
        <f t="shared" si="0"/>
        <v>1553310</v>
      </c>
      <c r="J15" s="4">
        <f t="shared" si="1"/>
        <v>1553310</v>
      </c>
      <c r="K15" s="4">
        <f t="shared" si="2"/>
        <v>517770</v>
      </c>
    </row>
    <row r="16" spans="1:11" ht="15.75" thickBot="1" x14ac:dyDescent="0.3">
      <c r="A16" s="40" t="s">
        <v>113</v>
      </c>
      <c r="B16" s="40"/>
      <c r="C16" s="41"/>
      <c r="D16" s="42">
        <f>SUM(D10:D15)</f>
        <v>9305</v>
      </c>
      <c r="E16" s="40"/>
      <c r="F16" s="43">
        <f>SUM(F10:F15)</f>
        <v>4605975</v>
      </c>
      <c r="G16" s="44">
        <v>0</v>
      </c>
      <c r="H16" s="40"/>
      <c r="I16" s="43">
        <f>SUM(I10:I15)</f>
        <v>0</v>
      </c>
      <c r="J16" s="45">
        <f t="shared" si="1"/>
        <v>4605975</v>
      </c>
      <c r="K16" s="45">
        <f>SUM(K10:K15)</f>
        <v>1535325</v>
      </c>
    </row>
    <row r="17" spans="1:11" x14ac:dyDescent="0.25">
      <c r="C17" s="39"/>
      <c r="K17" s="4"/>
    </row>
    <row r="18" spans="1:11" x14ac:dyDescent="0.25">
      <c r="A18">
        <v>19005</v>
      </c>
      <c r="B18" t="s">
        <v>114</v>
      </c>
      <c r="C18" s="39" t="s">
        <v>115</v>
      </c>
      <c r="D18" s="19">
        <v>765</v>
      </c>
      <c r="E18" s="46">
        <v>235.20000000000002</v>
      </c>
      <c r="F18" s="21">
        <f t="shared" ref="F18:F28" si="3">E18*D18</f>
        <v>179928</v>
      </c>
      <c r="G18" s="19">
        <v>163</v>
      </c>
      <c r="H18">
        <v>250</v>
      </c>
      <c r="I18" s="21">
        <f t="shared" ref="I18:I28" si="4">G18*H18</f>
        <v>40750</v>
      </c>
      <c r="J18" s="4">
        <f t="shared" ref="J18:J29" si="5">F18+I18</f>
        <v>220678</v>
      </c>
      <c r="K18" s="4">
        <f t="shared" ref="K18:K28" si="6">J18/3</f>
        <v>73559.333333333328</v>
      </c>
    </row>
    <row r="19" spans="1:11" x14ac:dyDescent="0.25">
      <c r="A19">
        <v>4200</v>
      </c>
      <c r="B19" t="s">
        <v>116</v>
      </c>
      <c r="C19" s="39" t="s">
        <v>115</v>
      </c>
      <c r="D19" s="19">
        <v>5663</v>
      </c>
      <c r="E19" s="46">
        <v>235.20000000000002</v>
      </c>
      <c r="F19" s="21">
        <f t="shared" si="3"/>
        <v>1331937.6000000001</v>
      </c>
      <c r="G19" s="19">
        <v>154</v>
      </c>
      <c r="H19">
        <v>250</v>
      </c>
      <c r="I19" s="21">
        <f t="shared" si="4"/>
        <v>38500</v>
      </c>
      <c r="J19" s="4">
        <f t="shared" si="5"/>
        <v>1370437.6</v>
      </c>
      <c r="K19" s="4">
        <f t="shared" si="6"/>
        <v>456812.53333333338</v>
      </c>
    </row>
    <row r="20" spans="1:11" x14ac:dyDescent="0.25">
      <c r="A20">
        <v>3021</v>
      </c>
      <c r="B20" t="s">
        <v>117</v>
      </c>
      <c r="C20" s="39" t="s">
        <v>115</v>
      </c>
      <c r="D20" s="19">
        <v>1221</v>
      </c>
      <c r="E20" s="46">
        <v>235.20000000000002</v>
      </c>
      <c r="F20" s="21">
        <f t="shared" si="3"/>
        <v>287179.2</v>
      </c>
      <c r="G20" s="19">
        <v>101</v>
      </c>
      <c r="H20">
        <v>250</v>
      </c>
      <c r="I20" s="21">
        <f t="shared" si="4"/>
        <v>25250</v>
      </c>
      <c r="J20" s="4">
        <f t="shared" si="5"/>
        <v>312429.2</v>
      </c>
      <c r="K20" s="4">
        <f t="shared" si="6"/>
        <v>104143.06666666667</v>
      </c>
    </row>
    <row r="21" spans="1:11" x14ac:dyDescent="0.25">
      <c r="A21">
        <v>3452</v>
      </c>
      <c r="B21" t="s">
        <v>118</v>
      </c>
      <c r="C21" s="39" t="s">
        <v>115</v>
      </c>
      <c r="D21" s="19">
        <v>3865</v>
      </c>
      <c r="E21" s="46">
        <v>235.20000000000002</v>
      </c>
      <c r="F21" s="21">
        <f t="shared" si="3"/>
        <v>909048.00000000012</v>
      </c>
      <c r="G21" s="19">
        <v>4592</v>
      </c>
      <c r="H21">
        <v>250</v>
      </c>
      <c r="I21" s="21">
        <f t="shared" si="4"/>
        <v>1148000</v>
      </c>
      <c r="J21" s="4">
        <f t="shared" si="5"/>
        <v>2057048</v>
      </c>
      <c r="K21" s="4">
        <f t="shared" si="6"/>
        <v>685682.66666666663</v>
      </c>
    </row>
    <row r="22" spans="1:11" x14ac:dyDescent="0.25">
      <c r="A22">
        <v>23002</v>
      </c>
      <c r="B22" t="s">
        <v>119</v>
      </c>
      <c r="C22" s="39" t="s">
        <v>115</v>
      </c>
      <c r="D22" s="19">
        <v>1766</v>
      </c>
      <c r="E22" s="46">
        <v>235.20000000000002</v>
      </c>
      <c r="F22" s="21">
        <f t="shared" si="3"/>
        <v>415363.2</v>
      </c>
      <c r="G22" s="19">
        <v>1</v>
      </c>
      <c r="H22">
        <v>250</v>
      </c>
      <c r="I22" s="21">
        <f t="shared" si="4"/>
        <v>250</v>
      </c>
      <c r="J22" s="4">
        <f t="shared" si="5"/>
        <v>415613.2</v>
      </c>
      <c r="K22" s="4">
        <f t="shared" si="6"/>
        <v>138537.73333333334</v>
      </c>
    </row>
    <row r="23" spans="1:11" x14ac:dyDescent="0.25">
      <c r="A23">
        <v>19048</v>
      </c>
      <c r="B23" t="s">
        <v>120</v>
      </c>
      <c r="C23" s="39" t="s">
        <v>115</v>
      </c>
      <c r="D23" s="19">
        <v>2105</v>
      </c>
      <c r="E23" s="46">
        <v>235.20000000000002</v>
      </c>
      <c r="F23" s="21">
        <f t="shared" si="3"/>
        <v>495096.00000000006</v>
      </c>
      <c r="G23" s="19">
        <v>392</v>
      </c>
      <c r="H23">
        <v>250</v>
      </c>
      <c r="I23" s="21">
        <f t="shared" si="4"/>
        <v>98000</v>
      </c>
      <c r="J23" s="4">
        <f t="shared" si="5"/>
        <v>593096</v>
      </c>
      <c r="K23" s="4">
        <f t="shared" si="6"/>
        <v>197698.66666666666</v>
      </c>
    </row>
    <row r="24" spans="1:11" x14ac:dyDescent="0.25">
      <c r="A24">
        <v>14004</v>
      </c>
      <c r="B24" t="s">
        <v>121</v>
      </c>
      <c r="C24" s="39" t="s">
        <v>115</v>
      </c>
      <c r="D24" s="19">
        <v>78</v>
      </c>
      <c r="E24" s="46">
        <v>235.20000000000002</v>
      </c>
      <c r="F24" s="21">
        <f t="shared" si="3"/>
        <v>18345.600000000002</v>
      </c>
      <c r="G24" s="19">
        <v>13</v>
      </c>
      <c r="H24">
        <v>250</v>
      </c>
      <c r="I24" s="21">
        <f t="shared" si="4"/>
        <v>3250</v>
      </c>
      <c r="J24" s="4">
        <f t="shared" si="5"/>
        <v>21595.600000000002</v>
      </c>
      <c r="K24" s="4">
        <f t="shared" si="6"/>
        <v>7198.5333333333338</v>
      </c>
    </row>
    <row r="25" spans="1:11" x14ac:dyDescent="0.25">
      <c r="A25">
        <v>6036</v>
      </c>
      <c r="B25" t="s">
        <v>122</v>
      </c>
      <c r="C25" s="39" t="s">
        <v>115</v>
      </c>
      <c r="D25" s="19">
        <v>4462</v>
      </c>
      <c r="E25" s="46">
        <v>235.20000000000002</v>
      </c>
      <c r="F25" s="21">
        <f t="shared" si="3"/>
        <v>1049462.4000000001</v>
      </c>
      <c r="G25" s="19">
        <v>2302</v>
      </c>
      <c r="H25">
        <v>250</v>
      </c>
      <c r="I25" s="21">
        <f t="shared" si="4"/>
        <v>575500</v>
      </c>
      <c r="J25" s="4">
        <f t="shared" si="5"/>
        <v>1624962.4000000001</v>
      </c>
      <c r="K25" s="4">
        <f t="shared" si="6"/>
        <v>541654.13333333342</v>
      </c>
    </row>
    <row r="26" spans="1:11" x14ac:dyDescent="0.25">
      <c r="A26">
        <v>14005</v>
      </c>
      <c r="B26" t="s">
        <v>123</v>
      </c>
      <c r="C26" s="39" t="s">
        <v>115</v>
      </c>
      <c r="D26" s="19">
        <v>1221</v>
      </c>
      <c r="E26" s="46">
        <v>235.20000000000002</v>
      </c>
      <c r="F26" s="21">
        <f t="shared" si="3"/>
        <v>287179.2</v>
      </c>
      <c r="G26" s="19">
        <v>104</v>
      </c>
      <c r="H26">
        <v>250</v>
      </c>
      <c r="I26" s="21">
        <f t="shared" si="4"/>
        <v>26000</v>
      </c>
      <c r="J26" s="4">
        <f t="shared" si="5"/>
        <v>313179.2</v>
      </c>
      <c r="K26" s="4">
        <f t="shared" si="6"/>
        <v>104393.06666666667</v>
      </c>
    </row>
    <row r="27" spans="1:11" x14ac:dyDescent="0.25">
      <c r="A27">
        <v>19404</v>
      </c>
      <c r="B27" t="s">
        <v>124</v>
      </c>
      <c r="C27" s="39" t="s">
        <v>115</v>
      </c>
      <c r="D27" s="19">
        <v>3998</v>
      </c>
      <c r="E27" s="46">
        <v>235.20000000000002</v>
      </c>
      <c r="F27" s="21">
        <f t="shared" si="3"/>
        <v>940329.60000000009</v>
      </c>
      <c r="G27" s="19">
        <v>1560</v>
      </c>
      <c r="H27">
        <v>250</v>
      </c>
      <c r="I27" s="21">
        <f t="shared" si="4"/>
        <v>390000</v>
      </c>
      <c r="J27" s="4">
        <f t="shared" si="5"/>
        <v>1330329.6000000001</v>
      </c>
      <c r="K27" s="4">
        <f t="shared" si="6"/>
        <v>443443.20000000001</v>
      </c>
    </row>
    <row r="28" spans="1:11" x14ac:dyDescent="0.25">
      <c r="A28">
        <v>3013</v>
      </c>
      <c r="B28" t="s">
        <v>125</v>
      </c>
      <c r="C28" s="39" t="s">
        <v>115</v>
      </c>
      <c r="D28" s="19">
        <v>2036</v>
      </c>
      <c r="E28" s="46">
        <v>235.20000000000002</v>
      </c>
      <c r="F28" s="21">
        <f t="shared" si="3"/>
        <v>478867.20000000001</v>
      </c>
      <c r="G28" s="19">
        <v>203</v>
      </c>
      <c r="H28">
        <v>250</v>
      </c>
      <c r="I28" s="21">
        <f t="shared" si="4"/>
        <v>50750</v>
      </c>
      <c r="J28" s="4">
        <f t="shared" si="5"/>
        <v>529617.19999999995</v>
      </c>
      <c r="K28" s="4">
        <f t="shared" si="6"/>
        <v>176539.06666666665</v>
      </c>
    </row>
    <row r="29" spans="1:11" ht="15.75" thickBot="1" x14ac:dyDescent="0.3">
      <c r="A29" s="40" t="s">
        <v>126</v>
      </c>
      <c r="B29" s="40"/>
      <c r="C29" s="41"/>
      <c r="D29" s="42">
        <f>SUM(D18:D28)</f>
        <v>27180</v>
      </c>
      <c r="E29" s="40"/>
      <c r="F29" s="43">
        <f>SUM(F18:F28)</f>
        <v>6392736.0000000009</v>
      </c>
      <c r="G29" s="44">
        <f>SUM(G18:G28)</f>
        <v>9585</v>
      </c>
      <c r="H29" s="40">
        <v>250</v>
      </c>
      <c r="I29" s="43">
        <f>SUM(I18:I28)</f>
        <v>2396250</v>
      </c>
      <c r="J29" s="45">
        <f t="shared" si="5"/>
        <v>8788986</v>
      </c>
      <c r="K29" s="45">
        <f>SUM(K18:K28)</f>
        <v>2929662.0000000009</v>
      </c>
    </row>
    <row r="30" spans="1:11" x14ac:dyDescent="0.25">
      <c r="C30" s="39"/>
      <c r="K30" s="4"/>
    </row>
    <row r="31" spans="1:11" x14ac:dyDescent="0.25">
      <c r="A31">
        <v>23010</v>
      </c>
      <c r="B31" t="s">
        <v>127</v>
      </c>
      <c r="C31" s="39" t="s">
        <v>128</v>
      </c>
      <c r="D31" s="19">
        <v>615</v>
      </c>
      <c r="E31" s="20">
        <v>459.2</v>
      </c>
      <c r="F31" s="21">
        <f>E31*D31</f>
        <v>282408</v>
      </c>
      <c r="G31" s="19">
        <v>309</v>
      </c>
      <c r="H31">
        <v>100</v>
      </c>
      <c r="I31" s="21">
        <f>G31*H31</f>
        <v>30900</v>
      </c>
      <c r="J31" s="4">
        <f>F31+I31</f>
        <v>313308</v>
      </c>
      <c r="K31" s="4">
        <f>J31/3</f>
        <v>104436</v>
      </c>
    </row>
    <row r="32" spans="1:11" x14ac:dyDescent="0.25">
      <c r="A32">
        <v>3093</v>
      </c>
      <c r="B32" t="s">
        <v>129</v>
      </c>
      <c r="C32" s="39" t="s">
        <v>128</v>
      </c>
      <c r="D32" s="19">
        <v>2507</v>
      </c>
      <c r="E32" s="20">
        <v>459.2</v>
      </c>
      <c r="F32" s="21">
        <f>E32*D32</f>
        <v>1151214.3999999999</v>
      </c>
      <c r="G32" s="19">
        <v>4725</v>
      </c>
      <c r="H32">
        <v>100</v>
      </c>
      <c r="I32" s="21">
        <f>G32*H32</f>
        <v>472500</v>
      </c>
      <c r="J32" s="4">
        <f>F32+I32</f>
        <v>1623714.4</v>
      </c>
      <c r="K32" s="4">
        <f>J32/3</f>
        <v>541238.1333333333</v>
      </c>
    </row>
    <row r="33" spans="1:11" x14ac:dyDescent="0.25">
      <c r="A33">
        <v>3080</v>
      </c>
      <c r="B33" t="s">
        <v>130</v>
      </c>
      <c r="C33" s="39" t="s">
        <v>128</v>
      </c>
      <c r="D33" s="19">
        <v>2023</v>
      </c>
      <c r="E33" s="20">
        <v>459.2</v>
      </c>
      <c r="F33" s="21">
        <f>E33*D33</f>
        <v>928961.6</v>
      </c>
      <c r="G33" s="19">
        <v>341</v>
      </c>
      <c r="H33">
        <v>100</v>
      </c>
      <c r="I33" s="21">
        <f>G33*H33</f>
        <v>34100</v>
      </c>
      <c r="J33" s="4">
        <f>F33+I33</f>
        <v>963061.6</v>
      </c>
      <c r="K33" s="4">
        <f>J33/3</f>
        <v>321020.53333333333</v>
      </c>
    </row>
    <row r="34" spans="1:11" x14ac:dyDescent="0.25">
      <c r="A34">
        <v>18002</v>
      </c>
      <c r="B34" t="s">
        <v>131</v>
      </c>
      <c r="C34" s="39" t="s">
        <v>128</v>
      </c>
      <c r="D34" s="19">
        <v>475</v>
      </c>
      <c r="E34" s="20">
        <v>459.2</v>
      </c>
      <c r="F34" s="21">
        <f>E34*D34</f>
        <v>218120</v>
      </c>
      <c r="G34" s="19">
        <v>0</v>
      </c>
      <c r="H34">
        <v>100</v>
      </c>
      <c r="I34" s="21">
        <f>G34*H34</f>
        <v>0</v>
      </c>
      <c r="J34" s="4">
        <f>F34+I34</f>
        <v>218120</v>
      </c>
      <c r="K34" s="4">
        <f>J34/3</f>
        <v>72706.666666666672</v>
      </c>
    </row>
    <row r="35" spans="1:11" ht="15.75" thickBot="1" x14ac:dyDescent="0.3">
      <c r="A35" s="40" t="s">
        <v>132</v>
      </c>
      <c r="B35" s="40"/>
      <c r="C35" s="41"/>
      <c r="D35" s="42">
        <f>SUM(D31:D34)</f>
        <v>5620</v>
      </c>
      <c r="E35" s="40"/>
      <c r="F35" s="43">
        <f>SUM(F31:F34)</f>
        <v>2580704</v>
      </c>
      <c r="G35" s="42">
        <f>SUM(G31:G34)</f>
        <v>5375</v>
      </c>
      <c r="H35" s="40">
        <v>100</v>
      </c>
      <c r="I35" s="43">
        <f>SUM(I31:I34)</f>
        <v>537500</v>
      </c>
      <c r="J35" s="45">
        <f>F35+I35</f>
        <v>3118204</v>
      </c>
      <c r="K35" s="45">
        <f>SUM(K31:K34)</f>
        <v>1039401.3333333333</v>
      </c>
    </row>
  </sheetData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15B6-8B0D-4849-9C00-C77226A2F651}">
  <dimension ref="A1:AO41"/>
  <sheetViews>
    <sheetView workbookViewId="0">
      <selection activeCell="A44" sqref="A44"/>
    </sheetView>
  </sheetViews>
  <sheetFormatPr defaultRowHeight="15" x14ac:dyDescent="0.25"/>
  <cols>
    <col min="2" max="2" width="36.5703125" customWidth="1"/>
    <col min="3" max="3" width="15.85546875" customWidth="1"/>
    <col min="4" max="4" width="9.5703125" style="19" bestFit="1" customWidth="1"/>
    <col min="5" max="5" width="9.5703125" bestFit="1" customWidth="1"/>
    <col min="6" max="6" width="9.28515625" bestFit="1" customWidth="1"/>
    <col min="7" max="7" width="10.5703125" bestFit="1" customWidth="1"/>
    <col min="8" max="8" width="13.5703125" customWidth="1"/>
    <col min="9" max="9" width="3.28515625" customWidth="1"/>
    <col min="15" max="15" width="8" customWidth="1"/>
    <col min="21" max="21" width="8.140625" customWidth="1"/>
    <col min="22" max="22" width="10.5703125" bestFit="1" customWidth="1"/>
    <col min="23" max="23" width="9.5703125" bestFit="1" customWidth="1"/>
    <col min="24" max="24" width="9.28515625" bestFit="1" customWidth="1"/>
    <col min="26" max="26" width="14.28515625" bestFit="1" customWidth="1"/>
    <col min="27" max="27" width="3.42578125" customWidth="1"/>
    <col min="29" max="29" width="9.5703125" bestFit="1" customWidth="1"/>
    <col min="30" max="30" width="9.28515625" bestFit="1" customWidth="1"/>
    <col min="32" max="32" width="11.5703125" bestFit="1" customWidth="1"/>
    <col min="33" max="33" width="4" customWidth="1"/>
    <col min="39" max="39" width="3" customWidth="1"/>
    <col min="40" max="40" width="14.7109375" customWidth="1"/>
    <col min="41" max="41" width="15.28515625" bestFit="1" customWidth="1"/>
  </cols>
  <sheetData>
    <row r="1" spans="1:41" x14ac:dyDescent="0.25">
      <c r="A1" s="5" t="s">
        <v>42</v>
      </c>
    </row>
    <row r="2" spans="1:41" x14ac:dyDescent="0.25">
      <c r="A2" s="5" t="s">
        <v>133</v>
      </c>
    </row>
    <row r="4" spans="1:41" x14ac:dyDescent="0.25">
      <c r="A4" s="5" t="s">
        <v>4</v>
      </c>
      <c r="D4"/>
    </row>
    <row r="5" spans="1:41" x14ac:dyDescent="0.25">
      <c r="A5" s="5"/>
      <c r="D5"/>
    </row>
    <row r="6" spans="1:41" x14ac:dyDescent="0.25">
      <c r="A6" s="5" t="s">
        <v>5</v>
      </c>
      <c r="D6"/>
      <c r="AO6" s="13"/>
    </row>
    <row r="7" spans="1:41" x14ac:dyDescent="0.25">
      <c r="D7" s="47" t="s">
        <v>134</v>
      </c>
      <c r="E7" s="47"/>
      <c r="F7" s="47"/>
      <c r="G7" s="47"/>
      <c r="H7" s="47"/>
      <c r="J7" s="47" t="s">
        <v>135</v>
      </c>
      <c r="K7" s="47"/>
      <c r="L7" s="47"/>
      <c r="M7" s="47"/>
      <c r="N7" s="47"/>
      <c r="P7" s="47" t="s">
        <v>136</v>
      </c>
      <c r="Q7" s="47"/>
      <c r="R7" s="47"/>
      <c r="S7" s="47"/>
      <c r="T7" s="47"/>
      <c r="V7" s="47" t="s">
        <v>137</v>
      </c>
      <c r="W7" s="47"/>
      <c r="X7" s="47"/>
      <c r="Y7" s="47"/>
      <c r="Z7" s="47"/>
      <c r="AB7" s="47" t="s">
        <v>138</v>
      </c>
      <c r="AC7" s="47"/>
      <c r="AD7" s="47"/>
      <c r="AE7" s="47"/>
      <c r="AF7" s="47"/>
      <c r="AH7" s="48" t="s">
        <v>139</v>
      </c>
      <c r="AI7" s="48"/>
      <c r="AJ7" s="48"/>
      <c r="AK7" s="48"/>
      <c r="AL7" s="48"/>
      <c r="AN7" s="49"/>
      <c r="AO7" s="49"/>
    </row>
    <row r="8" spans="1:41" ht="45" x14ac:dyDescent="0.25">
      <c r="A8" s="14" t="s">
        <v>6</v>
      </c>
      <c r="B8" s="14" t="s">
        <v>7</v>
      </c>
      <c r="C8" s="14" t="s">
        <v>140</v>
      </c>
      <c r="D8" s="15" t="s">
        <v>141</v>
      </c>
      <c r="E8" s="14" t="s">
        <v>142</v>
      </c>
      <c r="F8" s="14" t="s">
        <v>143</v>
      </c>
      <c r="G8" s="14" t="s">
        <v>144</v>
      </c>
      <c r="H8" s="14" t="s">
        <v>145</v>
      </c>
      <c r="I8" s="50"/>
      <c r="J8" s="14" t="s">
        <v>141</v>
      </c>
      <c r="K8" s="14" t="s">
        <v>142</v>
      </c>
      <c r="L8" s="14" t="s">
        <v>143</v>
      </c>
      <c r="M8" s="14" t="s">
        <v>144</v>
      </c>
      <c r="N8" s="14" t="s">
        <v>145</v>
      </c>
      <c r="O8" s="50"/>
      <c r="P8" s="14" t="s">
        <v>141</v>
      </c>
      <c r="Q8" s="14" t="s">
        <v>142</v>
      </c>
      <c r="R8" s="14" t="s">
        <v>143</v>
      </c>
      <c r="S8" s="14" t="s">
        <v>144</v>
      </c>
      <c r="T8" s="14" t="s">
        <v>145</v>
      </c>
      <c r="U8" s="50"/>
      <c r="V8" s="14" t="s">
        <v>146</v>
      </c>
      <c r="W8" s="14" t="s">
        <v>142</v>
      </c>
      <c r="X8" s="14" t="s">
        <v>143</v>
      </c>
      <c r="Y8" s="14" t="s">
        <v>144</v>
      </c>
      <c r="Z8" s="14" t="s">
        <v>145</v>
      </c>
      <c r="AA8" s="50"/>
      <c r="AB8" s="14" t="s">
        <v>146</v>
      </c>
      <c r="AC8" s="14" t="s">
        <v>142</v>
      </c>
      <c r="AD8" s="14" t="s">
        <v>143</v>
      </c>
      <c r="AE8" s="14" t="s">
        <v>144</v>
      </c>
      <c r="AF8" s="14" t="s">
        <v>145</v>
      </c>
      <c r="AG8" s="50"/>
      <c r="AH8" s="14" t="s">
        <v>146</v>
      </c>
      <c r="AI8" s="14" t="s">
        <v>142</v>
      </c>
      <c r="AJ8" s="14" t="s">
        <v>143</v>
      </c>
      <c r="AK8" s="14" t="s">
        <v>144</v>
      </c>
      <c r="AL8" s="14" t="s">
        <v>145</v>
      </c>
      <c r="AM8" s="50"/>
      <c r="AN8" s="14" t="s">
        <v>147</v>
      </c>
      <c r="AO8" s="14" t="s">
        <v>45</v>
      </c>
    </row>
    <row r="9" spans="1:41" x14ac:dyDescent="0.25">
      <c r="A9" s="17">
        <v>15008</v>
      </c>
      <c r="B9" s="18" t="s">
        <v>148</v>
      </c>
      <c r="C9" t="s">
        <v>149</v>
      </c>
      <c r="D9" s="19">
        <v>2581</v>
      </c>
      <c r="E9" s="51">
        <v>5209.2768000000005</v>
      </c>
      <c r="F9" s="51">
        <f>E9/D9</f>
        <v>2.0183172413793105</v>
      </c>
      <c r="G9" s="13">
        <v>2016.0000000000002</v>
      </c>
      <c r="H9" s="21">
        <f>D9*F9*G9</f>
        <v>10501902.028800001</v>
      </c>
      <c r="J9">
        <v>44</v>
      </c>
      <c r="K9" s="51">
        <v>29.435299999999998</v>
      </c>
      <c r="L9" s="51">
        <f t="shared" ref="L9:L41" si="0">IFERROR(K9/J9,0)</f>
        <v>0.66898409090909083</v>
      </c>
      <c r="M9" s="20">
        <v>179.2</v>
      </c>
      <c r="N9" s="21">
        <f t="shared" ref="N9:N41" si="1">J9*L9*M9</f>
        <v>5274.8057599999993</v>
      </c>
      <c r="P9">
        <v>5</v>
      </c>
      <c r="Q9" s="51">
        <v>11.124499999999999</v>
      </c>
      <c r="R9" s="51">
        <f t="shared" ref="R9:R41" si="2">IFERROR(Q9/P9,0)</f>
        <v>2.2248999999999999</v>
      </c>
      <c r="S9" s="13">
        <v>89.600000000000009</v>
      </c>
      <c r="T9" s="21">
        <f t="shared" ref="T9:T41" si="3">P9*R9*S9</f>
        <v>996.75520000000006</v>
      </c>
      <c r="V9" s="19">
        <v>31160</v>
      </c>
      <c r="W9" s="51">
        <v>11393.745599999998</v>
      </c>
      <c r="X9" s="51">
        <f>W9/V9</f>
        <v>0.36565293966623874</v>
      </c>
      <c r="Y9" s="21">
        <v>400</v>
      </c>
      <c r="Z9" s="4">
        <f>V9*X9*Y9</f>
        <v>4557498.2399999993</v>
      </c>
      <c r="AB9">
        <v>67</v>
      </c>
      <c r="AC9" s="51">
        <v>44.878499999999995</v>
      </c>
      <c r="AD9" s="51">
        <f t="shared" ref="AD9:AD41" si="4">IFERROR(AC9/AB9,0)</f>
        <v>0.66982835820895514</v>
      </c>
      <c r="AE9" s="21">
        <v>240</v>
      </c>
      <c r="AF9" s="4">
        <f t="shared" ref="AF9:AF41" si="5">AB9*AD9*AE9</f>
        <v>10770.839999999998</v>
      </c>
      <c r="AH9">
        <v>626</v>
      </c>
      <c r="AI9">
        <v>270.73889999999994</v>
      </c>
      <c r="AJ9">
        <f t="shared" ref="AJ9:AJ41" si="6">IFERROR(AI9/AH9,0)</f>
        <v>0.43249025559105425</v>
      </c>
      <c r="AK9" s="21">
        <v>290</v>
      </c>
      <c r="AL9" s="4">
        <f t="shared" ref="AL9:AL41" si="7">AH9*AJ9*AK9</f>
        <v>78514.280999999988</v>
      </c>
      <c r="AN9" s="4">
        <f t="shared" ref="AN9:AN41" si="8">AL9+AF9+Z9+T9+N9+H9</f>
        <v>15154956.950759999</v>
      </c>
      <c r="AO9" s="13">
        <f t="shared" ref="AO9:AO41" si="9">AN9/3</f>
        <v>5051652.3169200001</v>
      </c>
    </row>
    <row r="10" spans="1:41" x14ac:dyDescent="0.25">
      <c r="A10" s="17">
        <v>3055</v>
      </c>
      <c r="B10" s="18" t="s">
        <v>150</v>
      </c>
      <c r="C10" t="s">
        <v>149</v>
      </c>
      <c r="D10" s="19">
        <v>360</v>
      </c>
      <c r="E10" s="51">
        <v>495.17770000000002</v>
      </c>
      <c r="F10" s="51">
        <f>E10/D10</f>
        <v>1.3754936111111111</v>
      </c>
      <c r="G10" s="13">
        <v>2016.0000000000002</v>
      </c>
      <c r="H10" s="21">
        <f>D10*F10*G10</f>
        <v>998278.24320000014</v>
      </c>
      <c r="J10">
        <v>0</v>
      </c>
      <c r="K10" s="51">
        <v>0</v>
      </c>
      <c r="L10" s="51">
        <f t="shared" si="0"/>
        <v>0</v>
      </c>
      <c r="M10" s="20">
        <v>179.2</v>
      </c>
      <c r="N10" s="21">
        <f t="shared" si="1"/>
        <v>0</v>
      </c>
      <c r="P10">
        <v>0</v>
      </c>
      <c r="Q10" s="51">
        <v>0</v>
      </c>
      <c r="R10" s="51">
        <f t="shared" si="2"/>
        <v>0</v>
      </c>
      <c r="S10" s="13">
        <v>89.600000000000009</v>
      </c>
      <c r="T10" s="21">
        <f t="shared" si="3"/>
        <v>0</v>
      </c>
      <c r="V10" s="19">
        <v>11196</v>
      </c>
      <c r="W10" s="51">
        <v>2912.5396999999998</v>
      </c>
      <c r="X10" s="51">
        <f>W10/V10</f>
        <v>0.26014109503394067</v>
      </c>
      <c r="Y10" s="21">
        <v>400</v>
      </c>
      <c r="Z10" s="4">
        <f>V10*X10*Y10</f>
        <v>1165015.8799999999</v>
      </c>
      <c r="AB10">
        <v>0</v>
      </c>
      <c r="AC10" s="51">
        <v>0</v>
      </c>
      <c r="AD10" s="51">
        <f t="shared" si="4"/>
        <v>0</v>
      </c>
      <c r="AE10" s="21">
        <v>240</v>
      </c>
      <c r="AF10" s="4">
        <f t="shared" si="5"/>
        <v>0</v>
      </c>
      <c r="AH10">
        <v>0</v>
      </c>
      <c r="AI10">
        <v>0</v>
      </c>
      <c r="AJ10">
        <f t="shared" si="6"/>
        <v>0</v>
      </c>
      <c r="AK10" s="21">
        <v>290</v>
      </c>
      <c r="AL10" s="4">
        <f t="shared" si="7"/>
        <v>0</v>
      </c>
      <c r="AN10" s="4">
        <f t="shared" si="8"/>
        <v>2163294.1232000003</v>
      </c>
      <c r="AO10" s="13">
        <f t="shared" si="9"/>
        <v>721098.04106666672</v>
      </c>
    </row>
    <row r="11" spans="1:41" x14ac:dyDescent="0.25">
      <c r="A11" s="17">
        <v>3025</v>
      </c>
      <c r="B11" s="18" t="s">
        <v>151</v>
      </c>
      <c r="C11" t="s">
        <v>149</v>
      </c>
      <c r="D11" s="19">
        <v>743</v>
      </c>
      <c r="E11" s="51">
        <v>2176.1206999999999</v>
      </c>
      <c r="F11" s="51">
        <f>E11/D11</f>
        <v>2.92883001345895</v>
      </c>
      <c r="G11" s="13">
        <v>2016.0000000000002</v>
      </c>
      <c r="H11" s="21">
        <f>D11*F11*G11</f>
        <v>4387059.3312000008</v>
      </c>
      <c r="J11">
        <v>32</v>
      </c>
      <c r="K11" s="51">
        <v>21.996099999999995</v>
      </c>
      <c r="L11" s="51">
        <f t="shared" si="0"/>
        <v>0.68737812499999984</v>
      </c>
      <c r="M11" s="20">
        <v>179.2</v>
      </c>
      <c r="N11" s="21">
        <f t="shared" si="1"/>
        <v>3941.7011199999988</v>
      </c>
      <c r="P11">
        <v>0</v>
      </c>
      <c r="Q11" s="51">
        <v>0</v>
      </c>
      <c r="R11" s="51">
        <f t="shared" si="2"/>
        <v>0</v>
      </c>
      <c r="S11" s="13">
        <v>89.600000000000009</v>
      </c>
      <c r="T11" s="21">
        <f t="shared" si="3"/>
        <v>0</v>
      </c>
      <c r="V11" s="19">
        <v>52248</v>
      </c>
      <c r="W11" s="51">
        <v>14966.602300000002</v>
      </c>
      <c r="X11" s="51">
        <f>W11/V11</f>
        <v>0.28645311399479412</v>
      </c>
      <c r="Y11" s="21">
        <v>400</v>
      </c>
      <c r="Z11" s="4">
        <f>V11*X11*Y11</f>
        <v>5986640.9200000009</v>
      </c>
      <c r="AB11">
        <v>1024</v>
      </c>
      <c r="AC11" s="51">
        <v>319.49209999999999</v>
      </c>
      <c r="AD11" s="51">
        <f t="shared" si="4"/>
        <v>0.31200400390624999</v>
      </c>
      <c r="AE11" s="21">
        <v>240</v>
      </c>
      <c r="AF11" s="4">
        <f t="shared" si="5"/>
        <v>76678.103999999992</v>
      </c>
      <c r="AH11">
        <v>0</v>
      </c>
      <c r="AI11">
        <v>0</v>
      </c>
      <c r="AJ11">
        <f t="shared" si="6"/>
        <v>0</v>
      </c>
      <c r="AK11" s="21">
        <v>290</v>
      </c>
      <c r="AL11" s="4">
        <f t="shared" si="7"/>
        <v>0</v>
      </c>
      <c r="AN11" s="4">
        <f t="shared" si="8"/>
        <v>10454320.056320002</v>
      </c>
      <c r="AO11" s="13">
        <f t="shared" si="9"/>
        <v>3484773.3521066676</v>
      </c>
    </row>
    <row r="12" spans="1:41" x14ac:dyDescent="0.25">
      <c r="A12" s="17">
        <v>21002</v>
      </c>
      <c r="B12" s="18" t="s">
        <v>152</v>
      </c>
      <c r="C12" t="s">
        <v>149</v>
      </c>
      <c r="D12" s="19">
        <v>1201</v>
      </c>
      <c r="E12" s="51">
        <v>1780.7458000000004</v>
      </c>
      <c r="F12" s="51">
        <f>E12/D12</f>
        <v>1.4827192339716906</v>
      </c>
      <c r="G12" s="13">
        <v>2016.0000000000002</v>
      </c>
      <c r="H12" s="21">
        <f>D12*F12*G12</f>
        <v>3589983.5328000011</v>
      </c>
      <c r="J12">
        <v>0</v>
      </c>
      <c r="K12" s="51">
        <v>0</v>
      </c>
      <c r="L12" s="51">
        <f t="shared" si="0"/>
        <v>0</v>
      </c>
      <c r="M12" s="20">
        <v>179.2</v>
      </c>
      <c r="N12" s="21">
        <f t="shared" si="1"/>
        <v>0</v>
      </c>
      <c r="P12">
        <v>9</v>
      </c>
      <c r="Q12" s="51">
        <v>11.444500000000001</v>
      </c>
      <c r="R12" s="51">
        <f t="shared" si="2"/>
        <v>1.2716111111111112</v>
      </c>
      <c r="S12" s="13">
        <v>89.600000000000009</v>
      </c>
      <c r="T12" s="21">
        <f t="shared" si="3"/>
        <v>1025.4272000000003</v>
      </c>
      <c r="V12" s="19">
        <v>88377</v>
      </c>
      <c r="W12" s="51">
        <v>16391.157900000002</v>
      </c>
      <c r="X12" s="51">
        <f>W12/V12</f>
        <v>0.1854685936386164</v>
      </c>
      <c r="Y12" s="21">
        <v>400</v>
      </c>
      <c r="Z12" s="4">
        <f>V12*X12*Y12</f>
        <v>6556463.1600000011</v>
      </c>
      <c r="AB12">
        <v>0</v>
      </c>
      <c r="AC12" s="51">
        <v>0</v>
      </c>
      <c r="AD12" s="51">
        <f t="shared" si="4"/>
        <v>0</v>
      </c>
      <c r="AE12" s="21">
        <v>240</v>
      </c>
      <c r="AF12" s="4">
        <f t="shared" si="5"/>
        <v>0</v>
      </c>
      <c r="AH12">
        <v>0</v>
      </c>
      <c r="AI12">
        <v>0</v>
      </c>
      <c r="AJ12">
        <f t="shared" si="6"/>
        <v>0</v>
      </c>
      <c r="AK12" s="21">
        <v>290</v>
      </c>
      <c r="AL12" s="4">
        <f t="shared" si="7"/>
        <v>0</v>
      </c>
      <c r="AN12" s="4">
        <f t="shared" si="8"/>
        <v>10147472.120000001</v>
      </c>
      <c r="AO12" s="13">
        <f t="shared" si="9"/>
        <v>3382490.706666667</v>
      </c>
    </row>
    <row r="13" spans="1:41" x14ac:dyDescent="0.25">
      <c r="A13" s="17">
        <v>23007</v>
      </c>
      <c r="B13" s="18" t="s">
        <v>153</v>
      </c>
      <c r="C13" t="s">
        <v>149</v>
      </c>
      <c r="D13" s="19">
        <v>0</v>
      </c>
      <c r="E13" s="51">
        <v>0</v>
      </c>
      <c r="F13" s="51">
        <v>0</v>
      </c>
      <c r="G13" s="13">
        <v>2016.0000000000002</v>
      </c>
      <c r="H13" s="21">
        <f>IFERROR(D13*F13*G13,0)</f>
        <v>0</v>
      </c>
      <c r="J13">
        <v>0</v>
      </c>
      <c r="K13" s="51">
        <v>0</v>
      </c>
      <c r="L13" s="51">
        <f t="shared" si="0"/>
        <v>0</v>
      </c>
      <c r="M13" s="20">
        <v>179.2</v>
      </c>
      <c r="N13" s="21">
        <f t="shared" si="1"/>
        <v>0</v>
      </c>
      <c r="P13">
        <v>0</v>
      </c>
      <c r="Q13" s="51">
        <v>0</v>
      </c>
      <c r="R13" s="51">
        <f t="shared" si="2"/>
        <v>0</v>
      </c>
      <c r="S13" s="13">
        <v>89.600000000000009</v>
      </c>
      <c r="T13" s="21">
        <f t="shared" si="3"/>
        <v>0</v>
      </c>
      <c r="V13" s="19">
        <v>0</v>
      </c>
      <c r="W13" s="51">
        <v>0</v>
      </c>
      <c r="X13" s="51">
        <v>0</v>
      </c>
      <c r="Y13" s="21">
        <v>400</v>
      </c>
      <c r="Z13" s="4">
        <v>0</v>
      </c>
      <c r="AB13">
        <v>0</v>
      </c>
      <c r="AC13" s="51">
        <v>0</v>
      </c>
      <c r="AD13" s="51">
        <f t="shared" si="4"/>
        <v>0</v>
      </c>
      <c r="AE13" s="21">
        <v>240</v>
      </c>
      <c r="AF13" s="4">
        <f t="shared" si="5"/>
        <v>0</v>
      </c>
      <c r="AH13">
        <v>0</v>
      </c>
      <c r="AI13">
        <v>0</v>
      </c>
      <c r="AJ13">
        <f t="shared" si="6"/>
        <v>0</v>
      </c>
      <c r="AK13" s="21">
        <v>290</v>
      </c>
      <c r="AL13" s="4">
        <f t="shared" si="7"/>
        <v>0</v>
      </c>
      <c r="AN13" s="4">
        <f t="shared" si="8"/>
        <v>0</v>
      </c>
      <c r="AO13" s="13">
        <f t="shared" si="9"/>
        <v>0</v>
      </c>
    </row>
    <row r="14" spans="1:41" x14ac:dyDescent="0.25">
      <c r="A14" s="17">
        <v>6005</v>
      </c>
      <c r="B14" s="18" t="s">
        <v>154</v>
      </c>
      <c r="C14" t="s">
        <v>149</v>
      </c>
      <c r="D14" s="19">
        <v>147</v>
      </c>
      <c r="E14" s="51">
        <v>121.76349999999999</v>
      </c>
      <c r="F14" s="51">
        <f t="shared" ref="F14:F41" si="10">E14/D14</f>
        <v>0.8283231292517006</v>
      </c>
      <c r="G14" s="13">
        <v>2016.0000000000002</v>
      </c>
      <c r="H14" s="21">
        <f t="shared" ref="H14:H41" si="11">D14*F14*G14</f>
        <v>245475.21600000001</v>
      </c>
      <c r="J14">
        <v>0</v>
      </c>
      <c r="K14" s="51">
        <v>0</v>
      </c>
      <c r="L14" s="51">
        <f t="shared" si="0"/>
        <v>0</v>
      </c>
      <c r="M14" s="20">
        <v>179.2</v>
      </c>
      <c r="N14" s="21">
        <f t="shared" si="1"/>
        <v>0</v>
      </c>
      <c r="P14">
        <v>0</v>
      </c>
      <c r="Q14" s="51">
        <v>0</v>
      </c>
      <c r="R14" s="51">
        <f t="shared" si="2"/>
        <v>0</v>
      </c>
      <c r="S14" s="13">
        <v>89.600000000000009</v>
      </c>
      <c r="T14" s="21">
        <f t="shared" si="3"/>
        <v>0</v>
      </c>
      <c r="V14" s="19">
        <v>13386</v>
      </c>
      <c r="W14" s="51">
        <v>2736.4455000000003</v>
      </c>
      <c r="X14" s="51">
        <f t="shared" ref="X14:X41" si="12">W14/V14</f>
        <v>0.20442593007619903</v>
      </c>
      <c r="Y14" s="21">
        <v>400</v>
      </c>
      <c r="Z14" s="4">
        <f t="shared" ref="Z14:Z41" si="13">V14*X14*Y14</f>
        <v>1094578.2000000002</v>
      </c>
      <c r="AB14">
        <v>0</v>
      </c>
      <c r="AC14" s="51">
        <v>0</v>
      </c>
      <c r="AD14" s="51">
        <f t="shared" si="4"/>
        <v>0</v>
      </c>
      <c r="AE14" s="21">
        <v>240</v>
      </c>
      <c r="AF14" s="4">
        <f t="shared" si="5"/>
        <v>0</v>
      </c>
      <c r="AH14">
        <v>0</v>
      </c>
      <c r="AI14">
        <v>0</v>
      </c>
      <c r="AJ14">
        <f t="shared" si="6"/>
        <v>0</v>
      </c>
      <c r="AK14" s="21">
        <v>290</v>
      </c>
      <c r="AL14" s="4">
        <f t="shared" si="7"/>
        <v>0</v>
      </c>
      <c r="AN14" s="4">
        <f t="shared" si="8"/>
        <v>1340053.4160000002</v>
      </c>
      <c r="AO14" s="13">
        <f t="shared" si="9"/>
        <v>446684.47200000007</v>
      </c>
    </row>
    <row r="15" spans="1:41" x14ac:dyDescent="0.25">
      <c r="A15" s="17">
        <v>31000</v>
      </c>
      <c r="B15" s="18" t="s">
        <v>155</v>
      </c>
      <c r="C15" t="s">
        <v>149</v>
      </c>
      <c r="D15" s="19">
        <v>439</v>
      </c>
      <c r="E15" s="51">
        <v>514.45119999999997</v>
      </c>
      <c r="F15" s="51">
        <f t="shared" si="10"/>
        <v>1.1718706150341685</v>
      </c>
      <c r="G15" s="13">
        <v>2016.0000000000002</v>
      </c>
      <c r="H15" s="21">
        <f t="shared" si="11"/>
        <v>1037133.6192000001</v>
      </c>
      <c r="J15">
        <v>0</v>
      </c>
      <c r="K15" s="51">
        <v>0</v>
      </c>
      <c r="L15" s="51">
        <f t="shared" si="0"/>
        <v>0</v>
      </c>
      <c r="M15" s="20">
        <v>179.2</v>
      </c>
      <c r="N15" s="21">
        <f t="shared" si="1"/>
        <v>0</v>
      </c>
      <c r="P15">
        <v>6</v>
      </c>
      <c r="Q15" s="51">
        <v>6.2132999999999994</v>
      </c>
      <c r="R15" s="51">
        <f t="shared" si="2"/>
        <v>1.03555</v>
      </c>
      <c r="S15" s="13">
        <v>89.600000000000009</v>
      </c>
      <c r="T15" s="21">
        <f t="shared" si="3"/>
        <v>556.71168000000011</v>
      </c>
      <c r="V15" s="19">
        <v>12122</v>
      </c>
      <c r="W15" s="51">
        <v>3093.8170000000005</v>
      </c>
      <c r="X15" s="51">
        <f t="shared" si="12"/>
        <v>0.25522331298465606</v>
      </c>
      <c r="Y15" s="21">
        <v>400</v>
      </c>
      <c r="Z15" s="4">
        <f t="shared" si="13"/>
        <v>1237526.8000000003</v>
      </c>
      <c r="AB15">
        <v>0</v>
      </c>
      <c r="AC15" s="51">
        <v>0</v>
      </c>
      <c r="AD15" s="51">
        <f t="shared" si="4"/>
        <v>0</v>
      </c>
      <c r="AE15" s="21">
        <v>240</v>
      </c>
      <c r="AF15" s="4">
        <f t="shared" si="5"/>
        <v>0</v>
      </c>
      <c r="AH15">
        <v>0</v>
      </c>
      <c r="AI15">
        <v>0</v>
      </c>
      <c r="AJ15">
        <f t="shared" si="6"/>
        <v>0</v>
      </c>
      <c r="AK15" s="21">
        <v>290</v>
      </c>
      <c r="AL15" s="4">
        <f t="shared" si="7"/>
        <v>0</v>
      </c>
      <c r="AN15" s="4">
        <f t="shared" si="8"/>
        <v>2275217.1308800001</v>
      </c>
      <c r="AO15" s="13">
        <f t="shared" si="9"/>
        <v>758405.7102933334</v>
      </c>
    </row>
    <row r="16" spans="1:41" x14ac:dyDescent="0.25">
      <c r="A16" s="17">
        <v>13017</v>
      </c>
      <c r="B16" s="18" t="s">
        <v>156</v>
      </c>
      <c r="C16" t="s">
        <v>149</v>
      </c>
      <c r="D16" s="19">
        <v>44</v>
      </c>
      <c r="E16" s="51">
        <v>99.570499999999996</v>
      </c>
      <c r="F16" s="51">
        <f t="shared" si="10"/>
        <v>2.2629659090909091</v>
      </c>
      <c r="G16" s="13">
        <v>2016.0000000000002</v>
      </c>
      <c r="H16" s="21">
        <f t="shared" si="11"/>
        <v>200734.12800000003</v>
      </c>
      <c r="J16">
        <v>0</v>
      </c>
      <c r="K16" s="51">
        <v>0</v>
      </c>
      <c r="L16" s="51">
        <f t="shared" si="0"/>
        <v>0</v>
      </c>
      <c r="M16" s="20">
        <v>179.2</v>
      </c>
      <c r="N16" s="21">
        <f t="shared" si="1"/>
        <v>0</v>
      </c>
      <c r="P16">
        <v>0</v>
      </c>
      <c r="Q16" s="51">
        <v>0</v>
      </c>
      <c r="R16" s="51">
        <f t="shared" si="2"/>
        <v>0</v>
      </c>
      <c r="S16" s="13">
        <v>89.600000000000009</v>
      </c>
      <c r="T16" s="21">
        <f t="shared" si="3"/>
        <v>0</v>
      </c>
      <c r="V16" s="19">
        <v>5416</v>
      </c>
      <c r="W16" s="51">
        <v>1211.3905999999997</v>
      </c>
      <c r="X16" s="51">
        <f t="shared" si="12"/>
        <v>0.22366887001477101</v>
      </c>
      <c r="Y16" s="21">
        <v>400</v>
      </c>
      <c r="Z16" s="4">
        <f t="shared" si="13"/>
        <v>484556.23999999987</v>
      </c>
      <c r="AB16">
        <v>0</v>
      </c>
      <c r="AC16" s="51">
        <v>0</v>
      </c>
      <c r="AD16" s="51">
        <f t="shared" si="4"/>
        <v>0</v>
      </c>
      <c r="AE16" s="21">
        <v>240</v>
      </c>
      <c r="AF16" s="4">
        <f t="shared" si="5"/>
        <v>0</v>
      </c>
      <c r="AH16">
        <v>0</v>
      </c>
      <c r="AI16">
        <v>0</v>
      </c>
      <c r="AJ16">
        <f t="shared" si="6"/>
        <v>0</v>
      </c>
      <c r="AK16" s="21">
        <v>290</v>
      </c>
      <c r="AL16" s="4">
        <f t="shared" si="7"/>
        <v>0</v>
      </c>
      <c r="AN16" s="4">
        <f t="shared" si="8"/>
        <v>685290.3679999999</v>
      </c>
      <c r="AO16" s="13">
        <f t="shared" si="9"/>
        <v>228430.12266666663</v>
      </c>
    </row>
    <row r="17" spans="1:41" x14ac:dyDescent="0.25">
      <c r="A17" s="17">
        <v>7008</v>
      </c>
      <c r="B17" s="18" t="s">
        <v>157</v>
      </c>
      <c r="C17" t="s">
        <v>149</v>
      </c>
      <c r="D17" s="19">
        <v>5</v>
      </c>
      <c r="E17" s="51">
        <v>5.2598000000000003</v>
      </c>
      <c r="F17" s="51">
        <f t="shared" si="10"/>
        <v>1.05196</v>
      </c>
      <c r="G17" s="13">
        <v>2016.0000000000002</v>
      </c>
      <c r="H17" s="21">
        <f t="shared" si="11"/>
        <v>10603.756800000001</v>
      </c>
      <c r="J17">
        <v>0</v>
      </c>
      <c r="K17" s="51">
        <v>0</v>
      </c>
      <c r="L17" s="51">
        <f t="shared" si="0"/>
        <v>0</v>
      </c>
      <c r="M17" s="20">
        <v>179.2</v>
      </c>
      <c r="N17" s="21">
        <f t="shared" si="1"/>
        <v>0</v>
      </c>
      <c r="P17">
        <v>0</v>
      </c>
      <c r="Q17" s="51">
        <v>0</v>
      </c>
      <c r="R17" s="51">
        <f t="shared" si="2"/>
        <v>0</v>
      </c>
      <c r="S17" s="13">
        <v>89.600000000000009</v>
      </c>
      <c r="T17" s="21">
        <f t="shared" si="3"/>
        <v>0</v>
      </c>
      <c r="V17" s="19">
        <v>2176</v>
      </c>
      <c r="W17" s="51">
        <v>344.59429999999998</v>
      </c>
      <c r="X17" s="51">
        <f t="shared" si="12"/>
        <v>0.15836135110294117</v>
      </c>
      <c r="Y17" s="21">
        <v>400</v>
      </c>
      <c r="Z17" s="4">
        <f t="shared" si="13"/>
        <v>137837.72</v>
      </c>
      <c r="AB17">
        <v>0</v>
      </c>
      <c r="AC17" s="51">
        <v>0</v>
      </c>
      <c r="AD17" s="51">
        <f t="shared" si="4"/>
        <v>0</v>
      </c>
      <c r="AE17" s="21">
        <v>240</v>
      </c>
      <c r="AF17" s="4">
        <f t="shared" si="5"/>
        <v>0</v>
      </c>
      <c r="AH17">
        <v>0</v>
      </c>
      <c r="AI17">
        <v>0</v>
      </c>
      <c r="AJ17">
        <f t="shared" si="6"/>
        <v>0</v>
      </c>
      <c r="AK17" s="21">
        <v>290</v>
      </c>
      <c r="AL17" s="4">
        <f t="shared" si="7"/>
        <v>0</v>
      </c>
      <c r="AN17" s="4">
        <f t="shared" si="8"/>
        <v>148441.4768</v>
      </c>
      <c r="AO17" s="13">
        <f t="shared" si="9"/>
        <v>49480.492266666668</v>
      </c>
    </row>
    <row r="18" spans="1:41" x14ac:dyDescent="0.25">
      <c r="A18" s="17">
        <v>19007</v>
      </c>
      <c r="B18" s="18" t="s">
        <v>158</v>
      </c>
      <c r="C18" t="s">
        <v>149</v>
      </c>
      <c r="D18" s="19">
        <v>1117</v>
      </c>
      <c r="E18" s="51">
        <v>1754.8899000000001</v>
      </c>
      <c r="F18" s="51">
        <f t="shared" si="10"/>
        <v>1.571074216651746</v>
      </c>
      <c r="G18" s="13">
        <v>2016.0000000000002</v>
      </c>
      <c r="H18" s="21">
        <f t="shared" si="11"/>
        <v>3537858.0384000004</v>
      </c>
      <c r="J18">
        <v>0</v>
      </c>
      <c r="K18" s="51">
        <v>0</v>
      </c>
      <c r="L18" s="51">
        <f t="shared" si="0"/>
        <v>0</v>
      </c>
      <c r="M18" s="20">
        <v>179.2</v>
      </c>
      <c r="N18" s="21">
        <f t="shared" si="1"/>
        <v>0</v>
      </c>
      <c r="P18">
        <v>0</v>
      </c>
      <c r="Q18" s="51">
        <v>0</v>
      </c>
      <c r="R18" s="51">
        <f t="shared" si="2"/>
        <v>0</v>
      </c>
      <c r="S18" s="13">
        <v>89.600000000000009</v>
      </c>
      <c r="T18" s="21">
        <f t="shared" si="3"/>
        <v>0</v>
      </c>
      <c r="V18" s="19">
        <v>25259</v>
      </c>
      <c r="W18" s="51">
        <v>8616.7594000000008</v>
      </c>
      <c r="X18" s="51">
        <f t="shared" si="12"/>
        <v>0.34113620491705932</v>
      </c>
      <c r="Y18" s="21">
        <v>400</v>
      </c>
      <c r="Z18" s="4">
        <f t="shared" si="13"/>
        <v>3446703.7600000002</v>
      </c>
      <c r="AB18">
        <v>0</v>
      </c>
      <c r="AC18" s="51">
        <v>0</v>
      </c>
      <c r="AD18" s="51">
        <f t="shared" si="4"/>
        <v>0</v>
      </c>
      <c r="AE18" s="21">
        <v>240</v>
      </c>
      <c r="AF18" s="4">
        <f t="shared" si="5"/>
        <v>0</v>
      </c>
      <c r="AH18">
        <v>0</v>
      </c>
      <c r="AI18">
        <v>0</v>
      </c>
      <c r="AJ18">
        <f t="shared" si="6"/>
        <v>0</v>
      </c>
      <c r="AK18" s="21">
        <v>290</v>
      </c>
      <c r="AL18" s="4">
        <f t="shared" si="7"/>
        <v>0</v>
      </c>
      <c r="AN18" s="4">
        <f t="shared" si="8"/>
        <v>6984561.7984000007</v>
      </c>
      <c r="AO18" s="13">
        <f t="shared" si="9"/>
        <v>2328187.2661333336</v>
      </c>
    </row>
    <row r="19" spans="1:41" x14ac:dyDescent="0.25">
      <c r="A19" s="17">
        <v>4005</v>
      </c>
      <c r="B19" s="18" t="s">
        <v>159</v>
      </c>
      <c r="C19" t="s">
        <v>149</v>
      </c>
      <c r="D19" s="19">
        <v>260</v>
      </c>
      <c r="E19" s="51">
        <v>211.70330000000001</v>
      </c>
      <c r="F19" s="51">
        <f t="shared" si="10"/>
        <v>0.81424346153846161</v>
      </c>
      <c r="G19" s="13">
        <v>2016.0000000000002</v>
      </c>
      <c r="H19" s="21">
        <f t="shared" si="11"/>
        <v>426793.85280000005</v>
      </c>
      <c r="J19">
        <v>50</v>
      </c>
      <c r="K19" s="51">
        <v>35.518700000000003</v>
      </c>
      <c r="L19" s="51">
        <f t="shared" si="0"/>
        <v>0.71037400000000006</v>
      </c>
      <c r="M19" s="20">
        <v>179.2</v>
      </c>
      <c r="N19" s="21">
        <f t="shared" si="1"/>
        <v>6364.9510399999999</v>
      </c>
      <c r="P19">
        <v>2</v>
      </c>
      <c r="Q19" s="51">
        <v>3.6623000000000001</v>
      </c>
      <c r="R19" s="51">
        <f t="shared" si="2"/>
        <v>1.8311500000000001</v>
      </c>
      <c r="S19" s="13">
        <v>89.600000000000009</v>
      </c>
      <c r="T19" s="21">
        <f t="shared" si="3"/>
        <v>328.14208000000002</v>
      </c>
      <c r="V19" s="19">
        <v>13338</v>
      </c>
      <c r="W19" s="51">
        <v>2898.5745999999999</v>
      </c>
      <c r="X19" s="51">
        <f t="shared" si="12"/>
        <v>0.21731703403808666</v>
      </c>
      <c r="Y19" s="21">
        <v>400</v>
      </c>
      <c r="Z19" s="4">
        <f t="shared" si="13"/>
        <v>1159429.8399999999</v>
      </c>
      <c r="AB19">
        <v>0</v>
      </c>
      <c r="AC19" s="51">
        <v>0</v>
      </c>
      <c r="AD19" s="51">
        <f t="shared" si="4"/>
        <v>0</v>
      </c>
      <c r="AE19" s="21">
        <v>240</v>
      </c>
      <c r="AF19" s="4">
        <f t="shared" si="5"/>
        <v>0</v>
      </c>
      <c r="AH19">
        <v>0</v>
      </c>
      <c r="AI19">
        <v>0</v>
      </c>
      <c r="AJ19">
        <f t="shared" si="6"/>
        <v>0</v>
      </c>
      <c r="AK19" s="21">
        <v>290</v>
      </c>
      <c r="AL19" s="4">
        <f t="shared" si="7"/>
        <v>0</v>
      </c>
      <c r="AN19" s="4">
        <f t="shared" si="8"/>
        <v>1592916.7859199997</v>
      </c>
      <c r="AO19" s="13">
        <f t="shared" si="9"/>
        <v>530972.2619733332</v>
      </c>
    </row>
    <row r="20" spans="1:41" x14ac:dyDescent="0.25">
      <c r="A20" s="17">
        <v>8006</v>
      </c>
      <c r="B20" s="18" t="s">
        <v>160</v>
      </c>
      <c r="C20" t="s">
        <v>149</v>
      </c>
      <c r="D20" s="19">
        <v>675</v>
      </c>
      <c r="E20" s="51">
        <v>860.58690000000001</v>
      </c>
      <c r="F20" s="51">
        <f t="shared" si="10"/>
        <v>1.2749435555555555</v>
      </c>
      <c r="G20" s="13">
        <v>2016.0000000000002</v>
      </c>
      <c r="H20" s="21">
        <f t="shared" si="11"/>
        <v>1734943.1904000002</v>
      </c>
      <c r="J20">
        <v>183</v>
      </c>
      <c r="K20" s="51">
        <v>124.71380000000019</v>
      </c>
      <c r="L20" s="51">
        <f t="shared" si="0"/>
        <v>0.68149617486338898</v>
      </c>
      <c r="M20" s="20">
        <v>179.2</v>
      </c>
      <c r="N20" s="21">
        <f t="shared" si="1"/>
        <v>22348.71296000003</v>
      </c>
      <c r="P20">
        <v>7</v>
      </c>
      <c r="Q20" s="51">
        <v>9.3994</v>
      </c>
      <c r="R20" s="51">
        <f t="shared" si="2"/>
        <v>1.3427714285714285</v>
      </c>
      <c r="S20" s="13">
        <v>89.600000000000009</v>
      </c>
      <c r="T20" s="21">
        <f t="shared" si="3"/>
        <v>842.18624000000011</v>
      </c>
      <c r="V20" s="19">
        <v>32505</v>
      </c>
      <c r="W20" s="51">
        <v>7339.7615999999989</v>
      </c>
      <c r="X20" s="51">
        <f t="shared" si="12"/>
        <v>0.22580407937240421</v>
      </c>
      <c r="Y20" s="21">
        <v>400</v>
      </c>
      <c r="Z20" s="4">
        <f t="shared" si="13"/>
        <v>2935904.6399999997</v>
      </c>
      <c r="AB20">
        <v>121</v>
      </c>
      <c r="AC20" s="51">
        <v>35.538199999999996</v>
      </c>
      <c r="AD20" s="51">
        <f t="shared" si="4"/>
        <v>0.2937041322314049</v>
      </c>
      <c r="AE20" s="21">
        <v>240</v>
      </c>
      <c r="AF20" s="4">
        <f t="shared" si="5"/>
        <v>8529.1679999999997</v>
      </c>
      <c r="AH20">
        <v>0</v>
      </c>
      <c r="AI20">
        <v>0</v>
      </c>
      <c r="AJ20">
        <f t="shared" si="6"/>
        <v>0</v>
      </c>
      <c r="AK20" s="21">
        <v>290</v>
      </c>
      <c r="AL20" s="4">
        <f t="shared" si="7"/>
        <v>0</v>
      </c>
      <c r="AN20" s="4">
        <f t="shared" si="8"/>
        <v>4702567.8976000007</v>
      </c>
      <c r="AO20" s="13">
        <f t="shared" si="9"/>
        <v>1567522.6325333335</v>
      </c>
    </row>
    <row r="21" spans="1:41" x14ac:dyDescent="0.25">
      <c r="A21" s="17">
        <v>13027</v>
      </c>
      <c r="B21" t="s">
        <v>161</v>
      </c>
      <c r="C21" t="s">
        <v>149</v>
      </c>
      <c r="D21" s="19">
        <v>825</v>
      </c>
      <c r="E21" s="51">
        <v>1879.5648000000001</v>
      </c>
      <c r="F21" s="51">
        <f t="shared" si="10"/>
        <v>2.2782603636363636</v>
      </c>
      <c r="G21" s="13">
        <v>2016.0000000000002</v>
      </c>
      <c r="H21" s="21">
        <f t="shared" si="11"/>
        <v>3789202.6368000004</v>
      </c>
      <c r="J21">
        <v>0</v>
      </c>
      <c r="K21" s="51">
        <v>0</v>
      </c>
      <c r="L21" s="51">
        <f t="shared" si="0"/>
        <v>0</v>
      </c>
      <c r="M21" s="20">
        <v>179.2</v>
      </c>
      <c r="N21" s="21">
        <f t="shared" si="1"/>
        <v>0</v>
      </c>
      <c r="P21">
        <v>0</v>
      </c>
      <c r="Q21" s="51">
        <v>0</v>
      </c>
      <c r="R21" s="51">
        <f t="shared" si="2"/>
        <v>0</v>
      </c>
      <c r="S21" s="13">
        <v>89.600000000000009</v>
      </c>
      <c r="T21" s="21">
        <f t="shared" si="3"/>
        <v>0</v>
      </c>
      <c r="V21" s="19">
        <v>64098</v>
      </c>
      <c r="W21" s="51">
        <v>13144.097300000003</v>
      </c>
      <c r="X21" s="51">
        <f t="shared" si="12"/>
        <v>0.20506251833130523</v>
      </c>
      <c r="Y21" s="21">
        <v>400</v>
      </c>
      <c r="Z21" s="4">
        <f t="shared" si="13"/>
        <v>5257638.9200000009</v>
      </c>
      <c r="AB21">
        <v>0</v>
      </c>
      <c r="AC21" s="51">
        <v>0</v>
      </c>
      <c r="AD21" s="51">
        <f t="shared" si="4"/>
        <v>0</v>
      </c>
      <c r="AE21" s="21">
        <v>240</v>
      </c>
      <c r="AF21" s="4">
        <f t="shared" si="5"/>
        <v>0</v>
      </c>
      <c r="AH21">
        <v>0</v>
      </c>
      <c r="AI21">
        <v>0</v>
      </c>
      <c r="AJ21">
        <f t="shared" si="6"/>
        <v>0</v>
      </c>
      <c r="AK21" s="21">
        <v>290</v>
      </c>
      <c r="AL21" s="4">
        <f t="shared" si="7"/>
        <v>0</v>
      </c>
      <c r="AN21" s="4">
        <f t="shared" si="8"/>
        <v>9046841.5568000004</v>
      </c>
      <c r="AO21" s="13">
        <f t="shared" si="9"/>
        <v>3015613.8522666669</v>
      </c>
    </row>
    <row r="22" spans="1:41" x14ac:dyDescent="0.25">
      <c r="A22" s="17">
        <v>2006</v>
      </c>
      <c r="B22" s="18" t="s">
        <v>162</v>
      </c>
      <c r="C22" t="s">
        <v>149</v>
      </c>
      <c r="D22" s="19">
        <v>474</v>
      </c>
      <c r="E22" s="51">
        <v>510.03830000000005</v>
      </c>
      <c r="F22" s="51">
        <f t="shared" si="10"/>
        <v>1.0760301687763714</v>
      </c>
      <c r="G22" s="13">
        <v>2016.0000000000002</v>
      </c>
      <c r="H22" s="21">
        <f t="shared" si="11"/>
        <v>1028237.2128000002</v>
      </c>
      <c r="J22">
        <v>243</v>
      </c>
      <c r="K22" s="51">
        <v>163.32450000000031</v>
      </c>
      <c r="L22" s="51">
        <f t="shared" si="0"/>
        <v>0.67211728395061854</v>
      </c>
      <c r="M22" s="20">
        <v>179.2</v>
      </c>
      <c r="N22" s="21">
        <f t="shared" si="1"/>
        <v>29267.750400000055</v>
      </c>
      <c r="P22">
        <v>13</v>
      </c>
      <c r="Q22" s="51">
        <v>19.042899999999996</v>
      </c>
      <c r="R22" s="51">
        <f t="shared" si="2"/>
        <v>1.4648384615384613</v>
      </c>
      <c r="S22" s="13">
        <v>89.600000000000009</v>
      </c>
      <c r="T22" s="21">
        <f t="shared" si="3"/>
        <v>1706.2438399999999</v>
      </c>
      <c r="V22" s="19">
        <v>13942</v>
      </c>
      <c r="W22" s="51">
        <v>3925.2838999999994</v>
      </c>
      <c r="X22" s="51">
        <f t="shared" si="12"/>
        <v>0.28154381724286326</v>
      </c>
      <c r="Y22" s="21">
        <v>400</v>
      </c>
      <c r="Z22" s="4">
        <f t="shared" si="13"/>
        <v>1570113.5599999998</v>
      </c>
      <c r="AB22">
        <v>194</v>
      </c>
      <c r="AC22" s="51">
        <v>183.98490000000001</v>
      </c>
      <c r="AD22" s="51">
        <f t="shared" si="4"/>
        <v>0.94837577319587629</v>
      </c>
      <c r="AE22" s="21">
        <v>240</v>
      </c>
      <c r="AF22" s="4">
        <f t="shared" si="5"/>
        <v>44156.376000000004</v>
      </c>
      <c r="AH22">
        <v>0</v>
      </c>
      <c r="AI22">
        <v>0</v>
      </c>
      <c r="AJ22">
        <f t="shared" si="6"/>
        <v>0</v>
      </c>
      <c r="AK22" s="21">
        <v>290</v>
      </c>
      <c r="AL22" s="4">
        <f t="shared" si="7"/>
        <v>0</v>
      </c>
      <c r="AN22" s="4">
        <f t="shared" si="8"/>
        <v>2673481.14304</v>
      </c>
      <c r="AO22" s="13">
        <f t="shared" si="9"/>
        <v>891160.38101333333</v>
      </c>
    </row>
    <row r="23" spans="1:41" x14ac:dyDescent="0.25">
      <c r="A23" s="17">
        <v>3005</v>
      </c>
      <c r="B23" s="18" t="s">
        <v>163</v>
      </c>
      <c r="C23" t="s">
        <v>149</v>
      </c>
      <c r="D23" s="19">
        <v>687</v>
      </c>
      <c r="E23" s="51">
        <v>565.25350000000003</v>
      </c>
      <c r="F23" s="51">
        <f t="shared" si="10"/>
        <v>0.82278529839883552</v>
      </c>
      <c r="G23" s="13">
        <v>2016.0000000000002</v>
      </c>
      <c r="H23" s="21">
        <f t="shared" si="11"/>
        <v>1139551.0560000001</v>
      </c>
      <c r="J23">
        <v>0</v>
      </c>
      <c r="K23" s="51">
        <v>0</v>
      </c>
      <c r="L23" s="51">
        <f t="shared" si="0"/>
        <v>0</v>
      </c>
      <c r="M23" s="20">
        <v>179.2</v>
      </c>
      <c r="N23" s="21">
        <f t="shared" si="1"/>
        <v>0</v>
      </c>
      <c r="P23">
        <v>0</v>
      </c>
      <c r="Q23" s="51">
        <v>0</v>
      </c>
      <c r="R23" s="51">
        <f t="shared" si="2"/>
        <v>0</v>
      </c>
      <c r="S23" s="13">
        <v>89.600000000000009</v>
      </c>
      <c r="T23" s="21">
        <f t="shared" si="3"/>
        <v>0</v>
      </c>
      <c r="V23" s="19">
        <v>21215</v>
      </c>
      <c r="W23" s="51">
        <v>6918.5752000000011</v>
      </c>
      <c r="X23" s="51">
        <f t="shared" si="12"/>
        <v>0.3261171435305209</v>
      </c>
      <c r="Y23" s="21">
        <v>400</v>
      </c>
      <c r="Z23" s="4">
        <f t="shared" si="13"/>
        <v>2767430.0800000005</v>
      </c>
      <c r="AB23">
        <v>0</v>
      </c>
      <c r="AC23" s="51">
        <v>0</v>
      </c>
      <c r="AD23" s="51">
        <f t="shared" si="4"/>
        <v>0</v>
      </c>
      <c r="AE23" s="21">
        <v>240</v>
      </c>
      <c r="AF23" s="4">
        <f t="shared" si="5"/>
        <v>0</v>
      </c>
      <c r="AH23">
        <v>0</v>
      </c>
      <c r="AI23">
        <v>0</v>
      </c>
      <c r="AJ23">
        <f t="shared" si="6"/>
        <v>0</v>
      </c>
      <c r="AK23" s="21">
        <v>290</v>
      </c>
      <c r="AL23" s="4">
        <f t="shared" si="7"/>
        <v>0</v>
      </c>
      <c r="AN23" s="4">
        <f t="shared" si="8"/>
        <v>3906981.1360000009</v>
      </c>
      <c r="AO23" s="13">
        <f t="shared" si="9"/>
        <v>1302327.0453333335</v>
      </c>
    </row>
    <row r="24" spans="1:41" x14ac:dyDescent="0.25">
      <c r="A24" s="17">
        <v>19033</v>
      </c>
      <c r="B24" t="s">
        <v>164</v>
      </c>
      <c r="C24" t="s">
        <v>149</v>
      </c>
      <c r="D24" s="19">
        <v>367</v>
      </c>
      <c r="E24" s="51">
        <v>204.27760000000001</v>
      </c>
      <c r="F24" s="51">
        <f t="shared" si="10"/>
        <v>0.55661471389645778</v>
      </c>
      <c r="G24" s="13">
        <v>2016.0000000000002</v>
      </c>
      <c r="H24" s="21">
        <f t="shared" si="11"/>
        <v>411823.64160000003</v>
      </c>
      <c r="J24">
        <v>0</v>
      </c>
      <c r="K24" s="51">
        <v>0</v>
      </c>
      <c r="L24" s="51">
        <f t="shared" si="0"/>
        <v>0</v>
      </c>
      <c r="M24" s="20">
        <v>179.2</v>
      </c>
      <c r="N24" s="21">
        <f t="shared" si="1"/>
        <v>0</v>
      </c>
      <c r="P24">
        <v>0</v>
      </c>
      <c r="Q24" s="51">
        <v>0</v>
      </c>
      <c r="R24" s="51">
        <f t="shared" si="2"/>
        <v>0</v>
      </c>
      <c r="S24" s="13">
        <v>89.600000000000009</v>
      </c>
      <c r="T24" s="21">
        <f t="shared" si="3"/>
        <v>0</v>
      </c>
      <c r="V24" s="19">
        <v>7164</v>
      </c>
      <c r="W24" s="51">
        <v>1672.2908999999997</v>
      </c>
      <c r="X24" s="51">
        <f t="shared" si="12"/>
        <v>0.23342977386934669</v>
      </c>
      <c r="Y24" s="21">
        <v>400</v>
      </c>
      <c r="Z24" s="4">
        <f t="shared" si="13"/>
        <v>668916.35999999987</v>
      </c>
      <c r="AB24">
        <v>0</v>
      </c>
      <c r="AC24" s="51">
        <v>0</v>
      </c>
      <c r="AD24" s="51">
        <f t="shared" si="4"/>
        <v>0</v>
      </c>
      <c r="AE24" s="21">
        <v>240</v>
      </c>
      <c r="AF24" s="4">
        <f t="shared" si="5"/>
        <v>0</v>
      </c>
      <c r="AH24">
        <v>0</v>
      </c>
      <c r="AI24">
        <v>0</v>
      </c>
      <c r="AJ24">
        <f t="shared" si="6"/>
        <v>0</v>
      </c>
      <c r="AK24" s="21">
        <v>290</v>
      </c>
      <c r="AL24" s="4">
        <f t="shared" si="7"/>
        <v>0</v>
      </c>
      <c r="AN24" s="4">
        <f t="shared" si="8"/>
        <v>1080740.0015999998</v>
      </c>
      <c r="AO24" s="13">
        <f t="shared" si="9"/>
        <v>360246.66719999997</v>
      </c>
    </row>
    <row r="25" spans="1:41" x14ac:dyDescent="0.25">
      <c r="A25" s="17">
        <v>3122</v>
      </c>
      <c r="B25" s="18" t="s">
        <v>165</v>
      </c>
      <c r="C25" t="s">
        <v>149</v>
      </c>
      <c r="D25" s="19">
        <v>1464</v>
      </c>
      <c r="E25" s="51">
        <v>2699.1569</v>
      </c>
      <c r="F25" s="51">
        <f t="shared" si="10"/>
        <v>1.843686407103825</v>
      </c>
      <c r="G25" s="13">
        <v>2016.0000000000002</v>
      </c>
      <c r="H25" s="21">
        <f t="shared" si="11"/>
        <v>5441500.3104000008</v>
      </c>
      <c r="J25">
        <v>24</v>
      </c>
      <c r="K25" s="51">
        <v>19.2453</v>
      </c>
      <c r="L25" s="51">
        <f t="shared" si="0"/>
        <v>0.80188749999999998</v>
      </c>
      <c r="M25" s="20">
        <v>179.2</v>
      </c>
      <c r="N25" s="21">
        <f t="shared" si="1"/>
        <v>3448.75776</v>
      </c>
      <c r="P25">
        <v>0</v>
      </c>
      <c r="Q25" s="51">
        <v>0</v>
      </c>
      <c r="R25" s="51">
        <f t="shared" si="2"/>
        <v>0</v>
      </c>
      <c r="S25" s="13">
        <v>89.600000000000009</v>
      </c>
      <c r="T25" s="21">
        <f t="shared" si="3"/>
        <v>0</v>
      </c>
      <c r="V25" s="19">
        <v>54919</v>
      </c>
      <c r="W25" s="51">
        <v>9484.4633000000013</v>
      </c>
      <c r="X25" s="51">
        <f t="shared" si="12"/>
        <v>0.17269912598554238</v>
      </c>
      <c r="Y25" s="21">
        <v>400</v>
      </c>
      <c r="Z25" s="4">
        <f t="shared" si="13"/>
        <v>3793785.3200000003</v>
      </c>
      <c r="AB25">
        <v>10</v>
      </c>
      <c r="AC25" s="51">
        <v>2.6758000000000002</v>
      </c>
      <c r="AD25" s="51">
        <f t="shared" si="4"/>
        <v>0.26758000000000004</v>
      </c>
      <c r="AE25" s="21">
        <v>240</v>
      </c>
      <c r="AF25" s="4">
        <f t="shared" si="5"/>
        <v>642.19200000000012</v>
      </c>
      <c r="AH25">
        <v>0</v>
      </c>
      <c r="AI25">
        <v>0</v>
      </c>
      <c r="AJ25">
        <f t="shared" si="6"/>
        <v>0</v>
      </c>
      <c r="AK25" s="21">
        <v>290</v>
      </c>
      <c r="AL25" s="4">
        <f t="shared" si="7"/>
        <v>0</v>
      </c>
      <c r="AN25" s="4">
        <f t="shared" si="8"/>
        <v>9239376.5801600013</v>
      </c>
      <c r="AO25" s="13">
        <f t="shared" si="9"/>
        <v>3079792.1933866669</v>
      </c>
    </row>
    <row r="26" spans="1:41" x14ac:dyDescent="0.25">
      <c r="A26" s="17">
        <v>4001</v>
      </c>
      <c r="B26" s="18" t="s">
        <v>166</v>
      </c>
      <c r="C26" t="s">
        <v>149</v>
      </c>
      <c r="D26" s="19">
        <v>275</v>
      </c>
      <c r="E26" s="51">
        <v>253.50880000000001</v>
      </c>
      <c r="F26" s="51">
        <f t="shared" si="10"/>
        <v>0.9218501818181819</v>
      </c>
      <c r="G26" s="13">
        <v>2016.0000000000002</v>
      </c>
      <c r="H26" s="21">
        <f t="shared" si="11"/>
        <v>511073.74080000015</v>
      </c>
      <c r="J26">
        <v>0</v>
      </c>
      <c r="K26" s="51">
        <v>0</v>
      </c>
      <c r="L26" s="51">
        <f t="shared" si="0"/>
        <v>0</v>
      </c>
      <c r="M26" s="20">
        <v>179.2</v>
      </c>
      <c r="N26" s="21">
        <f t="shared" si="1"/>
        <v>0</v>
      </c>
      <c r="P26">
        <v>0</v>
      </c>
      <c r="Q26" s="51">
        <v>0</v>
      </c>
      <c r="R26" s="51">
        <f t="shared" si="2"/>
        <v>0</v>
      </c>
      <c r="S26" s="13">
        <v>89.600000000000009</v>
      </c>
      <c r="T26" s="21">
        <f t="shared" si="3"/>
        <v>0</v>
      </c>
      <c r="V26" s="19">
        <v>16211</v>
      </c>
      <c r="W26" s="51">
        <v>3501.2463999999995</v>
      </c>
      <c r="X26" s="51">
        <f t="shared" si="12"/>
        <v>0.21597966812658068</v>
      </c>
      <c r="Y26" s="21">
        <v>400</v>
      </c>
      <c r="Z26" s="4">
        <f t="shared" si="13"/>
        <v>1400498.5599999998</v>
      </c>
      <c r="AB26">
        <v>0</v>
      </c>
      <c r="AC26" s="51">
        <v>0</v>
      </c>
      <c r="AD26" s="51">
        <f t="shared" si="4"/>
        <v>0</v>
      </c>
      <c r="AE26" s="21">
        <v>240</v>
      </c>
      <c r="AF26" s="4">
        <f t="shared" si="5"/>
        <v>0</v>
      </c>
      <c r="AH26">
        <v>0</v>
      </c>
      <c r="AI26">
        <v>0</v>
      </c>
      <c r="AJ26">
        <f t="shared" si="6"/>
        <v>0</v>
      </c>
      <c r="AK26" s="21">
        <v>290</v>
      </c>
      <c r="AL26" s="4">
        <f t="shared" si="7"/>
        <v>0</v>
      </c>
      <c r="AN26" s="4">
        <f t="shared" si="8"/>
        <v>1911572.3007999999</v>
      </c>
      <c r="AO26" s="13">
        <f t="shared" si="9"/>
        <v>637190.76693333325</v>
      </c>
    </row>
    <row r="27" spans="1:41" x14ac:dyDescent="0.25">
      <c r="A27" s="17">
        <v>16007</v>
      </c>
      <c r="B27" s="18" t="s">
        <v>167</v>
      </c>
      <c r="C27" t="s">
        <v>149</v>
      </c>
      <c r="D27" s="19">
        <v>1418</v>
      </c>
      <c r="E27" s="51">
        <v>2804.2125999999998</v>
      </c>
      <c r="F27" s="51">
        <f t="shared" si="10"/>
        <v>1.9775829337094497</v>
      </c>
      <c r="G27" s="13">
        <v>2016.0000000000002</v>
      </c>
      <c r="H27" s="21">
        <f t="shared" si="11"/>
        <v>5653292.6016000006</v>
      </c>
      <c r="J27">
        <v>0</v>
      </c>
      <c r="K27" s="51">
        <v>0</v>
      </c>
      <c r="L27" s="51">
        <f t="shared" si="0"/>
        <v>0</v>
      </c>
      <c r="M27" s="20">
        <v>179.2</v>
      </c>
      <c r="N27" s="21">
        <f t="shared" si="1"/>
        <v>0</v>
      </c>
      <c r="P27">
        <v>0</v>
      </c>
      <c r="Q27" s="51">
        <v>0</v>
      </c>
      <c r="R27" s="51">
        <f t="shared" si="2"/>
        <v>0</v>
      </c>
      <c r="S27" s="13">
        <v>89.600000000000009</v>
      </c>
      <c r="T27" s="21">
        <f t="shared" si="3"/>
        <v>0</v>
      </c>
      <c r="V27" s="19">
        <v>85212</v>
      </c>
      <c r="W27" s="51">
        <v>18947.845000000001</v>
      </c>
      <c r="X27" s="51">
        <f t="shared" si="12"/>
        <v>0.22236122846547435</v>
      </c>
      <c r="Y27" s="21">
        <v>400</v>
      </c>
      <c r="Z27" s="4">
        <f t="shared" si="13"/>
        <v>7579138</v>
      </c>
      <c r="AB27">
        <v>91</v>
      </c>
      <c r="AC27" s="51">
        <v>38.457100000000004</v>
      </c>
      <c r="AD27" s="51">
        <f t="shared" si="4"/>
        <v>0.42260549450549456</v>
      </c>
      <c r="AE27" s="21">
        <v>240</v>
      </c>
      <c r="AF27" s="4">
        <f t="shared" si="5"/>
        <v>9229.7040000000015</v>
      </c>
      <c r="AH27">
        <v>0</v>
      </c>
      <c r="AI27">
        <v>0</v>
      </c>
      <c r="AJ27">
        <f t="shared" si="6"/>
        <v>0</v>
      </c>
      <c r="AK27" s="21">
        <v>290</v>
      </c>
      <c r="AL27" s="4">
        <f t="shared" si="7"/>
        <v>0</v>
      </c>
      <c r="AN27" s="4">
        <f t="shared" si="8"/>
        <v>13241660.305600001</v>
      </c>
      <c r="AO27" s="13">
        <f t="shared" si="9"/>
        <v>4413886.7685333332</v>
      </c>
    </row>
    <row r="28" spans="1:41" x14ac:dyDescent="0.25">
      <c r="A28" s="17">
        <v>16010</v>
      </c>
      <c r="B28" s="18" t="s">
        <v>168</v>
      </c>
      <c r="C28" t="s">
        <v>149</v>
      </c>
      <c r="D28" s="19">
        <v>65</v>
      </c>
      <c r="E28" s="51">
        <v>57.697200000000002</v>
      </c>
      <c r="F28" s="51">
        <f t="shared" si="10"/>
        <v>0.88764923076923086</v>
      </c>
      <c r="G28" s="13">
        <v>2016.0000000000002</v>
      </c>
      <c r="H28" s="21">
        <f t="shared" si="11"/>
        <v>116317.55520000002</v>
      </c>
      <c r="J28">
        <v>0</v>
      </c>
      <c r="K28" s="51">
        <v>0</v>
      </c>
      <c r="L28" s="51">
        <f t="shared" si="0"/>
        <v>0</v>
      </c>
      <c r="M28" s="20">
        <v>179.2</v>
      </c>
      <c r="N28" s="21">
        <f t="shared" si="1"/>
        <v>0</v>
      </c>
      <c r="P28">
        <v>0</v>
      </c>
      <c r="Q28" s="51">
        <v>0</v>
      </c>
      <c r="R28" s="51">
        <f t="shared" si="2"/>
        <v>0</v>
      </c>
      <c r="S28" s="13">
        <v>89.600000000000009</v>
      </c>
      <c r="T28" s="21">
        <f t="shared" si="3"/>
        <v>0</v>
      </c>
      <c r="V28" s="19">
        <v>9951</v>
      </c>
      <c r="W28" s="51">
        <v>1538.3613999999998</v>
      </c>
      <c r="X28" s="51">
        <f t="shared" si="12"/>
        <v>0.15459364887950958</v>
      </c>
      <c r="Y28" s="21">
        <v>400</v>
      </c>
      <c r="Z28" s="4">
        <f t="shared" si="13"/>
        <v>615344.55999999994</v>
      </c>
      <c r="AB28">
        <v>0</v>
      </c>
      <c r="AC28" s="51">
        <v>0</v>
      </c>
      <c r="AD28" s="51">
        <f t="shared" si="4"/>
        <v>0</v>
      </c>
      <c r="AE28" s="21">
        <v>240</v>
      </c>
      <c r="AF28" s="4">
        <f t="shared" si="5"/>
        <v>0</v>
      </c>
      <c r="AH28">
        <v>0</v>
      </c>
      <c r="AI28">
        <v>0</v>
      </c>
      <c r="AJ28">
        <f t="shared" si="6"/>
        <v>0</v>
      </c>
      <c r="AK28" s="21">
        <v>290</v>
      </c>
      <c r="AL28" s="4">
        <f t="shared" si="7"/>
        <v>0</v>
      </c>
      <c r="AN28" s="4">
        <f t="shared" si="8"/>
        <v>731662.1152</v>
      </c>
      <c r="AO28" s="13">
        <f t="shared" si="9"/>
        <v>243887.37173333333</v>
      </c>
    </row>
    <row r="29" spans="1:41" x14ac:dyDescent="0.25">
      <c r="A29" s="17">
        <v>1003</v>
      </c>
      <c r="B29" s="18" t="s">
        <v>169</v>
      </c>
      <c r="C29" t="s">
        <v>149</v>
      </c>
      <c r="D29" s="19">
        <v>54</v>
      </c>
      <c r="E29" s="51">
        <v>88.557700000000011</v>
      </c>
      <c r="F29" s="51">
        <f t="shared" si="10"/>
        <v>1.6399574074074077</v>
      </c>
      <c r="G29" s="13">
        <v>2016.0000000000002</v>
      </c>
      <c r="H29" s="21">
        <f t="shared" si="11"/>
        <v>178532.32320000004</v>
      </c>
      <c r="J29">
        <v>0</v>
      </c>
      <c r="K29" s="51">
        <v>0</v>
      </c>
      <c r="L29" s="51">
        <f t="shared" si="0"/>
        <v>0</v>
      </c>
      <c r="M29" s="20">
        <v>179.2</v>
      </c>
      <c r="N29" s="21">
        <f t="shared" si="1"/>
        <v>0</v>
      </c>
      <c r="P29">
        <v>0</v>
      </c>
      <c r="Q29" s="51">
        <v>0</v>
      </c>
      <c r="R29" s="51">
        <f t="shared" si="2"/>
        <v>0</v>
      </c>
      <c r="S29" s="13">
        <v>89.600000000000009</v>
      </c>
      <c r="T29" s="21">
        <f t="shared" si="3"/>
        <v>0</v>
      </c>
      <c r="V29" s="19">
        <v>13940</v>
      </c>
      <c r="W29" s="51">
        <v>3489.5387000000001</v>
      </c>
      <c r="X29" s="51">
        <f t="shared" si="12"/>
        <v>0.25032558823529411</v>
      </c>
      <c r="Y29" s="21">
        <v>400</v>
      </c>
      <c r="Z29" s="4">
        <f t="shared" si="13"/>
        <v>1395815.4799999997</v>
      </c>
      <c r="AB29">
        <v>146</v>
      </c>
      <c r="AC29" s="51">
        <v>38.718200000000003</v>
      </c>
      <c r="AD29" s="51">
        <f t="shared" si="4"/>
        <v>0.26519315068493154</v>
      </c>
      <c r="AE29" s="21">
        <v>240</v>
      </c>
      <c r="AF29" s="4">
        <f t="shared" si="5"/>
        <v>9292.3680000000004</v>
      </c>
      <c r="AH29">
        <v>0</v>
      </c>
      <c r="AI29">
        <v>0</v>
      </c>
      <c r="AJ29">
        <f t="shared" si="6"/>
        <v>0</v>
      </c>
      <c r="AK29" s="21">
        <v>290</v>
      </c>
      <c r="AL29" s="4">
        <f t="shared" si="7"/>
        <v>0</v>
      </c>
      <c r="AN29" s="4">
        <f t="shared" si="8"/>
        <v>1583640.1711999997</v>
      </c>
      <c r="AO29" s="13">
        <f t="shared" si="9"/>
        <v>527880.05706666654</v>
      </c>
    </row>
    <row r="30" spans="1:41" x14ac:dyDescent="0.25">
      <c r="A30" s="17">
        <v>7002</v>
      </c>
      <c r="B30" t="s">
        <v>170</v>
      </c>
      <c r="C30" t="s">
        <v>149</v>
      </c>
      <c r="D30" s="19">
        <v>294</v>
      </c>
      <c r="E30" s="51">
        <v>267.99240000000003</v>
      </c>
      <c r="F30" s="51">
        <f t="shared" si="10"/>
        <v>0.91153877551020424</v>
      </c>
      <c r="G30" s="13">
        <v>2016.0000000000002</v>
      </c>
      <c r="H30" s="21">
        <f t="shared" si="11"/>
        <v>540272.67840000009</v>
      </c>
      <c r="J30">
        <v>0</v>
      </c>
      <c r="K30" s="51">
        <v>0</v>
      </c>
      <c r="L30" s="51">
        <f t="shared" si="0"/>
        <v>0</v>
      </c>
      <c r="M30" s="20">
        <v>179.2</v>
      </c>
      <c r="N30" s="21">
        <f t="shared" si="1"/>
        <v>0</v>
      </c>
      <c r="P30">
        <v>0</v>
      </c>
      <c r="Q30" s="51">
        <v>0</v>
      </c>
      <c r="R30" s="51">
        <f t="shared" si="2"/>
        <v>0</v>
      </c>
      <c r="S30" s="13">
        <v>89.600000000000009</v>
      </c>
      <c r="T30" s="21">
        <f t="shared" si="3"/>
        <v>0</v>
      </c>
      <c r="V30" s="19">
        <v>16301</v>
      </c>
      <c r="W30" s="51">
        <v>2392.4899</v>
      </c>
      <c r="X30" s="51">
        <f t="shared" si="12"/>
        <v>0.14676951720753328</v>
      </c>
      <c r="Y30" s="21">
        <v>400</v>
      </c>
      <c r="Z30" s="4">
        <f t="shared" si="13"/>
        <v>956995.96</v>
      </c>
      <c r="AB30">
        <v>0</v>
      </c>
      <c r="AC30" s="51">
        <v>0</v>
      </c>
      <c r="AD30" s="51">
        <f t="shared" si="4"/>
        <v>0</v>
      </c>
      <c r="AE30" s="21">
        <v>240</v>
      </c>
      <c r="AF30" s="4">
        <f t="shared" si="5"/>
        <v>0</v>
      </c>
      <c r="AH30">
        <v>0</v>
      </c>
      <c r="AI30">
        <v>0</v>
      </c>
      <c r="AJ30">
        <f t="shared" si="6"/>
        <v>0</v>
      </c>
      <c r="AK30" s="21">
        <v>290</v>
      </c>
      <c r="AL30" s="4">
        <f t="shared" si="7"/>
        <v>0</v>
      </c>
      <c r="AN30" s="4">
        <f t="shared" si="8"/>
        <v>1497268.6384000001</v>
      </c>
      <c r="AO30" s="13">
        <f t="shared" si="9"/>
        <v>499089.54613333335</v>
      </c>
    </row>
    <row r="31" spans="1:41" x14ac:dyDescent="0.25">
      <c r="A31" s="17">
        <v>10002</v>
      </c>
      <c r="B31" s="18" t="s">
        <v>171</v>
      </c>
      <c r="C31" t="s">
        <v>149</v>
      </c>
      <c r="D31" s="19">
        <v>67</v>
      </c>
      <c r="E31" s="51">
        <v>57.572700000000005</v>
      </c>
      <c r="F31" s="51">
        <f t="shared" si="10"/>
        <v>0.85929402985074632</v>
      </c>
      <c r="G31" s="13">
        <v>2016.0000000000002</v>
      </c>
      <c r="H31" s="21">
        <f t="shared" si="11"/>
        <v>116066.56320000002</v>
      </c>
      <c r="J31">
        <v>0</v>
      </c>
      <c r="K31" s="51">
        <v>0</v>
      </c>
      <c r="L31" s="51">
        <f t="shared" si="0"/>
        <v>0</v>
      </c>
      <c r="M31" s="20">
        <v>179.2</v>
      </c>
      <c r="N31" s="21">
        <f t="shared" si="1"/>
        <v>0</v>
      </c>
      <c r="P31">
        <v>0</v>
      </c>
      <c r="Q31" s="51">
        <v>0</v>
      </c>
      <c r="R31" s="51">
        <f t="shared" si="2"/>
        <v>0</v>
      </c>
      <c r="S31" s="13">
        <v>89.600000000000009</v>
      </c>
      <c r="T31" s="21">
        <f t="shared" si="3"/>
        <v>0</v>
      </c>
      <c r="V31" s="19">
        <v>8935</v>
      </c>
      <c r="W31" s="51">
        <v>2440.0481999999997</v>
      </c>
      <c r="X31" s="51">
        <f t="shared" si="12"/>
        <v>0.27308877448237268</v>
      </c>
      <c r="Y31" s="21">
        <v>400</v>
      </c>
      <c r="Z31" s="4">
        <f t="shared" si="13"/>
        <v>976019.27999999991</v>
      </c>
      <c r="AB31">
        <v>0</v>
      </c>
      <c r="AC31" s="51">
        <v>0</v>
      </c>
      <c r="AD31" s="51">
        <f t="shared" si="4"/>
        <v>0</v>
      </c>
      <c r="AE31" s="21">
        <v>240</v>
      </c>
      <c r="AF31" s="4">
        <f t="shared" si="5"/>
        <v>0</v>
      </c>
      <c r="AH31">
        <v>0</v>
      </c>
      <c r="AI31">
        <v>0</v>
      </c>
      <c r="AJ31">
        <f t="shared" si="6"/>
        <v>0</v>
      </c>
      <c r="AK31" s="21">
        <v>290</v>
      </c>
      <c r="AL31" s="4">
        <f t="shared" si="7"/>
        <v>0</v>
      </c>
      <c r="AN31" s="4">
        <f t="shared" si="8"/>
        <v>1092085.8432</v>
      </c>
      <c r="AO31" s="13">
        <f t="shared" si="9"/>
        <v>364028.61440000002</v>
      </c>
    </row>
    <row r="32" spans="1:41" x14ac:dyDescent="0.25">
      <c r="A32" s="17">
        <v>5012</v>
      </c>
      <c r="B32" s="18" t="s">
        <v>172</v>
      </c>
      <c r="C32" t="s">
        <v>149</v>
      </c>
      <c r="D32" s="19">
        <v>263</v>
      </c>
      <c r="E32" s="51">
        <v>480.55720000000002</v>
      </c>
      <c r="F32" s="51">
        <f t="shared" si="10"/>
        <v>1.8272136882129277</v>
      </c>
      <c r="G32" s="13">
        <v>2016.0000000000002</v>
      </c>
      <c r="H32" s="21">
        <f t="shared" si="11"/>
        <v>968803.31520000007</v>
      </c>
      <c r="J32">
        <v>0</v>
      </c>
      <c r="K32" s="51">
        <v>0</v>
      </c>
      <c r="L32" s="51">
        <f t="shared" si="0"/>
        <v>0</v>
      </c>
      <c r="M32" s="20">
        <v>179.2</v>
      </c>
      <c r="N32" s="21">
        <f t="shared" si="1"/>
        <v>0</v>
      </c>
      <c r="P32">
        <v>0</v>
      </c>
      <c r="Q32" s="51">
        <v>0</v>
      </c>
      <c r="R32" s="51">
        <f t="shared" si="2"/>
        <v>0</v>
      </c>
      <c r="S32" s="13">
        <v>89.600000000000009</v>
      </c>
      <c r="T32" s="21">
        <f t="shared" si="3"/>
        <v>0</v>
      </c>
      <c r="V32" s="19">
        <v>9294</v>
      </c>
      <c r="W32" s="51">
        <v>2915.9794000000002</v>
      </c>
      <c r="X32" s="51">
        <f t="shared" si="12"/>
        <v>0.31374859048848719</v>
      </c>
      <c r="Y32" s="21">
        <v>400</v>
      </c>
      <c r="Z32" s="4">
        <f t="shared" si="13"/>
        <v>1166391.7599999998</v>
      </c>
      <c r="AB32">
        <v>0</v>
      </c>
      <c r="AC32" s="51">
        <v>0</v>
      </c>
      <c r="AD32" s="51">
        <f t="shared" si="4"/>
        <v>0</v>
      </c>
      <c r="AE32" s="21">
        <v>240</v>
      </c>
      <c r="AF32" s="4">
        <f t="shared" si="5"/>
        <v>0</v>
      </c>
      <c r="AH32">
        <v>0</v>
      </c>
      <c r="AI32">
        <v>0</v>
      </c>
      <c r="AJ32">
        <f t="shared" si="6"/>
        <v>0</v>
      </c>
      <c r="AK32" s="21">
        <v>290</v>
      </c>
      <c r="AL32" s="4">
        <f t="shared" si="7"/>
        <v>0</v>
      </c>
      <c r="AN32" s="4">
        <f t="shared" si="8"/>
        <v>2135195.0751999998</v>
      </c>
      <c r="AO32" s="13">
        <f t="shared" si="9"/>
        <v>711731.69173333328</v>
      </c>
    </row>
    <row r="33" spans="1:41" x14ac:dyDescent="0.25">
      <c r="A33" s="17">
        <v>11001</v>
      </c>
      <c r="B33" s="18" t="s">
        <v>173</v>
      </c>
      <c r="C33" t="s">
        <v>149</v>
      </c>
      <c r="D33" s="19">
        <v>199</v>
      </c>
      <c r="E33" s="51">
        <v>254.66810000000001</v>
      </c>
      <c r="F33" s="51">
        <f t="shared" si="10"/>
        <v>1.2797391959798996</v>
      </c>
      <c r="G33" s="13">
        <v>2016.0000000000002</v>
      </c>
      <c r="H33" s="21">
        <f t="shared" si="11"/>
        <v>513410.88960000005</v>
      </c>
      <c r="J33">
        <v>62</v>
      </c>
      <c r="K33" s="51">
        <v>42.475800000000014</v>
      </c>
      <c r="L33" s="51">
        <f t="shared" si="0"/>
        <v>0.68509354838709702</v>
      </c>
      <c r="M33" s="20">
        <v>179.2</v>
      </c>
      <c r="N33" s="21">
        <f t="shared" si="1"/>
        <v>7611.6633600000023</v>
      </c>
      <c r="P33">
        <v>0</v>
      </c>
      <c r="Q33" s="51">
        <v>0</v>
      </c>
      <c r="R33" s="51">
        <f t="shared" si="2"/>
        <v>0</v>
      </c>
      <c r="S33" s="13">
        <v>89.600000000000009</v>
      </c>
      <c r="T33" s="21">
        <f t="shared" si="3"/>
        <v>0</v>
      </c>
      <c r="V33" s="19">
        <v>7880</v>
      </c>
      <c r="W33" s="51">
        <v>2562.5922999999998</v>
      </c>
      <c r="X33" s="51">
        <f t="shared" si="12"/>
        <v>0.32520206852791878</v>
      </c>
      <c r="Y33" s="21">
        <v>400</v>
      </c>
      <c r="Z33" s="4">
        <f t="shared" si="13"/>
        <v>1025036.9199999999</v>
      </c>
      <c r="AB33">
        <v>293</v>
      </c>
      <c r="AC33" s="51">
        <v>206.86459999999997</v>
      </c>
      <c r="AD33" s="51">
        <f t="shared" si="4"/>
        <v>0.70602252559726952</v>
      </c>
      <c r="AE33" s="21">
        <v>240</v>
      </c>
      <c r="AF33" s="4">
        <f t="shared" si="5"/>
        <v>49647.503999999994</v>
      </c>
      <c r="AH33">
        <v>0</v>
      </c>
      <c r="AI33">
        <v>0</v>
      </c>
      <c r="AJ33">
        <f t="shared" si="6"/>
        <v>0</v>
      </c>
      <c r="AK33" s="21">
        <v>290</v>
      </c>
      <c r="AL33" s="4">
        <f t="shared" si="7"/>
        <v>0</v>
      </c>
      <c r="AN33" s="4">
        <f t="shared" si="8"/>
        <v>1595706.9769599999</v>
      </c>
      <c r="AO33" s="13">
        <f t="shared" si="9"/>
        <v>531902.32565333333</v>
      </c>
    </row>
    <row r="34" spans="1:41" x14ac:dyDescent="0.25">
      <c r="A34" s="17">
        <v>11006</v>
      </c>
      <c r="B34" s="18" t="s">
        <v>174</v>
      </c>
      <c r="C34" t="s">
        <v>149</v>
      </c>
      <c r="D34" s="19">
        <v>397</v>
      </c>
      <c r="E34" s="51">
        <v>452.8331</v>
      </c>
      <c r="F34" s="51">
        <f t="shared" si="10"/>
        <v>1.1406375314861461</v>
      </c>
      <c r="G34" s="13">
        <v>2016.0000000000002</v>
      </c>
      <c r="H34" s="21">
        <f t="shared" si="11"/>
        <v>912911.52960000013</v>
      </c>
      <c r="J34">
        <v>110</v>
      </c>
      <c r="K34" s="51">
        <v>83.995700000000014</v>
      </c>
      <c r="L34" s="51">
        <f t="shared" si="0"/>
        <v>0.76359727272727285</v>
      </c>
      <c r="M34" s="20">
        <v>179.2</v>
      </c>
      <c r="N34" s="21">
        <f t="shared" si="1"/>
        <v>15052.029440000002</v>
      </c>
      <c r="P34">
        <v>5</v>
      </c>
      <c r="Q34" s="51">
        <v>6.5357000000000003</v>
      </c>
      <c r="R34" s="51">
        <f t="shared" si="2"/>
        <v>1.30714</v>
      </c>
      <c r="S34" s="13">
        <v>89.600000000000009</v>
      </c>
      <c r="T34" s="21">
        <f t="shared" si="3"/>
        <v>585.59872000000007</v>
      </c>
      <c r="V34" s="19">
        <v>29818</v>
      </c>
      <c r="W34" s="51">
        <v>7280.1803000000018</v>
      </c>
      <c r="X34" s="51">
        <f t="shared" si="12"/>
        <v>0.24415387685290771</v>
      </c>
      <c r="Y34" s="21">
        <v>400</v>
      </c>
      <c r="Z34" s="4">
        <f t="shared" si="13"/>
        <v>2912072.1200000006</v>
      </c>
      <c r="AB34">
        <v>277</v>
      </c>
      <c r="AC34" s="51">
        <v>270.04759999999999</v>
      </c>
      <c r="AD34" s="51">
        <f t="shared" si="4"/>
        <v>0.9749010830324909</v>
      </c>
      <c r="AE34" s="21">
        <v>240</v>
      </c>
      <c r="AF34" s="4">
        <f t="shared" si="5"/>
        <v>64811.423999999999</v>
      </c>
      <c r="AH34">
        <v>0</v>
      </c>
      <c r="AI34">
        <v>0</v>
      </c>
      <c r="AJ34">
        <f t="shared" si="6"/>
        <v>0</v>
      </c>
      <c r="AK34" s="21">
        <v>290</v>
      </c>
      <c r="AL34" s="4">
        <f t="shared" si="7"/>
        <v>0</v>
      </c>
      <c r="AN34" s="4">
        <f t="shared" si="8"/>
        <v>3905432.701760001</v>
      </c>
      <c r="AO34" s="13">
        <f t="shared" si="9"/>
        <v>1301810.900586667</v>
      </c>
    </row>
    <row r="35" spans="1:41" x14ac:dyDescent="0.25">
      <c r="A35" s="17">
        <v>3048</v>
      </c>
      <c r="B35" s="18" t="s">
        <v>175</v>
      </c>
      <c r="C35" t="s">
        <v>149</v>
      </c>
      <c r="D35" s="19">
        <v>1561</v>
      </c>
      <c r="E35" s="51">
        <v>3300.1135999999992</v>
      </c>
      <c r="F35" s="51">
        <f t="shared" si="10"/>
        <v>2.114102242152466</v>
      </c>
      <c r="G35" s="13">
        <v>2016.0000000000002</v>
      </c>
      <c r="H35" s="21">
        <f t="shared" si="11"/>
        <v>6653029.017599999</v>
      </c>
      <c r="J35">
        <v>95</v>
      </c>
      <c r="K35" s="51">
        <v>71.035400000000038</v>
      </c>
      <c r="L35" s="51">
        <f t="shared" si="0"/>
        <v>0.74774105263157931</v>
      </c>
      <c r="M35" s="20">
        <v>179.2</v>
      </c>
      <c r="N35" s="21">
        <f t="shared" si="1"/>
        <v>12729.543680000006</v>
      </c>
      <c r="P35">
        <v>25</v>
      </c>
      <c r="Q35" s="51">
        <v>55.229199999999999</v>
      </c>
      <c r="R35" s="51">
        <f t="shared" si="2"/>
        <v>2.209168</v>
      </c>
      <c r="S35" s="13">
        <v>89.600000000000009</v>
      </c>
      <c r="T35" s="21">
        <f t="shared" si="3"/>
        <v>4948.5363200000002</v>
      </c>
      <c r="V35" s="19">
        <v>54736</v>
      </c>
      <c r="W35" s="51">
        <v>16704.937999999998</v>
      </c>
      <c r="X35" s="51">
        <f t="shared" si="12"/>
        <v>0.30519106255480849</v>
      </c>
      <c r="Y35" s="21">
        <v>400</v>
      </c>
      <c r="Z35" s="4">
        <f t="shared" si="13"/>
        <v>6681975.1999999993</v>
      </c>
      <c r="AB35">
        <v>1126</v>
      </c>
      <c r="AC35" s="51">
        <v>317.25489999999996</v>
      </c>
      <c r="AD35" s="51">
        <f t="shared" si="4"/>
        <v>0.2817539076376554</v>
      </c>
      <c r="AE35" s="21">
        <v>240</v>
      </c>
      <c r="AF35" s="4">
        <f t="shared" si="5"/>
        <v>76141.175999999992</v>
      </c>
      <c r="AH35">
        <v>0</v>
      </c>
      <c r="AI35">
        <v>0</v>
      </c>
      <c r="AJ35">
        <f t="shared" si="6"/>
        <v>0</v>
      </c>
      <c r="AK35" s="21">
        <v>290</v>
      </c>
      <c r="AL35" s="4">
        <f t="shared" si="7"/>
        <v>0</v>
      </c>
      <c r="AN35" s="4">
        <f t="shared" si="8"/>
        <v>13428823.473599998</v>
      </c>
      <c r="AO35" s="13">
        <f t="shared" si="9"/>
        <v>4476274.4911999991</v>
      </c>
    </row>
    <row r="36" spans="1:41" x14ac:dyDescent="0.25">
      <c r="A36" s="17">
        <v>13046</v>
      </c>
      <c r="B36" s="18" t="s">
        <v>176</v>
      </c>
      <c r="C36" t="s">
        <v>149</v>
      </c>
      <c r="D36" s="19">
        <v>228</v>
      </c>
      <c r="E36" s="51">
        <v>273.20339999999999</v>
      </c>
      <c r="F36" s="51">
        <f t="shared" si="10"/>
        <v>1.1982605263157895</v>
      </c>
      <c r="G36" s="13">
        <v>2016.0000000000002</v>
      </c>
      <c r="H36" s="21">
        <f t="shared" si="11"/>
        <v>550778.05440000002</v>
      </c>
      <c r="J36">
        <v>44</v>
      </c>
      <c r="K36" s="51">
        <v>29.424699999999994</v>
      </c>
      <c r="L36" s="51">
        <f t="shared" si="0"/>
        <v>0.66874318181818171</v>
      </c>
      <c r="M36" s="20">
        <v>179.2</v>
      </c>
      <c r="N36" s="21">
        <f t="shared" si="1"/>
        <v>5272.9062399999984</v>
      </c>
      <c r="P36">
        <v>0</v>
      </c>
      <c r="Q36" s="51">
        <v>0</v>
      </c>
      <c r="R36" s="51">
        <f t="shared" si="2"/>
        <v>0</v>
      </c>
      <c r="S36" s="13">
        <v>89.600000000000009</v>
      </c>
      <c r="T36" s="21">
        <f t="shared" si="3"/>
        <v>0</v>
      </c>
      <c r="V36" s="19">
        <v>29791</v>
      </c>
      <c r="W36" s="51">
        <v>6120.8405000000012</v>
      </c>
      <c r="X36" s="51">
        <f t="shared" si="12"/>
        <v>0.20545938370648859</v>
      </c>
      <c r="Y36" s="21">
        <v>400</v>
      </c>
      <c r="Z36" s="4">
        <f t="shared" si="13"/>
        <v>2448336.2000000007</v>
      </c>
      <c r="AB36">
        <v>59</v>
      </c>
      <c r="AC36" s="51">
        <v>15.956600000000002</v>
      </c>
      <c r="AD36" s="51">
        <f t="shared" si="4"/>
        <v>0.27045084745762715</v>
      </c>
      <c r="AE36" s="21">
        <v>240</v>
      </c>
      <c r="AF36" s="4">
        <f t="shared" si="5"/>
        <v>3829.5840000000003</v>
      </c>
      <c r="AH36">
        <v>0</v>
      </c>
      <c r="AI36">
        <v>0</v>
      </c>
      <c r="AJ36">
        <f t="shared" si="6"/>
        <v>0</v>
      </c>
      <c r="AK36" s="21">
        <v>290</v>
      </c>
      <c r="AL36" s="4">
        <f t="shared" si="7"/>
        <v>0</v>
      </c>
      <c r="AN36" s="4">
        <f t="shared" si="8"/>
        <v>3008216.7446400002</v>
      </c>
      <c r="AO36" s="13">
        <f t="shared" si="9"/>
        <v>1002738.9148800001</v>
      </c>
    </row>
    <row r="37" spans="1:41" x14ac:dyDescent="0.25">
      <c r="A37" s="17">
        <v>18006</v>
      </c>
      <c r="B37" s="18" t="s">
        <v>177</v>
      </c>
      <c r="C37" t="s">
        <v>149</v>
      </c>
      <c r="D37" s="19">
        <v>1079</v>
      </c>
      <c r="E37" s="51">
        <v>1113.4038</v>
      </c>
      <c r="F37" s="51">
        <f t="shared" si="10"/>
        <v>1.0318848934198332</v>
      </c>
      <c r="G37" s="13">
        <v>2016.0000000000002</v>
      </c>
      <c r="H37" s="21">
        <f t="shared" si="11"/>
        <v>2244622.0608000006</v>
      </c>
      <c r="J37">
        <v>81</v>
      </c>
      <c r="K37" s="51">
        <v>52.148700000000012</v>
      </c>
      <c r="L37" s="51">
        <f t="shared" si="0"/>
        <v>0.64381111111111122</v>
      </c>
      <c r="M37" s="20">
        <v>179.2</v>
      </c>
      <c r="N37" s="21">
        <f t="shared" si="1"/>
        <v>9345.0470400000013</v>
      </c>
      <c r="P37">
        <v>0</v>
      </c>
      <c r="Q37" s="51">
        <v>0</v>
      </c>
      <c r="R37" s="51">
        <f t="shared" si="2"/>
        <v>0</v>
      </c>
      <c r="S37" s="13">
        <v>89.600000000000009</v>
      </c>
      <c r="T37" s="21">
        <f t="shared" si="3"/>
        <v>0</v>
      </c>
      <c r="V37" s="19">
        <v>53507</v>
      </c>
      <c r="W37" s="51">
        <v>11614.039200000001</v>
      </c>
      <c r="X37" s="51">
        <f t="shared" si="12"/>
        <v>0.21705644495112791</v>
      </c>
      <c r="Y37" s="21">
        <v>400</v>
      </c>
      <c r="Z37" s="4">
        <f t="shared" si="13"/>
        <v>4645615.6800000006</v>
      </c>
      <c r="AB37">
        <v>48</v>
      </c>
      <c r="AC37" s="51">
        <v>46.214399999999998</v>
      </c>
      <c r="AD37" s="51">
        <f t="shared" si="4"/>
        <v>0.96279999999999999</v>
      </c>
      <c r="AE37" s="21">
        <v>240</v>
      </c>
      <c r="AF37" s="4">
        <f t="shared" si="5"/>
        <v>11091.456</v>
      </c>
      <c r="AH37">
        <v>0</v>
      </c>
      <c r="AI37">
        <v>0</v>
      </c>
      <c r="AJ37">
        <f t="shared" si="6"/>
        <v>0</v>
      </c>
      <c r="AK37" s="21">
        <v>290</v>
      </c>
      <c r="AL37" s="4">
        <f t="shared" si="7"/>
        <v>0</v>
      </c>
      <c r="AN37" s="4">
        <f t="shared" si="8"/>
        <v>6910674.2438400015</v>
      </c>
      <c r="AO37" s="13">
        <f t="shared" si="9"/>
        <v>2303558.0812800005</v>
      </c>
    </row>
    <row r="38" spans="1:41" x14ac:dyDescent="0.25">
      <c r="A38" s="17">
        <v>16006</v>
      </c>
      <c r="B38" s="18" t="s">
        <v>178</v>
      </c>
      <c r="C38" t="s">
        <v>149</v>
      </c>
      <c r="D38" s="19">
        <v>631</v>
      </c>
      <c r="E38" s="51">
        <v>687.31310000000008</v>
      </c>
      <c r="F38" s="51">
        <f t="shared" si="10"/>
        <v>1.0892442155309034</v>
      </c>
      <c r="G38" s="13">
        <v>2016.0000000000002</v>
      </c>
      <c r="H38" s="21">
        <f t="shared" si="11"/>
        <v>1385623.2096000004</v>
      </c>
      <c r="J38">
        <v>219</v>
      </c>
      <c r="K38" s="51">
        <v>141.02229999999989</v>
      </c>
      <c r="L38" s="51">
        <f t="shared" si="0"/>
        <v>0.64393744292237387</v>
      </c>
      <c r="M38" s="20">
        <v>179.2</v>
      </c>
      <c r="N38" s="21">
        <f t="shared" si="1"/>
        <v>25271.196159999978</v>
      </c>
      <c r="P38">
        <v>4</v>
      </c>
      <c r="Q38" s="51">
        <v>5.3196000000000003</v>
      </c>
      <c r="R38" s="51">
        <f t="shared" si="2"/>
        <v>1.3299000000000001</v>
      </c>
      <c r="S38" s="13">
        <v>89.600000000000009</v>
      </c>
      <c r="T38" s="21">
        <f t="shared" si="3"/>
        <v>476.63616000000007</v>
      </c>
      <c r="V38" s="19">
        <v>32651</v>
      </c>
      <c r="W38" s="51">
        <v>5781.913599999999</v>
      </c>
      <c r="X38" s="51">
        <f t="shared" si="12"/>
        <v>0.17708228231907136</v>
      </c>
      <c r="Y38" s="21">
        <v>400</v>
      </c>
      <c r="Z38" s="4">
        <f t="shared" si="13"/>
        <v>2312765.4399999995</v>
      </c>
      <c r="AB38">
        <v>1250</v>
      </c>
      <c r="AC38" s="51">
        <v>341.62830000000002</v>
      </c>
      <c r="AD38" s="51">
        <f t="shared" si="4"/>
        <v>0.27330264000000004</v>
      </c>
      <c r="AE38" s="21">
        <v>240</v>
      </c>
      <c r="AF38" s="4">
        <f t="shared" si="5"/>
        <v>81990.792000000001</v>
      </c>
      <c r="AH38">
        <v>0</v>
      </c>
      <c r="AI38">
        <v>0</v>
      </c>
      <c r="AJ38">
        <f t="shared" si="6"/>
        <v>0</v>
      </c>
      <c r="AK38" s="21">
        <v>290</v>
      </c>
      <c r="AL38" s="4">
        <f t="shared" si="7"/>
        <v>0</v>
      </c>
      <c r="AN38" s="4">
        <f t="shared" si="8"/>
        <v>3806127.2739199996</v>
      </c>
      <c r="AO38" s="13">
        <f t="shared" si="9"/>
        <v>1268709.0913066666</v>
      </c>
    </row>
    <row r="39" spans="1:41" x14ac:dyDescent="0.25">
      <c r="A39" s="17">
        <v>3023</v>
      </c>
      <c r="B39" s="18" t="s">
        <v>179</v>
      </c>
      <c r="C39" t="s">
        <v>149</v>
      </c>
      <c r="D39" s="19">
        <v>2352</v>
      </c>
      <c r="E39" s="51">
        <v>4543.0475000000006</v>
      </c>
      <c r="F39" s="51">
        <f t="shared" si="10"/>
        <v>1.9315678146258506</v>
      </c>
      <c r="G39" s="13">
        <v>2016.0000000000002</v>
      </c>
      <c r="H39" s="21">
        <f t="shared" si="11"/>
        <v>9158783.7600000016</v>
      </c>
      <c r="J39">
        <v>4</v>
      </c>
      <c r="K39" s="51">
        <v>3.7038000000000002</v>
      </c>
      <c r="L39" s="51">
        <f t="shared" si="0"/>
        <v>0.92595000000000005</v>
      </c>
      <c r="M39" s="20">
        <v>179.2</v>
      </c>
      <c r="N39" s="21">
        <f t="shared" si="1"/>
        <v>663.72095999999999</v>
      </c>
      <c r="P39">
        <v>0</v>
      </c>
      <c r="Q39" s="51">
        <v>0</v>
      </c>
      <c r="R39" s="51">
        <f t="shared" si="2"/>
        <v>0</v>
      </c>
      <c r="S39" s="13">
        <v>89.600000000000009</v>
      </c>
      <c r="T39" s="21">
        <f t="shared" si="3"/>
        <v>0</v>
      </c>
      <c r="V39" s="19">
        <v>56712</v>
      </c>
      <c r="W39" s="51">
        <v>15539.4622</v>
      </c>
      <c r="X39" s="51">
        <f t="shared" si="12"/>
        <v>0.27400659825081114</v>
      </c>
      <c r="Y39" s="21">
        <v>400</v>
      </c>
      <c r="Z39" s="4">
        <f t="shared" si="13"/>
        <v>6215784.8800000008</v>
      </c>
      <c r="AB39">
        <v>211</v>
      </c>
      <c r="AC39" s="51">
        <v>52.703100000000006</v>
      </c>
      <c r="AD39" s="51">
        <f t="shared" si="4"/>
        <v>0.24977772511848345</v>
      </c>
      <c r="AE39" s="21">
        <v>240</v>
      </c>
      <c r="AF39" s="4">
        <f t="shared" si="5"/>
        <v>12648.744000000002</v>
      </c>
      <c r="AH39">
        <v>0</v>
      </c>
      <c r="AI39">
        <v>0</v>
      </c>
      <c r="AJ39">
        <f t="shared" si="6"/>
        <v>0</v>
      </c>
      <c r="AK39" s="21">
        <v>290</v>
      </c>
      <c r="AL39" s="4">
        <f t="shared" si="7"/>
        <v>0</v>
      </c>
      <c r="AN39" s="4">
        <f t="shared" si="8"/>
        <v>15387881.104960002</v>
      </c>
      <c r="AO39" s="13">
        <f t="shared" si="9"/>
        <v>5129293.7016533343</v>
      </c>
    </row>
    <row r="40" spans="1:41" x14ac:dyDescent="0.25">
      <c r="A40" s="17">
        <v>23003</v>
      </c>
      <c r="B40" s="18" t="s">
        <v>180</v>
      </c>
      <c r="C40" t="s">
        <v>149</v>
      </c>
      <c r="D40" s="19">
        <v>684</v>
      </c>
      <c r="E40" s="51">
        <v>695.05639999999994</v>
      </c>
      <c r="F40" s="51">
        <f t="shared" si="10"/>
        <v>1.01616432748538</v>
      </c>
      <c r="G40" s="13">
        <v>2016.0000000000002</v>
      </c>
      <c r="H40" s="21">
        <f t="shared" si="11"/>
        <v>1401233.7024000001</v>
      </c>
      <c r="J40">
        <v>0</v>
      </c>
      <c r="K40" s="51">
        <v>0</v>
      </c>
      <c r="L40" s="51">
        <f t="shared" si="0"/>
        <v>0</v>
      </c>
      <c r="M40" s="20">
        <v>179.2</v>
      </c>
      <c r="N40" s="21">
        <f t="shared" si="1"/>
        <v>0</v>
      </c>
      <c r="P40">
        <v>0</v>
      </c>
      <c r="Q40" s="51">
        <v>0</v>
      </c>
      <c r="R40" s="51">
        <f t="shared" si="2"/>
        <v>0</v>
      </c>
      <c r="S40" s="13">
        <v>89.600000000000009</v>
      </c>
      <c r="T40" s="21">
        <f t="shared" si="3"/>
        <v>0</v>
      </c>
      <c r="V40" s="19">
        <v>16594</v>
      </c>
      <c r="W40" s="51">
        <v>3922.0793999999996</v>
      </c>
      <c r="X40" s="51">
        <f t="shared" si="12"/>
        <v>0.23635527299023742</v>
      </c>
      <c r="Y40" s="21">
        <v>400</v>
      </c>
      <c r="Z40" s="4">
        <f t="shared" si="13"/>
        <v>1568831.7599999998</v>
      </c>
      <c r="AB40">
        <v>0</v>
      </c>
      <c r="AC40" s="51">
        <v>0</v>
      </c>
      <c r="AD40" s="51">
        <f t="shared" si="4"/>
        <v>0</v>
      </c>
      <c r="AE40" s="21">
        <v>240</v>
      </c>
      <c r="AF40" s="4">
        <f t="shared" si="5"/>
        <v>0</v>
      </c>
      <c r="AH40">
        <v>0</v>
      </c>
      <c r="AI40">
        <v>0</v>
      </c>
      <c r="AJ40">
        <f t="shared" si="6"/>
        <v>0</v>
      </c>
      <c r="AK40" s="21">
        <v>290</v>
      </c>
      <c r="AL40" s="4">
        <f t="shared" si="7"/>
        <v>0</v>
      </c>
      <c r="AN40" s="4">
        <f t="shared" si="8"/>
        <v>2970065.4623999996</v>
      </c>
      <c r="AO40" s="13">
        <f t="shared" si="9"/>
        <v>990021.82079999987</v>
      </c>
    </row>
    <row r="41" spans="1:41" x14ac:dyDescent="0.25">
      <c r="A41" s="17">
        <v>3067</v>
      </c>
      <c r="B41" s="18" t="s">
        <v>181</v>
      </c>
      <c r="C41" t="s">
        <v>149</v>
      </c>
      <c r="D41" s="19">
        <v>158</v>
      </c>
      <c r="E41" s="51">
        <v>205.34719999999999</v>
      </c>
      <c r="F41" s="51">
        <f t="shared" si="10"/>
        <v>1.2996658227848101</v>
      </c>
      <c r="G41" s="13">
        <v>2016.0000000000002</v>
      </c>
      <c r="H41" s="21">
        <f t="shared" si="11"/>
        <v>413979.95520000003</v>
      </c>
      <c r="J41">
        <v>2</v>
      </c>
      <c r="K41" s="51">
        <v>1.5314000000000001</v>
      </c>
      <c r="L41" s="51">
        <f t="shared" si="0"/>
        <v>0.76570000000000005</v>
      </c>
      <c r="M41" s="20">
        <v>179.2</v>
      </c>
      <c r="N41" s="21">
        <f t="shared" si="1"/>
        <v>274.42687999999998</v>
      </c>
      <c r="P41">
        <v>2</v>
      </c>
      <c r="Q41" s="51">
        <v>1.6028</v>
      </c>
      <c r="R41" s="51">
        <f t="shared" si="2"/>
        <v>0.8014</v>
      </c>
      <c r="S41" s="13">
        <v>89.600000000000009</v>
      </c>
      <c r="T41" s="21">
        <f t="shared" si="3"/>
        <v>143.61088000000001</v>
      </c>
      <c r="V41" s="19">
        <v>4386</v>
      </c>
      <c r="W41" s="51">
        <v>1262.5021000000002</v>
      </c>
      <c r="X41" s="51">
        <f t="shared" si="12"/>
        <v>0.28784817601459189</v>
      </c>
      <c r="Y41" s="21">
        <v>400</v>
      </c>
      <c r="Z41" s="4">
        <f t="shared" si="13"/>
        <v>505000.84000000008</v>
      </c>
      <c r="AB41">
        <v>0</v>
      </c>
      <c r="AC41" s="51">
        <v>0</v>
      </c>
      <c r="AD41" s="51">
        <f t="shared" si="4"/>
        <v>0</v>
      </c>
      <c r="AE41" s="21">
        <v>240</v>
      </c>
      <c r="AF41" s="4">
        <f t="shared" si="5"/>
        <v>0</v>
      </c>
      <c r="AH41">
        <v>0</v>
      </c>
      <c r="AI41">
        <v>0</v>
      </c>
      <c r="AJ41">
        <f t="shared" si="6"/>
        <v>0</v>
      </c>
      <c r="AK41" s="21">
        <v>290</v>
      </c>
      <c r="AL41" s="4">
        <f t="shared" si="7"/>
        <v>0</v>
      </c>
      <c r="AN41" s="4">
        <f t="shared" si="8"/>
        <v>919398.83296000003</v>
      </c>
      <c r="AO41" s="13">
        <f t="shared" si="9"/>
        <v>306466.27765333332</v>
      </c>
    </row>
  </sheetData>
  <mergeCells count="6">
    <mergeCell ref="D7:H7"/>
    <mergeCell ref="J7:N7"/>
    <mergeCell ref="P7:T7"/>
    <mergeCell ref="V7:Z7"/>
    <mergeCell ref="AB7:AF7"/>
    <mergeCell ref="AH7:AL7"/>
  </mergeCells>
  <pageMargins left="0.7" right="0.7" top="0.75" bottom="0.75" header="0" footer="0"/>
  <pageSetup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DCC3-1B7F-4EB7-9569-7294D933D27D}">
  <dimension ref="A1:AO73"/>
  <sheetViews>
    <sheetView workbookViewId="0">
      <selection activeCell="A26" sqref="A26"/>
    </sheetView>
  </sheetViews>
  <sheetFormatPr defaultRowHeight="15" x14ac:dyDescent="0.25"/>
  <cols>
    <col min="2" max="2" width="36.5703125" customWidth="1"/>
    <col min="3" max="3" width="15.85546875" customWidth="1"/>
    <col min="7" max="7" width="10.5703125" bestFit="1" customWidth="1"/>
    <col min="8" max="8" width="13.5703125" customWidth="1"/>
    <col min="22" max="22" width="10.5703125" bestFit="1" customWidth="1"/>
    <col min="26" max="26" width="14.28515625" bestFit="1" customWidth="1"/>
    <col min="27" max="27" width="6.7109375" customWidth="1"/>
    <col min="32" max="32" width="11.5703125" bestFit="1" customWidth="1"/>
    <col min="38" max="38" width="10" bestFit="1" customWidth="1"/>
    <col min="40" max="40" width="14.7109375" customWidth="1"/>
    <col min="41" max="41" width="15.28515625" bestFit="1" customWidth="1"/>
  </cols>
  <sheetData>
    <row r="1" spans="1:41" x14ac:dyDescent="0.25">
      <c r="A1" s="5" t="s">
        <v>42</v>
      </c>
    </row>
    <row r="2" spans="1:41" x14ac:dyDescent="0.25">
      <c r="A2" s="5" t="s">
        <v>182</v>
      </c>
    </row>
    <row r="4" spans="1:41" x14ac:dyDescent="0.25">
      <c r="A4" s="5" t="s">
        <v>4</v>
      </c>
    </row>
    <row r="5" spans="1:41" x14ac:dyDescent="0.25">
      <c r="A5" s="5"/>
    </row>
    <row r="6" spans="1:41" x14ac:dyDescent="0.25">
      <c r="A6" s="5" t="s">
        <v>5</v>
      </c>
      <c r="AO6" s="13"/>
    </row>
    <row r="7" spans="1:41" x14ac:dyDescent="0.25">
      <c r="D7" s="47" t="s">
        <v>134</v>
      </c>
      <c r="E7" s="47"/>
      <c r="F7" s="47"/>
      <c r="G7" s="47"/>
      <c r="H7" s="47"/>
      <c r="J7" s="47" t="s">
        <v>135</v>
      </c>
      <c r="K7" s="47"/>
      <c r="L7" s="47"/>
      <c r="M7" s="47"/>
      <c r="N7" s="47"/>
      <c r="P7" s="47" t="s">
        <v>136</v>
      </c>
      <c r="Q7" s="47"/>
      <c r="R7" s="47"/>
      <c r="S7" s="47"/>
      <c r="T7" s="47"/>
      <c r="V7" s="47" t="s">
        <v>137</v>
      </c>
      <c r="W7" s="47"/>
      <c r="X7" s="47"/>
      <c r="Y7" s="47"/>
      <c r="Z7" s="47"/>
      <c r="AB7" s="47" t="s">
        <v>138</v>
      </c>
      <c r="AC7" s="47"/>
      <c r="AD7" s="47"/>
      <c r="AE7" s="47"/>
      <c r="AF7" s="47"/>
      <c r="AH7" s="47" t="s">
        <v>139</v>
      </c>
      <c r="AI7" s="47"/>
      <c r="AJ7" s="47"/>
      <c r="AK7" s="47"/>
      <c r="AL7" s="47"/>
      <c r="AN7" s="4"/>
      <c r="AO7" s="4"/>
    </row>
    <row r="8" spans="1:41" ht="45" x14ac:dyDescent="0.25">
      <c r="A8" s="14" t="s">
        <v>6</v>
      </c>
      <c r="B8" s="14" t="s">
        <v>7</v>
      </c>
      <c r="C8" s="52" t="s">
        <v>140</v>
      </c>
      <c r="D8" s="14" t="s">
        <v>141</v>
      </c>
      <c r="E8" s="14" t="s">
        <v>142</v>
      </c>
      <c r="F8" s="14" t="s">
        <v>143</v>
      </c>
      <c r="G8" s="14" t="s">
        <v>144</v>
      </c>
      <c r="H8" s="14" t="s">
        <v>145</v>
      </c>
      <c r="J8" s="14" t="s">
        <v>141</v>
      </c>
      <c r="K8" s="14" t="s">
        <v>142</v>
      </c>
      <c r="L8" s="14" t="s">
        <v>143</v>
      </c>
      <c r="M8" s="14" t="s">
        <v>144</v>
      </c>
      <c r="N8" s="14" t="s">
        <v>145</v>
      </c>
      <c r="P8" s="14" t="s">
        <v>141</v>
      </c>
      <c r="Q8" s="14" t="s">
        <v>142</v>
      </c>
      <c r="R8" s="14" t="s">
        <v>143</v>
      </c>
      <c r="S8" s="14" t="s">
        <v>144</v>
      </c>
      <c r="T8" s="14" t="s">
        <v>145</v>
      </c>
      <c r="V8" s="14" t="s">
        <v>146</v>
      </c>
      <c r="W8" s="14" t="s">
        <v>142</v>
      </c>
      <c r="X8" s="14" t="s">
        <v>143</v>
      </c>
      <c r="Y8" s="14" t="s">
        <v>144</v>
      </c>
      <c r="Z8" s="14" t="s">
        <v>145</v>
      </c>
      <c r="AB8" s="14" t="s">
        <v>146</v>
      </c>
      <c r="AC8" s="14" t="s">
        <v>142</v>
      </c>
      <c r="AD8" s="14" t="s">
        <v>143</v>
      </c>
      <c r="AE8" s="14" t="s">
        <v>144</v>
      </c>
      <c r="AF8" s="14" t="s">
        <v>145</v>
      </c>
      <c r="AH8" s="14" t="s">
        <v>146</v>
      </c>
      <c r="AI8" s="14" t="s">
        <v>142</v>
      </c>
      <c r="AJ8" s="14" t="s">
        <v>143</v>
      </c>
      <c r="AK8" s="14" t="s">
        <v>144</v>
      </c>
      <c r="AL8" s="14" t="s">
        <v>145</v>
      </c>
      <c r="AM8" s="53"/>
      <c r="AN8" s="14" t="s">
        <v>147</v>
      </c>
      <c r="AO8" s="14" t="s">
        <v>45</v>
      </c>
    </row>
    <row r="9" spans="1:41" x14ac:dyDescent="0.25">
      <c r="A9" s="17">
        <v>14001</v>
      </c>
      <c r="B9" s="18" t="s">
        <v>183</v>
      </c>
      <c r="C9" t="s">
        <v>184</v>
      </c>
      <c r="D9" s="19">
        <v>100</v>
      </c>
      <c r="E9" s="51">
        <v>97.585199999999986</v>
      </c>
      <c r="F9" s="51">
        <f>IFERROR(E9/D9,0)</f>
        <v>0.97585199999999983</v>
      </c>
      <c r="G9" s="13">
        <v>1960.0000000000002</v>
      </c>
      <c r="H9" s="21">
        <f>D9*F9*G9</f>
        <v>191266.992</v>
      </c>
      <c r="J9" s="19">
        <v>17</v>
      </c>
      <c r="K9" s="51">
        <v>11.051499999999997</v>
      </c>
      <c r="L9" s="51">
        <f>IFERROR(K9/J9,0)</f>
        <v>0.65008823529411752</v>
      </c>
      <c r="M9" s="13">
        <v>179.20000000000002</v>
      </c>
      <c r="N9" s="21">
        <f>J9*L9*M9</f>
        <v>1980.4287999999997</v>
      </c>
      <c r="P9" s="19">
        <v>0</v>
      </c>
      <c r="Q9" s="51">
        <v>0</v>
      </c>
      <c r="R9" s="51">
        <f>IFERROR(Q9/P9,0)</f>
        <v>0</v>
      </c>
      <c r="S9" s="13">
        <v>89.600000000000009</v>
      </c>
      <c r="T9" s="21">
        <f>P9*R9*S9</f>
        <v>0</v>
      </c>
      <c r="V9" s="19">
        <v>8837</v>
      </c>
      <c r="W9" s="51">
        <v>1906.8959999999997</v>
      </c>
      <c r="X9" s="51">
        <f>IFERROR(W9/V9,0)</f>
        <v>0.21578544755007353</v>
      </c>
      <c r="Y9" s="21">
        <v>375</v>
      </c>
      <c r="Z9" s="4">
        <f>V9*X9*Y9</f>
        <v>715085.99999999988</v>
      </c>
      <c r="AB9" s="19">
        <v>0</v>
      </c>
      <c r="AC9" s="51">
        <v>0</v>
      </c>
      <c r="AD9" s="51">
        <f>IFERROR(AC9/AB9,0)</f>
        <v>0</v>
      </c>
      <c r="AE9" s="21">
        <v>240</v>
      </c>
      <c r="AF9" s="4">
        <f>AB9*AD9*AE9</f>
        <v>0</v>
      </c>
      <c r="AH9" s="19">
        <v>0</v>
      </c>
      <c r="AI9" s="51">
        <v>0</v>
      </c>
      <c r="AJ9" s="51">
        <f>IFERROR(AI9/AH9,0)</f>
        <v>0</v>
      </c>
      <c r="AK9" s="21">
        <v>290</v>
      </c>
      <c r="AL9" s="4">
        <f>AH9*AJ9*AK9</f>
        <v>0</v>
      </c>
      <c r="AN9" s="4">
        <f>AL9+AF9+Z9+T9+N9+H9</f>
        <v>908333.42079999985</v>
      </c>
      <c r="AO9" s="13">
        <f>AN9/3</f>
        <v>302777.80693333328</v>
      </c>
    </row>
    <row r="10" spans="1:41" x14ac:dyDescent="0.25">
      <c r="A10" s="17">
        <v>12010</v>
      </c>
      <c r="B10" s="18" t="s">
        <v>185</v>
      </c>
      <c r="C10" t="s">
        <v>184</v>
      </c>
      <c r="D10" s="19">
        <v>265</v>
      </c>
      <c r="E10" s="51">
        <v>528.50279999999998</v>
      </c>
      <c r="F10" s="51">
        <f t="shared" ref="F10:F73" si="0">IFERROR(E10/D10,0)</f>
        <v>1.9943501886792452</v>
      </c>
      <c r="G10" s="13">
        <v>1960.0000000000002</v>
      </c>
      <c r="H10" s="21">
        <f t="shared" ref="H10:H73" si="1">D10*F10*G10</f>
        <v>1035865.4880000001</v>
      </c>
      <c r="J10" s="19">
        <v>0</v>
      </c>
      <c r="K10" s="51">
        <v>0</v>
      </c>
      <c r="L10" s="51">
        <f t="shared" ref="L10:L73" si="2">IFERROR(K10/J10,0)</f>
        <v>0</v>
      </c>
      <c r="M10" s="13">
        <v>179.20000000000002</v>
      </c>
      <c r="N10" s="21">
        <f t="shared" ref="N10:N73" si="3">J10*L10*M10</f>
        <v>0</v>
      </c>
      <c r="P10" s="19">
        <v>0</v>
      </c>
      <c r="Q10" s="51">
        <v>0</v>
      </c>
      <c r="R10" s="51">
        <f t="shared" ref="R10:R73" si="4">IFERROR(Q10/P10,0)</f>
        <v>0</v>
      </c>
      <c r="S10" s="13">
        <v>89.600000000000009</v>
      </c>
      <c r="T10" s="21">
        <f t="shared" ref="T10:T73" si="5">P10*R10*S10</f>
        <v>0</v>
      </c>
      <c r="V10" s="19">
        <v>11517</v>
      </c>
      <c r="W10" s="51">
        <v>4096.7004999999999</v>
      </c>
      <c r="X10" s="51">
        <f t="shared" ref="X10:X73" si="6">IFERROR(W10/V10,0)</f>
        <v>0.35570899539810713</v>
      </c>
      <c r="Y10" s="21">
        <v>375</v>
      </c>
      <c r="Z10" s="4">
        <f t="shared" ref="Z10:Z73" si="7">V10*X10*Y10</f>
        <v>1536262.6875</v>
      </c>
      <c r="AB10" s="19">
        <v>0</v>
      </c>
      <c r="AC10" s="51">
        <v>0</v>
      </c>
      <c r="AD10" s="51">
        <f t="shared" ref="AD10:AD73" si="8">IFERROR(AC10/AB10,0)</f>
        <v>0</v>
      </c>
      <c r="AE10" s="21">
        <v>240</v>
      </c>
      <c r="AF10" s="4">
        <f t="shared" ref="AF10:AF73" si="9">AB10*AD10*AE10</f>
        <v>0</v>
      </c>
      <c r="AH10" s="19">
        <v>0</v>
      </c>
      <c r="AI10" s="51">
        <v>0</v>
      </c>
      <c r="AJ10" s="51">
        <f t="shared" ref="AJ10:AJ73" si="10">IFERROR(AI10/AH10,0)</f>
        <v>0</v>
      </c>
      <c r="AK10" s="21">
        <v>290</v>
      </c>
      <c r="AL10" s="4">
        <f t="shared" ref="AL10:AL73" si="11">AH10*AJ10*AK10</f>
        <v>0</v>
      </c>
      <c r="AN10" s="4">
        <f t="shared" ref="AN10:AN73" si="12">AL10+AF10+Z10+T10+N10+H10</f>
        <v>2572128.1754999999</v>
      </c>
      <c r="AO10" s="13">
        <f t="shared" ref="AO10:AO73" si="13">AN10/3</f>
        <v>857376.05849999993</v>
      </c>
    </row>
    <row r="11" spans="1:41" x14ac:dyDescent="0.25">
      <c r="A11" s="17">
        <v>4025</v>
      </c>
      <c r="B11" s="18" t="s">
        <v>186</v>
      </c>
      <c r="C11" t="s">
        <v>184</v>
      </c>
      <c r="D11" s="19">
        <v>359</v>
      </c>
      <c r="E11" s="51">
        <v>663.09569999999997</v>
      </c>
      <c r="F11" s="51">
        <f t="shared" si="0"/>
        <v>1.8470632311977715</v>
      </c>
      <c r="G11" s="13">
        <v>1960.0000000000002</v>
      </c>
      <c r="H11" s="21">
        <f t="shared" si="1"/>
        <v>1299667.5720000002</v>
      </c>
      <c r="J11" s="19">
        <v>49</v>
      </c>
      <c r="K11" s="51">
        <v>32.241699999999994</v>
      </c>
      <c r="L11" s="51">
        <f t="shared" si="2"/>
        <v>0.65799387755102035</v>
      </c>
      <c r="M11" s="13">
        <v>179.20000000000002</v>
      </c>
      <c r="N11" s="21">
        <f t="shared" si="3"/>
        <v>5777.7126399999997</v>
      </c>
      <c r="P11" s="19">
        <v>0</v>
      </c>
      <c r="Q11" s="51">
        <v>0</v>
      </c>
      <c r="R11" s="51">
        <f t="shared" si="4"/>
        <v>0</v>
      </c>
      <c r="S11" s="13">
        <v>89.600000000000009</v>
      </c>
      <c r="T11" s="21">
        <f t="shared" si="5"/>
        <v>0</v>
      </c>
      <c r="V11" s="19">
        <v>7145</v>
      </c>
      <c r="W11" s="51">
        <v>2400.5747000000001</v>
      </c>
      <c r="X11" s="51">
        <f t="shared" si="6"/>
        <v>0.33597966410076979</v>
      </c>
      <c r="Y11" s="21">
        <v>375</v>
      </c>
      <c r="Z11" s="4">
        <f t="shared" si="7"/>
        <v>900215.51250000007</v>
      </c>
      <c r="AB11" s="19">
        <v>96</v>
      </c>
      <c r="AC11" s="51">
        <v>89.348399999999998</v>
      </c>
      <c r="AD11" s="51">
        <f t="shared" si="8"/>
        <v>0.93071249999999994</v>
      </c>
      <c r="AE11" s="21">
        <v>240</v>
      </c>
      <c r="AF11" s="4">
        <f t="shared" si="9"/>
        <v>21443.615999999998</v>
      </c>
      <c r="AH11" s="19">
        <v>0</v>
      </c>
      <c r="AI11" s="51">
        <v>0</v>
      </c>
      <c r="AJ11" s="51">
        <f t="shared" si="10"/>
        <v>0</v>
      </c>
      <c r="AK11" s="21">
        <v>290</v>
      </c>
      <c r="AL11" s="4">
        <f t="shared" si="11"/>
        <v>0</v>
      </c>
      <c r="AN11" s="4">
        <f t="shared" si="12"/>
        <v>2227104.4131400003</v>
      </c>
      <c r="AO11" s="13">
        <f t="shared" si="13"/>
        <v>742368.13771333348</v>
      </c>
    </row>
    <row r="12" spans="1:41" x14ac:dyDescent="0.25">
      <c r="A12" s="17">
        <v>2134</v>
      </c>
      <c r="B12" s="18" t="s">
        <v>187</v>
      </c>
      <c r="C12" t="s">
        <v>184</v>
      </c>
      <c r="D12" s="19">
        <v>133</v>
      </c>
      <c r="E12" s="51">
        <v>205.76570000000001</v>
      </c>
      <c r="F12" s="51">
        <f t="shared" si="0"/>
        <v>1.5471105263157896</v>
      </c>
      <c r="G12" s="13">
        <v>1960.0000000000002</v>
      </c>
      <c r="H12" s="21">
        <f t="shared" si="1"/>
        <v>403300.77200000006</v>
      </c>
      <c r="J12" s="19">
        <v>0</v>
      </c>
      <c r="K12" s="51">
        <v>0</v>
      </c>
      <c r="L12" s="51">
        <f t="shared" si="2"/>
        <v>0</v>
      </c>
      <c r="M12" s="13">
        <v>179.20000000000002</v>
      </c>
      <c r="N12" s="21">
        <f t="shared" si="3"/>
        <v>0</v>
      </c>
      <c r="P12" s="19">
        <v>0</v>
      </c>
      <c r="Q12" s="51">
        <v>0</v>
      </c>
      <c r="R12" s="51">
        <f t="shared" si="4"/>
        <v>0</v>
      </c>
      <c r="S12" s="13">
        <v>89.600000000000009</v>
      </c>
      <c r="T12" s="21">
        <f t="shared" si="5"/>
        <v>0</v>
      </c>
      <c r="V12" s="19">
        <v>5704</v>
      </c>
      <c r="W12" s="51">
        <v>1723.9060000000002</v>
      </c>
      <c r="X12" s="51">
        <f t="shared" si="6"/>
        <v>0.30222755960729314</v>
      </c>
      <c r="Y12" s="21">
        <v>375</v>
      </c>
      <c r="Z12" s="4">
        <f t="shared" si="7"/>
        <v>646464.75000000012</v>
      </c>
      <c r="AB12" s="19">
        <v>0</v>
      </c>
      <c r="AC12" s="51">
        <v>0</v>
      </c>
      <c r="AD12" s="51">
        <f t="shared" si="8"/>
        <v>0</v>
      </c>
      <c r="AE12" s="21">
        <v>240</v>
      </c>
      <c r="AF12" s="4">
        <f t="shared" si="9"/>
        <v>0</v>
      </c>
      <c r="AH12" s="19">
        <v>0</v>
      </c>
      <c r="AI12" s="51">
        <v>0</v>
      </c>
      <c r="AJ12" s="51">
        <f t="shared" si="10"/>
        <v>0</v>
      </c>
      <c r="AK12" s="21">
        <v>290</v>
      </c>
      <c r="AL12" s="4">
        <f t="shared" si="11"/>
        <v>0</v>
      </c>
      <c r="AN12" s="4">
        <f t="shared" si="12"/>
        <v>1049765.5220000001</v>
      </c>
      <c r="AO12" s="13">
        <f t="shared" si="13"/>
        <v>349921.84066666669</v>
      </c>
    </row>
    <row r="13" spans="1:41" x14ac:dyDescent="0.25">
      <c r="A13" s="17">
        <v>3073</v>
      </c>
      <c r="B13" s="18" t="s">
        <v>188</v>
      </c>
      <c r="C13" t="s">
        <v>184</v>
      </c>
      <c r="D13" s="19">
        <v>490</v>
      </c>
      <c r="E13" s="51">
        <v>758.31720000000007</v>
      </c>
      <c r="F13" s="51">
        <f t="shared" si="0"/>
        <v>1.5475861224489798</v>
      </c>
      <c r="G13" s="13">
        <v>1960.0000000000002</v>
      </c>
      <c r="H13" s="21">
        <f t="shared" si="1"/>
        <v>1486301.7120000003</v>
      </c>
      <c r="J13" s="19">
        <v>53</v>
      </c>
      <c r="K13" s="51">
        <v>44.065599999999996</v>
      </c>
      <c r="L13" s="51">
        <f t="shared" si="2"/>
        <v>0.83142641509433957</v>
      </c>
      <c r="M13" s="13">
        <v>179.20000000000002</v>
      </c>
      <c r="N13" s="21">
        <f t="shared" si="3"/>
        <v>7896.5555199999999</v>
      </c>
      <c r="P13" s="19">
        <v>9</v>
      </c>
      <c r="Q13" s="51">
        <v>10.739800000000001</v>
      </c>
      <c r="R13" s="51">
        <f t="shared" si="4"/>
        <v>1.1933111111111112</v>
      </c>
      <c r="S13" s="13">
        <v>89.600000000000009</v>
      </c>
      <c r="T13" s="21">
        <f t="shared" si="5"/>
        <v>962.2860800000002</v>
      </c>
      <c r="V13" s="19">
        <v>11429</v>
      </c>
      <c r="W13" s="51">
        <v>5284.8678999999993</v>
      </c>
      <c r="X13" s="51">
        <f t="shared" si="6"/>
        <v>0.46240860092746516</v>
      </c>
      <c r="Y13" s="21">
        <v>375</v>
      </c>
      <c r="Z13" s="4">
        <f t="shared" si="7"/>
        <v>1981825.4624999997</v>
      </c>
      <c r="AB13" s="19">
        <v>1918</v>
      </c>
      <c r="AC13" s="51">
        <v>620.57450000000006</v>
      </c>
      <c r="AD13" s="51">
        <f t="shared" si="8"/>
        <v>0.32355291970802924</v>
      </c>
      <c r="AE13" s="21">
        <v>240</v>
      </c>
      <c r="AF13" s="4">
        <f t="shared" si="9"/>
        <v>148937.88</v>
      </c>
      <c r="AH13" s="19">
        <v>150</v>
      </c>
      <c r="AI13" s="51">
        <v>73.546800000000005</v>
      </c>
      <c r="AJ13" s="51">
        <f t="shared" si="10"/>
        <v>0.49031200000000003</v>
      </c>
      <c r="AK13" s="21">
        <v>290</v>
      </c>
      <c r="AL13" s="4">
        <f t="shared" si="11"/>
        <v>21328.572</v>
      </c>
      <c r="AN13" s="4">
        <f t="shared" si="12"/>
        <v>3647252.4680999997</v>
      </c>
      <c r="AO13" s="13">
        <f t="shared" si="13"/>
        <v>1215750.8226999999</v>
      </c>
    </row>
    <row r="14" spans="1:41" x14ac:dyDescent="0.25">
      <c r="A14" s="17">
        <v>16017</v>
      </c>
      <c r="B14" s="18" t="s">
        <v>189</v>
      </c>
      <c r="C14" t="s">
        <v>184</v>
      </c>
      <c r="D14" s="19">
        <v>1086</v>
      </c>
      <c r="E14" s="51">
        <v>2210.3571999999999</v>
      </c>
      <c r="F14" s="51">
        <f t="shared" si="0"/>
        <v>2.0353197053406999</v>
      </c>
      <c r="G14" s="13">
        <v>1960.0000000000002</v>
      </c>
      <c r="H14" s="21">
        <f t="shared" si="1"/>
        <v>4332300.1120000007</v>
      </c>
      <c r="J14" s="19">
        <v>58</v>
      </c>
      <c r="K14" s="51">
        <v>40.700799999999987</v>
      </c>
      <c r="L14" s="51">
        <f t="shared" si="2"/>
        <v>0.70173793103448256</v>
      </c>
      <c r="M14" s="13">
        <v>179.20000000000002</v>
      </c>
      <c r="N14" s="21">
        <f t="shared" si="3"/>
        <v>7293.5833599999987</v>
      </c>
      <c r="P14" s="19">
        <v>2</v>
      </c>
      <c r="Q14" s="51">
        <v>8.0877999999999997</v>
      </c>
      <c r="R14" s="51">
        <f t="shared" si="4"/>
        <v>4.0438999999999998</v>
      </c>
      <c r="S14" s="13">
        <v>89.600000000000009</v>
      </c>
      <c r="T14" s="21">
        <f t="shared" si="5"/>
        <v>724.66687999999999</v>
      </c>
      <c r="V14" s="19">
        <v>17652</v>
      </c>
      <c r="W14" s="51">
        <v>7293.231600000001</v>
      </c>
      <c r="X14" s="51">
        <f t="shared" si="6"/>
        <v>0.41316743711760712</v>
      </c>
      <c r="Y14" s="21">
        <v>375</v>
      </c>
      <c r="Z14" s="4">
        <f t="shared" si="7"/>
        <v>2734961.8500000006</v>
      </c>
      <c r="AB14" s="19">
        <v>106</v>
      </c>
      <c r="AC14" s="51">
        <v>85.406300000000002</v>
      </c>
      <c r="AD14" s="51">
        <f t="shared" si="8"/>
        <v>0.80571981132075476</v>
      </c>
      <c r="AE14" s="21">
        <v>240</v>
      </c>
      <c r="AF14" s="4">
        <f t="shared" si="9"/>
        <v>20497.511999999999</v>
      </c>
      <c r="AH14" s="19">
        <v>873</v>
      </c>
      <c r="AI14" s="51">
        <v>451.74430000000001</v>
      </c>
      <c r="AJ14" s="51">
        <f t="shared" si="10"/>
        <v>0.51746197021764029</v>
      </c>
      <c r="AK14" s="21">
        <v>290</v>
      </c>
      <c r="AL14" s="4">
        <f t="shared" si="11"/>
        <v>131005.84699999998</v>
      </c>
      <c r="AN14" s="4">
        <f t="shared" si="12"/>
        <v>7226783.5712400014</v>
      </c>
      <c r="AO14" s="13">
        <f t="shared" si="13"/>
        <v>2408927.8570800005</v>
      </c>
    </row>
    <row r="15" spans="1:41" x14ac:dyDescent="0.25">
      <c r="A15" s="17">
        <v>5006</v>
      </c>
      <c r="B15" s="18" t="s">
        <v>190</v>
      </c>
      <c r="C15" t="s">
        <v>184</v>
      </c>
      <c r="D15" s="19">
        <v>470</v>
      </c>
      <c r="E15" s="51">
        <v>422.42219999999998</v>
      </c>
      <c r="F15" s="51">
        <f t="shared" si="0"/>
        <v>0.89877063829787229</v>
      </c>
      <c r="G15" s="13">
        <v>1960.0000000000002</v>
      </c>
      <c r="H15" s="21">
        <f t="shared" si="1"/>
        <v>827947.5120000001</v>
      </c>
      <c r="J15" s="19">
        <v>0</v>
      </c>
      <c r="K15" s="51">
        <v>0</v>
      </c>
      <c r="L15" s="51">
        <f t="shared" si="2"/>
        <v>0</v>
      </c>
      <c r="M15" s="13">
        <v>179.20000000000002</v>
      </c>
      <c r="N15" s="21">
        <f t="shared" si="3"/>
        <v>0</v>
      </c>
      <c r="P15" s="19">
        <v>0</v>
      </c>
      <c r="Q15" s="51">
        <v>0</v>
      </c>
      <c r="R15" s="51">
        <f t="shared" si="4"/>
        <v>0</v>
      </c>
      <c r="S15" s="13">
        <v>89.600000000000009</v>
      </c>
      <c r="T15" s="21">
        <f t="shared" si="5"/>
        <v>0</v>
      </c>
      <c r="V15" s="19">
        <v>14384</v>
      </c>
      <c r="W15" s="51">
        <v>3275.4669000000004</v>
      </c>
      <c r="X15" s="51">
        <f t="shared" si="6"/>
        <v>0.22771599694104563</v>
      </c>
      <c r="Y15" s="21">
        <v>375</v>
      </c>
      <c r="Z15" s="4">
        <f t="shared" si="7"/>
        <v>1228300.0875000001</v>
      </c>
      <c r="AB15" s="19">
        <v>0</v>
      </c>
      <c r="AC15" s="51">
        <v>0</v>
      </c>
      <c r="AD15" s="51">
        <f t="shared" si="8"/>
        <v>0</v>
      </c>
      <c r="AE15" s="21">
        <v>240</v>
      </c>
      <c r="AF15" s="4">
        <f t="shared" si="9"/>
        <v>0</v>
      </c>
      <c r="AH15" s="19">
        <v>0</v>
      </c>
      <c r="AI15" s="51">
        <v>0</v>
      </c>
      <c r="AJ15" s="51">
        <f t="shared" si="10"/>
        <v>0</v>
      </c>
      <c r="AK15" s="21">
        <v>290</v>
      </c>
      <c r="AL15" s="4">
        <f t="shared" si="11"/>
        <v>0</v>
      </c>
      <c r="AN15" s="4">
        <f t="shared" si="12"/>
        <v>2056247.5995000002</v>
      </c>
      <c r="AO15" s="13">
        <f t="shared" si="13"/>
        <v>685415.86650000012</v>
      </c>
    </row>
    <row r="16" spans="1:41" x14ac:dyDescent="0.25">
      <c r="A16" s="17">
        <v>8016</v>
      </c>
      <c r="B16" s="18" t="s">
        <v>191</v>
      </c>
      <c r="C16" t="s">
        <v>184</v>
      </c>
      <c r="D16" s="19">
        <v>496</v>
      </c>
      <c r="E16" s="51">
        <v>491.80629999999996</v>
      </c>
      <c r="F16" s="51">
        <f t="shared" si="0"/>
        <v>0.99154495967741929</v>
      </c>
      <c r="G16" s="13">
        <v>1960.0000000000002</v>
      </c>
      <c r="H16" s="21">
        <f t="shared" si="1"/>
        <v>963940.348</v>
      </c>
      <c r="J16" s="19">
        <v>0</v>
      </c>
      <c r="K16" s="51">
        <v>0</v>
      </c>
      <c r="L16" s="51">
        <f t="shared" si="2"/>
        <v>0</v>
      </c>
      <c r="M16" s="13">
        <v>179.20000000000002</v>
      </c>
      <c r="N16" s="21">
        <f t="shared" si="3"/>
        <v>0</v>
      </c>
      <c r="P16" s="19">
        <v>0</v>
      </c>
      <c r="Q16" s="51">
        <v>0</v>
      </c>
      <c r="R16" s="51">
        <f t="shared" si="4"/>
        <v>0</v>
      </c>
      <c r="S16" s="13">
        <v>89.600000000000009</v>
      </c>
      <c r="T16" s="21">
        <f t="shared" si="5"/>
        <v>0</v>
      </c>
      <c r="V16" s="19">
        <v>10786</v>
      </c>
      <c r="W16" s="51">
        <v>3373.4426999999996</v>
      </c>
      <c r="X16" s="51">
        <f t="shared" si="6"/>
        <v>0.31276123678842943</v>
      </c>
      <c r="Y16" s="21">
        <v>375</v>
      </c>
      <c r="Z16" s="4">
        <f t="shared" si="7"/>
        <v>1265041.0125</v>
      </c>
      <c r="AB16" s="19">
        <v>0</v>
      </c>
      <c r="AC16" s="51">
        <v>0</v>
      </c>
      <c r="AD16" s="51">
        <f t="shared" si="8"/>
        <v>0</v>
      </c>
      <c r="AE16" s="21">
        <v>240</v>
      </c>
      <c r="AF16" s="4">
        <f t="shared" si="9"/>
        <v>0</v>
      </c>
      <c r="AH16" s="19">
        <v>0</v>
      </c>
      <c r="AI16" s="51">
        <v>0</v>
      </c>
      <c r="AJ16" s="51">
        <f t="shared" si="10"/>
        <v>0</v>
      </c>
      <c r="AK16" s="21">
        <v>290</v>
      </c>
      <c r="AL16" s="4">
        <f t="shared" si="11"/>
        <v>0</v>
      </c>
      <c r="AN16" s="4">
        <f t="shared" si="12"/>
        <v>2228981.3605</v>
      </c>
      <c r="AO16" s="13">
        <f t="shared" si="13"/>
        <v>742993.78683333332</v>
      </c>
    </row>
    <row r="17" spans="1:41" x14ac:dyDescent="0.25">
      <c r="A17" s="17">
        <v>1002</v>
      </c>
      <c r="B17" s="18" t="s">
        <v>192</v>
      </c>
      <c r="C17" t="s">
        <v>184</v>
      </c>
      <c r="D17" s="19">
        <v>294</v>
      </c>
      <c r="E17" s="51">
        <v>245.59359999999998</v>
      </c>
      <c r="F17" s="51">
        <f t="shared" si="0"/>
        <v>0.83535238095238085</v>
      </c>
      <c r="G17" s="13">
        <v>1960.0000000000002</v>
      </c>
      <c r="H17" s="21">
        <f t="shared" si="1"/>
        <v>481363.45600000001</v>
      </c>
      <c r="J17" s="19">
        <v>0</v>
      </c>
      <c r="K17" s="51">
        <v>0</v>
      </c>
      <c r="L17" s="51">
        <f t="shared" si="2"/>
        <v>0</v>
      </c>
      <c r="M17" s="13">
        <v>179.20000000000002</v>
      </c>
      <c r="N17" s="21">
        <f t="shared" si="3"/>
        <v>0</v>
      </c>
      <c r="P17" s="19">
        <v>0</v>
      </c>
      <c r="Q17" s="51">
        <v>0</v>
      </c>
      <c r="R17" s="51">
        <f t="shared" si="4"/>
        <v>0</v>
      </c>
      <c r="S17" s="13">
        <v>89.600000000000009</v>
      </c>
      <c r="T17" s="21">
        <f t="shared" si="5"/>
        <v>0</v>
      </c>
      <c r="V17" s="19">
        <v>10022</v>
      </c>
      <c r="W17" s="51">
        <v>2482.1414000000004</v>
      </c>
      <c r="X17" s="51">
        <f t="shared" si="6"/>
        <v>0.24766926761125529</v>
      </c>
      <c r="Y17" s="21">
        <v>375</v>
      </c>
      <c r="Z17" s="4">
        <f t="shared" si="7"/>
        <v>930803.02500000014</v>
      </c>
      <c r="AB17" s="19">
        <v>0</v>
      </c>
      <c r="AC17" s="51">
        <v>0</v>
      </c>
      <c r="AD17" s="51">
        <f t="shared" si="8"/>
        <v>0</v>
      </c>
      <c r="AE17" s="21">
        <v>240</v>
      </c>
      <c r="AF17" s="4">
        <f t="shared" si="9"/>
        <v>0</v>
      </c>
      <c r="AH17" s="19">
        <v>0</v>
      </c>
      <c r="AI17" s="51">
        <v>0</v>
      </c>
      <c r="AJ17" s="51">
        <f t="shared" si="10"/>
        <v>0</v>
      </c>
      <c r="AK17" s="21">
        <v>290</v>
      </c>
      <c r="AL17" s="4">
        <f t="shared" si="11"/>
        <v>0</v>
      </c>
      <c r="AN17" s="4">
        <f t="shared" si="12"/>
        <v>1412166.4810000001</v>
      </c>
      <c r="AO17" s="13">
        <f t="shared" si="13"/>
        <v>470722.16033333336</v>
      </c>
    </row>
    <row r="18" spans="1:41" x14ac:dyDescent="0.25">
      <c r="A18" s="17">
        <v>2005</v>
      </c>
      <c r="B18" s="18" t="s">
        <v>193</v>
      </c>
      <c r="C18" t="s">
        <v>184</v>
      </c>
      <c r="D18" s="19">
        <v>231</v>
      </c>
      <c r="E18" s="51">
        <v>230.99629999999999</v>
      </c>
      <c r="F18" s="51">
        <f t="shared" si="0"/>
        <v>0.9999839826839827</v>
      </c>
      <c r="G18" s="13">
        <v>1960.0000000000002</v>
      </c>
      <c r="H18" s="21">
        <f t="shared" si="1"/>
        <v>452752.74800000002</v>
      </c>
      <c r="J18" s="19">
        <v>0</v>
      </c>
      <c r="K18" s="51">
        <v>0</v>
      </c>
      <c r="L18" s="51">
        <f t="shared" si="2"/>
        <v>0</v>
      </c>
      <c r="M18" s="13">
        <v>179.20000000000002</v>
      </c>
      <c r="N18" s="21">
        <f t="shared" si="3"/>
        <v>0</v>
      </c>
      <c r="P18" s="19">
        <v>0</v>
      </c>
      <c r="Q18" s="51">
        <v>0</v>
      </c>
      <c r="R18" s="51">
        <f t="shared" si="4"/>
        <v>0</v>
      </c>
      <c r="S18" s="13">
        <v>89.600000000000009</v>
      </c>
      <c r="T18" s="21">
        <f t="shared" si="5"/>
        <v>0</v>
      </c>
      <c r="V18" s="19">
        <v>12991</v>
      </c>
      <c r="W18" s="51">
        <v>3707.4511000000002</v>
      </c>
      <c r="X18" s="51">
        <f t="shared" si="6"/>
        <v>0.28538612116080364</v>
      </c>
      <c r="Y18" s="21">
        <v>375</v>
      </c>
      <c r="Z18" s="4">
        <f t="shared" si="7"/>
        <v>1390294.1625000001</v>
      </c>
      <c r="AB18" s="19">
        <v>0</v>
      </c>
      <c r="AC18" s="51">
        <v>0</v>
      </c>
      <c r="AD18" s="51">
        <f t="shared" si="8"/>
        <v>0</v>
      </c>
      <c r="AE18" s="21">
        <v>240</v>
      </c>
      <c r="AF18" s="4">
        <f t="shared" si="9"/>
        <v>0</v>
      </c>
      <c r="AH18" s="19">
        <v>0</v>
      </c>
      <c r="AI18" s="51">
        <v>0</v>
      </c>
      <c r="AJ18" s="51">
        <f t="shared" si="10"/>
        <v>0</v>
      </c>
      <c r="AK18" s="21">
        <v>290</v>
      </c>
      <c r="AL18" s="4">
        <f t="shared" si="11"/>
        <v>0</v>
      </c>
      <c r="AN18" s="4">
        <f t="shared" si="12"/>
        <v>1843046.9105000002</v>
      </c>
      <c r="AO18" s="13">
        <f t="shared" si="13"/>
        <v>614348.97016666678</v>
      </c>
    </row>
    <row r="19" spans="1:41" x14ac:dyDescent="0.25">
      <c r="A19" s="17">
        <v>8012</v>
      </c>
      <c r="B19" s="18" t="s">
        <v>194</v>
      </c>
      <c r="C19" t="s">
        <v>184</v>
      </c>
      <c r="D19" s="19">
        <v>341</v>
      </c>
      <c r="E19" s="51">
        <v>318.2955</v>
      </c>
      <c r="F19" s="51">
        <f t="shared" si="0"/>
        <v>0.93341788856304986</v>
      </c>
      <c r="G19" s="13">
        <v>1960.0000000000002</v>
      </c>
      <c r="H19" s="21">
        <f t="shared" si="1"/>
        <v>623859.18000000005</v>
      </c>
      <c r="J19" s="19">
        <v>32</v>
      </c>
      <c r="K19" s="51">
        <v>18.217599999999997</v>
      </c>
      <c r="L19" s="51">
        <f t="shared" si="2"/>
        <v>0.56929999999999992</v>
      </c>
      <c r="M19" s="13">
        <v>179.20000000000002</v>
      </c>
      <c r="N19" s="21">
        <f t="shared" si="3"/>
        <v>3264.5939199999998</v>
      </c>
      <c r="P19" s="19">
        <v>0</v>
      </c>
      <c r="Q19" s="51">
        <v>0</v>
      </c>
      <c r="R19" s="51">
        <f t="shared" si="4"/>
        <v>0</v>
      </c>
      <c r="S19" s="13">
        <v>89.600000000000009</v>
      </c>
      <c r="T19" s="21">
        <f t="shared" si="5"/>
        <v>0</v>
      </c>
      <c r="V19" s="19">
        <v>9551</v>
      </c>
      <c r="W19" s="51">
        <v>2836.1504</v>
      </c>
      <c r="X19" s="51">
        <f t="shared" si="6"/>
        <v>0.2969480054444561</v>
      </c>
      <c r="Y19" s="21">
        <v>375</v>
      </c>
      <c r="Z19" s="4">
        <f t="shared" si="7"/>
        <v>1063556.3999999999</v>
      </c>
      <c r="AB19" s="19">
        <v>121</v>
      </c>
      <c r="AC19" s="51">
        <v>115.25240000000001</v>
      </c>
      <c r="AD19" s="51">
        <f t="shared" si="8"/>
        <v>0.95249917355371905</v>
      </c>
      <c r="AE19" s="21">
        <v>240</v>
      </c>
      <c r="AF19" s="4">
        <f t="shared" si="9"/>
        <v>27660.576000000001</v>
      </c>
      <c r="AH19" s="19">
        <v>0</v>
      </c>
      <c r="AI19" s="51">
        <v>0</v>
      </c>
      <c r="AJ19" s="51">
        <f t="shared" si="10"/>
        <v>0</v>
      </c>
      <c r="AK19" s="21">
        <v>290</v>
      </c>
      <c r="AL19" s="4">
        <f t="shared" si="11"/>
        <v>0</v>
      </c>
      <c r="AN19" s="4">
        <f t="shared" si="12"/>
        <v>1718340.7499199999</v>
      </c>
      <c r="AO19" s="13">
        <f t="shared" si="13"/>
        <v>572780.24997333332</v>
      </c>
    </row>
    <row r="20" spans="1:41" x14ac:dyDescent="0.25">
      <c r="A20" s="17">
        <v>12009</v>
      </c>
      <c r="B20" s="18" t="s">
        <v>195</v>
      </c>
      <c r="C20" t="s">
        <v>184</v>
      </c>
      <c r="D20" s="19">
        <v>85</v>
      </c>
      <c r="E20" s="51">
        <v>143.05240000000001</v>
      </c>
      <c r="F20" s="51">
        <f t="shared" si="0"/>
        <v>1.682969411764706</v>
      </c>
      <c r="G20" s="13">
        <v>1960.0000000000002</v>
      </c>
      <c r="H20" s="21">
        <f t="shared" si="1"/>
        <v>280382.70400000003</v>
      </c>
      <c r="J20" s="19">
        <v>0</v>
      </c>
      <c r="K20" s="51">
        <v>0</v>
      </c>
      <c r="L20" s="51">
        <f t="shared" si="2"/>
        <v>0</v>
      </c>
      <c r="M20" s="13">
        <v>179.20000000000002</v>
      </c>
      <c r="N20" s="21">
        <f t="shared" si="3"/>
        <v>0</v>
      </c>
      <c r="P20" s="19">
        <v>0</v>
      </c>
      <c r="Q20" s="51">
        <v>0</v>
      </c>
      <c r="R20" s="51">
        <f t="shared" si="4"/>
        <v>0</v>
      </c>
      <c r="S20" s="13">
        <v>89.600000000000009</v>
      </c>
      <c r="T20" s="21">
        <f t="shared" si="5"/>
        <v>0</v>
      </c>
      <c r="V20" s="19">
        <v>5341</v>
      </c>
      <c r="W20" s="51">
        <v>1501.5488999999998</v>
      </c>
      <c r="X20" s="51">
        <f t="shared" si="6"/>
        <v>0.28113628533982399</v>
      </c>
      <c r="Y20" s="21">
        <v>375</v>
      </c>
      <c r="Z20" s="4">
        <f t="shared" si="7"/>
        <v>563080.83750000002</v>
      </c>
      <c r="AB20" s="19">
        <v>0</v>
      </c>
      <c r="AC20" s="51">
        <v>0</v>
      </c>
      <c r="AD20" s="51">
        <f t="shared" si="8"/>
        <v>0</v>
      </c>
      <c r="AE20" s="21">
        <v>240</v>
      </c>
      <c r="AF20" s="4">
        <f t="shared" si="9"/>
        <v>0</v>
      </c>
      <c r="AH20" s="19">
        <v>0</v>
      </c>
      <c r="AI20" s="51">
        <v>0</v>
      </c>
      <c r="AJ20" s="51">
        <f t="shared" si="10"/>
        <v>0</v>
      </c>
      <c r="AK20" s="21">
        <v>290</v>
      </c>
      <c r="AL20" s="4">
        <f t="shared" si="11"/>
        <v>0</v>
      </c>
      <c r="AN20" s="4">
        <f t="shared" si="12"/>
        <v>843463.54150000005</v>
      </c>
      <c r="AO20" s="13">
        <f t="shared" si="13"/>
        <v>281154.51383333333</v>
      </c>
    </row>
    <row r="21" spans="1:41" x14ac:dyDescent="0.25">
      <c r="A21" s="17">
        <v>5014</v>
      </c>
      <c r="B21" s="18" t="s">
        <v>196</v>
      </c>
      <c r="C21" t="s">
        <v>184</v>
      </c>
      <c r="D21" s="19">
        <v>525</v>
      </c>
      <c r="E21" s="51">
        <v>461.26100000000008</v>
      </c>
      <c r="F21" s="51">
        <f t="shared" si="0"/>
        <v>0.87859238095238112</v>
      </c>
      <c r="G21" s="13">
        <v>1960.0000000000002</v>
      </c>
      <c r="H21" s="21">
        <f t="shared" si="1"/>
        <v>904071.56000000029</v>
      </c>
      <c r="J21" s="19">
        <v>0</v>
      </c>
      <c r="K21" s="51">
        <v>0</v>
      </c>
      <c r="L21" s="51">
        <f t="shared" si="2"/>
        <v>0</v>
      </c>
      <c r="M21" s="13">
        <v>179.20000000000002</v>
      </c>
      <c r="N21" s="21">
        <f t="shared" si="3"/>
        <v>0</v>
      </c>
      <c r="P21" s="19">
        <v>7</v>
      </c>
      <c r="Q21" s="51">
        <v>11.285799999999998</v>
      </c>
      <c r="R21" s="51">
        <f t="shared" si="4"/>
        <v>1.6122571428571426</v>
      </c>
      <c r="S21" s="13">
        <v>89.600000000000009</v>
      </c>
      <c r="T21" s="21">
        <f t="shared" si="5"/>
        <v>1011.20768</v>
      </c>
      <c r="V21" s="19">
        <v>11977</v>
      </c>
      <c r="W21" s="51">
        <v>3750.819</v>
      </c>
      <c r="X21" s="51">
        <f t="shared" si="6"/>
        <v>0.31316848960507637</v>
      </c>
      <c r="Y21" s="21">
        <v>375</v>
      </c>
      <c r="Z21" s="4">
        <f t="shared" si="7"/>
        <v>1406557.1249999998</v>
      </c>
      <c r="AB21" s="19">
        <v>0</v>
      </c>
      <c r="AC21" s="51">
        <v>0</v>
      </c>
      <c r="AD21" s="51">
        <f t="shared" si="8"/>
        <v>0</v>
      </c>
      <c r="AE21" s="21">
        <v>240</v>
      </c>
      <c r="AF21" s="4">
        <f t="shared" si="9"/>
        <v>0</v>
      </c>
      <c r="AH21" s="19">
        <v>0</v>
      </c>
      <c r="AI21" s="51">
        <v>0</v>
      </c>
      <c r="AJ21" s="51">
        <f t="shared" si="10"/>
        <v>0</v>
      </c>
      <c r="AK21" s="21">
        <v>290</v>
      </c>
      <c r="AL21" s="4">
        <f t="shared" si="11"/>
        <v>0</v>
      </c>
      <c r="AN21" s="4">
        <f t="shared" si="12"/>
        <v>2311639.89268</v>
      </c>
      <c r="AO21" s="13">
        <f t="shared" si="13"/>
        <v>770546.63089333335</v>
      </c>
    </row>
    <row r="22" spans="1:41" x14ac:dyDescent="0.25">
      <c r="A22" s="17">
        <v>8088</v>
      </c>
      <c r="B22" s="18" t="s">
        <v>197</v>
      </c>
      <c r="C22" t="s">
        <v>184</v>
      </c>
      <c r="D22" s="19">
        <v>628</v>
      </c>
      <c r="E22" s="51">
        <v>677.04140000000007</v>
      </c>
      <c r="F22" s="51">
        <f t="shared" si="0"/>
        <v>1.0780914012738854</v>
      </c>
      <c r="G22" s="13">
        <v>1960.0000000000002</v>
      </c>
      <c r="H22" s="21">
        <f t="shared" si="1"/>
        <v>1327001.1440000001</v>
      </c>
      <c r="J22" s="19">
        <v>0</v>
      </c>
      <c r="K22" s="51">
        <v>0</v>
      </c>
      <c r="L22" s="51">
        <f t="shared" si="2"/>
        <v>0</v>
      </c>
      <c r="M22" s="13">
        <v>179.20000000000002</v>
      </c>
      <c r="N22" s="21">
        <f t="shared" si="3"/>
        <v>0</v>
      </c>
      <c r="P22" s="19">
        <v>0</v>
      </c>
      <c r="Q22" s="51">
        <v>0</v>
      </c>
      <c r="R22" s="51">
        <f t="shared" si="4"/>
        <v>0</v>
      </c>
      <c r="S22" s="13">
        <v>89.600000000000009</v>
      </c>
      <c r="T22" s="21">
        <f t="shared" si="5"/>
        <v>0</v>
      </c>
      <c r="V22" s="19">
        <v>16557</v>
      </c>
      <c r="W22" s="51">
        <v>5187.800000000002</v>
      </c>
      <c r="X22" s="51">
        <f t="shared" si="6"/>
        <v>0.31332970948843403</v>
      </c>
      <c r="Y22" s="21">
        <v>375</v>
      </c>
      <c r="Z22" s="4">
        <f t="shared" si="7"/>
        <v>1945425.0000000007</v>
      </c>
      <c r="AB22" s="19">
        <v>0</v>
      </c>
      <c r="AC22" s="51">
        <v>0</v>
      </c>
      <c r="AD22" s="51">
        <f t="shared" si="8"/>
        <v>0</v>
      </c>
      <c r="AE22" s="21">
        <v>240</v>
      </c>
      <c r="AF22" s="4">
        <f t="shared" si="9"/>
        <v>0</v>
      </c>
      <c r="AH22" s="19">
        <v>0</v>
      </c>
      <c r="AI22" s="51">
        <v>0</v>
      </c>
      <c r="AJ22" s="51">
        <f t="shared" si="10"/>
        <v>0</v>
      </c>
      <c r="AK22" s="21">
        <v>290</v>
      </c>
      <c r="AL22" s="4">
        <f t="shared" si="11"/>
        <v>0</v>
      </c>
      <c r="AN22" s="4">
        <f t="shared" si="12"/>
        <v>3272426.1440000008</v>
      </c>
      <c r="AO22" s="13">
        <f t="shared" si="13"/>
        <v>1090808.7146666669</v>
      </c>
    </row>
    <row r="23" spans="1:41" x14ac:dyDescent="0.25">
      <c r="A23" s="17">
        <v>13047</v>
      </c>
      <c r="B23" s="18" t="s">
        <v>198</v>
      </c>
      <c r="C23" t="s">
        <v>184</v>
      </c>
      <c r="D23" s="19">
        <v>339</v>
      </c>
      <c r="E23" s="51">
        <v>237.67959999999999</v>
      </c>
      <c r="F23" s="51">
        <f t="shared" si="0"/>
        <v>0.70111976401179943</v>
      </c>
      <c r="G23" s="13">
        <v>1960.0000000000002</v>
      </c>
      <c r="H23" s="21">
        <f t="shared" si="1"/>
        <v>465852.01600000006</v>
      </c>
      <c r="J23" s="19">
        <v>0</v>
      </c>
      <c r="K23" s="51">
        <v>0</v>
      </c>
      <c r="L23" s="51">
        <f t="shared" si="2"/>
        <v>0</v>
      </c>
      <c r="M23" s="13">
        <v>179.20000000000002</v>
      </c>
      <c r="N23" s="21">
        <f t="shared" si="3"/>
        <v>0</v>
      </c>
      <c r="P23" s="19">
        <v>7</v>
      </c>
      <c r="Q23" s="51">
        <v>8.5844000000000005</v>
      </c>
      <c r="R23" s="51">
        <f t="shared" si="4"/>
        <v>1.2263428571428572</v>
      </c>
      <c r="S23" s="13">
        <v>89.600000000000009</v>
      </c>
      <c r="T23" s="21">
        <f t="shared" si="5"/>
        <v>769.16224000000011</v>
      </c>
      <c r="V23" s="19">
        <v>11714</v>
      </c>
      <c r="W23" s="51">
        <v>3302.6172000000001</v>
      </c>
      <c r="X23" s="51">
        <f t="shared" si="6"/>
        <v>0.28193761311251497</v>
      </c>
      <c r="Y23" s="21">
        <v>375</v>
      </c>
      <c r="Z23" s="4">
        <f t="shared" si="7"/>
        <v>1238481.4500000002</v>
      </c>
      <c r="AB23" s="19">
        <v>0</v>
      </c>
      <c r="AC23" s="51">
        <v>0</v>
      </c>
      <c r="AD23" s="51">
        <f t="shared" si="8"/>
        <v>0</v>
      </c>
      <c r="AE23" s="21">
        <v>240</v>
      </c>
      <c r="AF23" s="4">
        <f t="shared" si="9"/>
        <v>0</v>
      </c>
      <c r="AH23" s="19">
        <v>0</v>
      </c>
      <c r="AI23" s="51">
        <v>0</v>
      </c>
      <c r="AJ23" s="51">
        <f t="shared" si="10"/>
        <v>0</v>
      </c>
      <c r="AK23" s="21">
        <v>290</v>
      </c>
      <c r="AL23" s="4">
        <f t="shared" si="11"/>
        <v>0</v>
      </c>
      <c r="AN23" s="4">
        <f t="shared" si="12"/>
        <v>1705102.6282400002</v>
      </c>
      <c r="AO23" s="13">
        <f t="shared" si="13"/>
        <v>568367.5427466667</v>
      </c>
    </row>
    <row r="24" spans="1:41" x14ac:dyDescent="0.25">
      <c r="A24" s="17">
        <v>17001</v>
      </c>
      <c r="B24" s="18" t="s">
        <v>199</v>
      </c>
      <c r="C24" t="s">
        <v>184</v>
      </c>
      <c r="D24" s="19">
        <v>353</v>
      </c>
      <c r="E24" s="51">
        <v>433.36679999999996</v>
      </c>
      <c r="F24" s="51">
        <f t="shared" si="0"/>
        <v>1.2276679886685551</v>
      </c>
      <c r="G24" s="13">
        <v>1960.0000000000002</v>
      </c>
      <c r="H24" s="21">
        <f t="shared" si="1"/>
        <v>849398.92799999996</v>
      </c>
      <c r="J24" s="19">
        <v>143</v>
      </c>
      <c r="K24" s="51">
        <v>93.252300000000005</v>
      </c>
      <c r="L24" s="51">
        <f t="shared" si="2"/>
        <v>0.65211398601398607</v>
      </c>
      <c r="M24" s="13">
        <v>179.20000000000002</v>
      </c>
      <c r="N24" s="21">
        <f t="shared" si="3"/>
        <v>16710.812160000001</v>
      </c>
      <c r="P24" s="19">
        <v>3</v>
      </c>
      <c r="Q24" s="51">
        <v>4.8445</v>
      </c>
      <c r="R24" s="51">
        <f t="shared" si="4"/>
        <v>1.6148333333333333</v>
      </c>
      <c r="S24" s="13">
        <v>89.600000000000009</v>
      </c>
      <c r="T24" s="21">
        <f t="shared" si="5"/>
        <v>434.06720000000007</v>
      </c>
      <c r="V24" s="19">
        <v>16003</v>
      </c>
      <c r="W24" s="51">
        <v>3984.4985999999999</v>
      </c>
      <c r="X24" s="51">
        <f t="shared" si="6"/>
        <v>0.2489844779103918</v>
      </c>
      <c r="Y24" s="21">
        <v>375</v>
      </c>
      <c r="Z24" s="4">
        <f t="shared" si="7"/>
        <v>1494186.9749999999</v>
      </c>
      <c r="AB24" s="19">
        <v>0</v>
      </c>
      <c r="AC24" s="51">
        <v>0</v>
      </c>
      <c r="AD24" s="51">
        <f t="shared" si="8"/>
        <v>0</v>
      </c>
      <c r="AE24" s="21">
        <v>240</v>
      </c>
      <c r="AF24" s="4">
        <f t="shared" si="9"/>
        <v>0</v>
      </c>
      <c r="AH24" s="19">
        <v>0</v>
      </c>
      <c r="AI24" s="51">
        <v>0</v>
      </c>
      <c r="AJ24" s="51">
        <f t="shared" si="10"/>
        <v>0</v>
      </c>
      <c r="AK24" s="21">
        <v>290</v>
      </c>
      <c r="AL24" s="4">
        <f t="shared" si="11"/>
        <v>0</v>
      </c>
      <c r="AN24" s="4">
        <f t="shared" si="12"/>
        <v>2360730.7823599996</v>
      </c>
      <c r="AO24" s="13">
        <f t="shared" si="13"/>
        <v>786910.26078666653</v>
      </c>
    </row>
    <row r="25" spans="1:41" x14ac:dyDescent="0.25">
      <c r="A25" s="17">
        <v>13020</v>
      </c>
      <c r="B25" s="18" t="s">
        <v>200</v>
      </c>
      <c r="C25" t="s">
        <v>184</v>
      </c>
      <c r="D25" s="19">
        <v>444</v>
      </c>
      <c r="E25" s="51">
        <v>505.75079999999997</v>
      </c>
      <c r="F25" s="51">
        <f t="shared" si="0"/>
        <v>1.1390783783783782</v>
      </c>
      <c r="G25" s="13">
        <v>1960.0000000000002</v>
      </c>
      <c r="H25" s="21">
        <f t="shared" si="1"/>
        <v>991271.56799999997</v>
      </c>
      <c r="J25" s="19">
        <v>46</v>
      </c>
      <c r="K25" s="51">
        <v>29.005200000000002</v>
      </c>
      <c r="L25" s="51">
        <f t="shared" si="2"/>
        <v>0.63054782608695659</v>
      </c>
      <c r="M25" s="13">
        <v>179.20000000000002</v>
      </c>
      <c r="N25" s="21">
        <f t="shared" si="3"/>
        <v>5197.7318400000013</v>
      </c>
      <c r="P25" s="19">
        <v>0</v>
      </c>
      <c r="Q25" s="51">
        <v>0</v>
      </c>
      <c r="R25" s="51">
        <f t="shared" si="4"/>
        <v>0</v>
      </c>
      <c r="S25" s="13">
        <v>89.600000000000009</v>
      </c>
      <c r="T25" s="21">
        <f t="shared" si="5"/>
        <v>0</v>
      </c>
      <c r="V25" s="19">
        <v>15249</v>
      </c>
      <c r="W25" s="51">
        <v>6206.3342000000002</v>
      </c>
      <c r="X25" s="51">
        <f t="shared" si="6"/>
        <v>0.40699942291297792</v>
      </c>
      <c r="Y25" s="21">
        <v>375</v>
      </c>
      <c r="Z25" s="4">
        <f t="shared" si="7"/>
        <v>2327375.3250000002</v>
      </c>
      <c r="AB25" s="19">
        <v>72</v>
      </c>
      <c r="AC25" s="51">
        <v>23.7026</v>
      </c>
      <c r="AD25" s="51">
        <f t="shared" si="8"/>
        <v>0.32920277777777779</v>
      </c>
      <c r="AE25" s="21">
        <v>240</v>
      </c>
      <c r="AF25" s="4">
        <f t="shared" si="9"/>
        <v>5688.6239999999998</v>
      </c>
      <c r="AH25" s="19">
        <v>0</v>
      </c>
      <c r="AI25" s="51">
        <v>0</v>
      </c>
      <c r="AJ25" s="51">
        <f t="shared" si="10"/>
        <v>0</v>
      </c>
      <c r="AK25" s="21">
        <v>290</v>
      </c>
      <c r="AL25" s="4">
        <f t="shared" si="11"/>
        <v>0</v>
      </c>
      <c r="AN25" s="4">
        <f t="shared" si="12"/>
        <v>3329533.24884</v>
      </c>
      <c r="AO25" s="13">
        <f t="shared" si="13"/>
        <v>1109844.41628</v>
      </c>
    </row>
    <row r="26" spans="1:41" x14ac:dyDescent="0.25">
      <c r="A26" s="17">
        <v>19010</v>
      </c>
      <c r="B26" s="18" t="s">
        <v>201</v>
      </c>
      <c r="C26" t="s">
        <v>184</v>
      </c>
      <c r="D26" s="19">
        <v>139</v>
      </c>
      <c r="E26" s="51">
        <v>129.99600000000001</v>
      </c>
      <c r="F26" s="51">
        <f t="shared" si="0"/>
        <v>0.93522302158273385</v>
      </c>
      <c r="G26" s="13">
        <v>1960.0000000000002</v>
      </c>
      <c r="H26" s="21">
        <f t="shared" si="1"/>
        <v>254792.16000000006</v>
      </c>
      <c r="J26" s="19">
        <v>0</v>
      </c>
      <c r="K26" s="51">
        <v>0</v>
      </c>
      <c r="L26" s="51">
        <f t="shared" si="2"/>
        <v>0</v>
      </c>
      <c r="M26" s="13">
        <v>179.20000000000002</v>
      </c>
      <c r="N26" s="21">
        <f t="shared" si="3"/>
        <v>0</v>
      </c>
      <c r="P26" s="19">
        <v>0</v>
      </c>
      <c r="Q26" s="51">
        <v>0</v>
      </c>
      <c r="R26" s="51">
        <f t="shared" si="4"/>
        <v>0</v>
      </c>
      <c r="S26" s="13">
        <v>89.600000000000009</v>
      </c>
      <c r="T26" s="21">
        <f t="shared" si="5"/>
        <v>0</v>
      </c>
      <c r="V26" s="19">
        <v>13325</v>
      </c>
      <c r="W26" s="51">
        <v>1920.0273000000004</v>
      </c>
      <c r="X26" s="51">
        <f t="shared" si="6"/>
        <v>0.14409210506566608</v>
      </c>
      <c r="Y26" s="21">
        <v>375</v>
      </c>
      <c r="Z26" s="4">
        <f t="shared" si="7"/>
        <v>720010.23750000028</v>
      </c>
      <c r="AB26" s="19">
        <v>0</v>
      </c>
      <c r="AC26" s="51">
        <v>0</v>
      </c>
      <c r="AD26" s="51">
        <f t="shared" si="8"/>
        <v>0</v>
      </c>
      <c r="AE26" s="21">
        <v>240</v>
      </c>
      <c r="AF26" s="4">
        <f t="shared" si="9"/>
        <v>0</v>
      </c>
      <c r="AH26" s="19">
        <v>0</v>
      </c>
      <c r="AI26" s="51">
        <v>0</v>
      </c>
      <c r="AJ26" s="51">
        <f t="shared" si="10"/>
        <v>0</v>
      </c>
      <c r="AK26" s="21">
        <v>290</v>
      </c>
      <c r="AL26" s="4">
        <f t="shared" si="11"/>
        <v>0</v>
      </c>
      <c r="AN26" s="4">
        <f t="shared" si="12"/>
        <v>974802.39750000031</v>
      </c>
      <c r="AO26" s="13">
        <f t="shared" si="13"/>
        <v>324934.13250000012</v>
      </c>
    </row>
    <row r="27" spans="1:41" x14ac:dyDescent="0.25">
      <c r="A27" s="17">
        <v>13297</v>
      </c>
      <c r="B27" s="18" t="s">
        <v>202</v>
      </c>
      <c r="C27" t="s">
        <v>184</v>
      </c>
      <c r="D27" s="19">
        <v>12</v>
      </c>
      <c r="E27" s="51">
        <v>25.342300000000002</v>
      </c>
      <c r="F27" s="51">
        <f t="shared" si="0"/>
        <v>2.1118583333333336</v>
      </c>
      <c r="G27" s="13">
        <v>1960.0000000000002</v>
      </c>
      <c r="H27" s="21">
        <f t="shared" si="1"/>
        <v>49670.90800000001</v>
      </c>
      <c r="J27" s="19">
        <v>0</v>
      </c>
      <c r="K27" s="51">
        <v>0</v>
      </c>
      <c r="L27" s="51">
        <f t="shared" si="2"/>
        <v>0</v>
      </c>
      <c r="M27" s="13">
        <v>179.20000000000002</v>
      </c>
      <c r="N27" s="21">
        <f t="shared" si="3"/>
        <v>0</v>
      </c>
      <c r="P27" s="19">
        <v>0</v>
      </c>
      <c r="Q27" s="51">
        <v>0</v>
      </c>
      <c r="R27" s="51">
        <f t="shared" si="4"/>
        <v>0</v>
      </c>
      <c r="S27" s="13">
        <v>89.600000000000009</v>
      </c>
      <c r="T27" s="21">
        <f t="shared" si="5"/>
        <v>0</v>
      </c>
      <c r="V27" s="19">
        <v>3532</v>
      </c>
      <c r="W27" s="51">
        <v>1057.8314000000003</v>
      </c>
      <c r="X27" s="51">
        <f t="shared" si="6"/>
        <v>0.29949926387315978</v>
      </c>
      <c r="Y27" s="21">
        <v>375</v>
      </c>
      <c r="Z27" s="4">
        <f t="shared" si="7"/>
        <v>396686.77500000008</v>
      </c>
      <c r="AB27" s="19">
        <v>0</v>
      </c>
      <c r="AC27" s="51">
        <v>0</v>
      </c>
      <c r="AD27" s="51">
        <f t="shared" si="8"/>
        <v>0</v>
      </c>
      <c r="AE27" s="21">
        <v>240</v>
      </c>
      <c r="AF27" s="4">
        <f t="shared" si="9"/>
        <v>0</v>
      </c>
      <c r="AH27" s="19">
        <v>0</v>
      </c>
      <c r="AI27" s="51">
        <v>0</v>
      </c>
      <c r="AJ27" s="51">
        <f t="shared" si="10"/>
        <v>0</v>
      </c>
      <c r="AK27" s="21">
        <v>290</v>
      </c>
      <c r="AL27" s="4">
        <f t="shared" si="11"/>
        <v>0</v>
      </c>
      <c r="AN27" s="4">
        <f t="shared" si="12"/>
        <v>446357.68300000008</v>
      </c>
      <c r="AO27" s="13">
        <f t="shared" si="13"/>
        <v>148785.89433333336</v>
      </c>
    </row>
    <row r="28" spans="1:41" x14ac:dyDescent="0.25">
      <c r="A28" s="17">
        <v>4004</v>
      </c>
      <c r="B28" s="18" t="s">
        <v>203</v>
      </c>
      <c r="C28" t="s">
        <v>184</v>
      </c>
      <c r="D28" s="19">
        <v>255</v>
      </c>
      <c r="E28" s="51">
        <v>375.17919999999998</v>
      </c>
      <c r="F28" s="51">
        <f t="shared" si="0"/>
        <v>1.4712909803921568</v>
      </c>
      <c r="G28" s="13">
        <v>1960.0000000000002</v>
      </c>
      <c r="H28" s="21">
        <f t="shared" si="1"/>
        <v>735351.23200000008</v>
      </c>
      <c r="J28" s="19">
        <v>0</v>
      </c>
      <c r="K28" s="51">
        <v>0</v>
      </c>
      <c r="L28" s="51">
        <f t="shared" si="2"/>
        <v>0</v>
      </c>
      <c r="M28" s="13">
        <v>179.20000000000002</v>
      </c>
      <c r="N28" s="21">
        <f t="shared" si="3"/>
        <v>0</v>
      </c>
      <c r="P28" s="19">
        <v>0</v>
      </c>
      <c r="Q28" s="51">
        <v>0</v>
      </c>
      <c r="R28" s="51">
        <f t="shared" si="4"/>
        <v>0</v>
      </c>
      <c r="S28" s="13">
        <v>89.600000000000009</v>
      </c>
      <c r="T28" s="21">
        <f t="shared" si="5"/>
        <v>0</v>
      </c>
      <c r="V28" s="19">
        <v>16733</v>
      </c>
      <c r="W28" s="51">
        <v>5054.3345999999992</v>
      </c>
      <c r="X28" s="51">
        <f t="shared" si="6"/>
        <v>0.30205788561525126</v>
      </c>
      <c r="Y28" s="21">
        <v>375</v>
      </c>
      <c r="Z28" s="4">
        <f t="shared" si="7"/>
        <v>1895375.4749999996</v>
      </c>
      <c r="AB28" s="19">
        <v>0</v>
      </c>
      <c r="AC28" s="51">
        <v>0</v>
      </c>
      <c r="AD28" s="51">
        <f t="shared" si="8"/>
        <v>0</v>
      </c>
      <c r="AE28" s="21">
        <v>240</v>
      </c>
      <c r="AF28" s="4">
        <f t="shared" si="9"/>
        <v>0</v>
      </c>
      <c r="AH28" s="19">
        <v>0</v>
      </c>
      <c r="AI28" s="51">
        <v>0</v>
      </c>
      <c r="AJ28" s="51">
        <f t="shared" si="10"/>
        <v>0</v>
      </c>
      <c r="AK28" s="21">
        <v>290</v>
      </c>
      <c r="AL28" s="4">
        <f t="shared" si="11"/>
        <v>0</v>
      </c>
      <c r="AN28" s="4">
        <f t="shared" si="12"/>
        <v>2630726.7069999995</v>
      </c>
      <c r="AO28" s="13">
        <f t="shared" si="13"/>
        <v>876908.90233333316</v>
      </c>
    </row>
    <row r="29" spans="1:41" x14ac:dyDescent="0.25">
      <c r="A29" s="17">
        <v>14002</v>
      </c>
      <c r="B29" s="18" t="s">
        <v>204</v>
      </c>
      <c r="C29" t="s">
        <v>184</v>
      </c>
      <c r="D29" s="19">
        <v>349</v>
      </c>
      <c r="E29" s="51">
        <v>502.33620000000002</v>
      </c>
      <c r="F29" s="51">
        <f t="shared" si="0"/>
        <v>1.4393587392550145</v>
      </c>
      <c r="G29" s="13">
        <v>1960.0000000000002</v>
      </c>
      <c r="H29" s="21">
        <f t="shared" si="1"/>
        <v>984578.95200000016</v>
      </c>
      <c r="J29" s="19">
        <v>0</v>
      </c>
      <c r="K29" s="51">
        <v>0</v>
      </c>
      <c r="L29" s="51">
        <f t="shared" si="2"/>
        <v>0</v>
      </c>
      <c r="M29" s="13">
        <v>179.20000000000002</v>
      </c>
      <c r="N29" s="21">
        <f t="shared" si="3"/>
        <v>0</v>
      </c>
      <c r="P29" s="19">
        <v>0</v>
      </c>
      <c r="Q29" s="51">
        <v>0</v>
      </c>
      <c r="R29" s="51">
        <f t="shared" si="4"/>
        <v>0</v>
      </c>
      <c r="S29" s="13">
        <v>89.600000000000009</v>
      </c>
      <c r="T29" s="21">
        <f t="shared" si="5"/>
        <v>0</v>
      </c>
      <c r="V29" s="19">
        <v>24191</v>
      </c>
      <c r="W29" s="51">
        <v>5776.8655999999992</v>
      </c>
      <c r="X29" s="51">
        <f t="shared" si="6"/>
        <v>0.23880226530527879</v>
      </c>
      <c r="Y29" s="21">
        <v>375</v>
      </c>
      <c r="Z29" s="4">
        <f t="shared" si="7"/>
        <v>2166324.5999999996</v>
      </c>
      <c r="AB29" s="19">
        <v>0</v>
      </c>
      <c r="AC29" s="51">
        <v>0</v>
      </c>
      <c r="AD29" s="51">
        <f t="shared" si="8"/>
        <v>0</v>
      </c>
      <c r="AE29" s="21">
        <v>240</v>
      </c>
      <c r="AF29" s="4">
        <f t="shared" si="9"/>
        <v>0</v>
      </c>
      <c r="AH29" s="19">
        <v>0</v>
      </c>
      <c r="AI29" s="51">
        <v>0</v>
      </c>
      <c r="AJ29" s="51">
        <f t="shared" si="10"/>
        <v>0</v>
      </c>
      <c r="AK29" s="21">
        <v>290</v>
      </c>
      <c r="AL29" s="4">
        <f t="shared" si="11"/>
        <v>0</v>
      </c>
      <c r="AN29" s="4">
        <f t="shared" si="12"/>
        <v>3150903.5519999997</v>
      </c>
      <c r="AO29" s="13">
        <f t="shared" si="13"/>
        <v>1050301.1839999999</v>
      </c>
    </row>
    <row r="30" spans="1:41" x14ac:dyDescent="0.25">
      <c r="A30" s="17">
        <v>5008</v>
      </c>
      <c r="B30" s="18" t="s">
        <v>205</v>
      </c>
      <c r="C30" t="s">
        <v>184</v>
      </c>
      <c r="D30" s="19">
        <v>427</v>
      </c>
      <c r="E30" s="51">
        <v>416.47849999999994</v>
      </c>
      <c r="F30" s="51">
        <f t="shared" si="0"/>
        <v>0.97535948477751744</v>
      </c>
      <c r="G30" s="13">
        <v>1960.0000000000002</v>
      </c>
      <c r="H30" s="21">
        <f t="shared" si="1"/>
        <v>816297.86</v>
      </c>
      <c r="J30" s="19">
        <v>0</v>
      </c>
      <c r="K30" s="51">
        <v>0</v>
      </c>
      <c r="L30" s="51">
        <f t="shared" si="2"/>
        <v>0</v>
      </c>
      <c r="M30" s="13">
        <v>179.20000000000002</v>
      </c>
      <c r="N30" s="21">
        <f t="shared" si="3"/>
        <v>0</v>
      </c>
      <c r="P30" s="19">
        <v>0</v>
      </c>
      <c r="Q30" s="51">
        <v>0</v>
      </c>
      <c r="R30" s="51">
        <f t="shared" si="4"/>
        <v>0</v>
      </c>
      <c r="S30" s="13">
        <v>89.600000000000009</v>
      </c>
      <c r="T30" s="21">
        <f t="shared" si="5"/>
        <v>0</v>
      </c>
      <c r="V30" s="19">
        <v>30134</v>
      </c>
      <c r="W30" s="51">
        <v>5415.2049000000006</v>
      </c>
      <c r="X30" s="51">
        <f t="shared" si="6"/>
        <v>0.17970415145682619</v>
      </c>
      <c r="Y30" s="21">
        <v>375</v>
      </c>
      <c r="Z30" s="4">
        <f t="shared" si="7"/>
        <v>2030701.8375000001</v>
      </c>
      <c r="AB30" s="19">
        <v>0</v>
      </c>
      <c r="AC30" s="51">
        <v>0</v>
      </c>
      <c r="AD30" s="51">
        <f t="shared" si="8"/>
        <v>0</v>
      </c>
      <c r="AE30" s="21">
        <v>240</v>
      </c>
      <c r="AF30" s="4">
        <f t="shared" si="9"/>
        <v>0</v>
      </c>
      <c r="AH30" s="19">
        <v>0</v>
      </c>
      <c r="AI30" s="51">
        <v>0</v>
      </c>
      <c r="AJ30" s="51">
        <f t="shared" si="10"/>
        <v>0</v>
      </c>
      <c r="AK30" s="21">
        <v>290</v>
      </c>
      <c r="AL30" s="4">
        <f t="shared" si="11"/>
        <v>0</v>
      </c>
      <c r="AN30" s="4">
        <f t="shared" si="12"/>
        <v>2846999.6975000002</v>
      </c>
      <c r="AO30" s="13">
        <f t="shared" si="13"/>
        <v>948999.89916666679</v>
      </c>
    </row>
    <row r="31" spans="1:41" x14ac:dyDescent="0.25">
      <c r="A31" s="17">
        <v>7001</v>
      </c>
      <c r="B31" s="18" t="s">
        <v>206</v>
      </c>
      <c r="C31" t="s">
        <v>184</v>
      </c>
      <c r="D31" s="19">
        <v>30</v>
      </c>
      <c r="E31" s="51">
        <v>38.532299999999992</v>
      </c>
      <c r="F31" s="51">
        <f t="shared" si="0"/>
        <v>1.2844099999999998</v>
      </c>
      <c r="G31" s="13">
        <v>1960.0000000000002</v>
      </c>
      <c r="H31" s="21">
        <f t="shared" si="1"/>
        <v>75523.30799999999</v>
      </c>
      <c r="J31" s="19">
        <v>0</v>
      </c>
      <c r="K31" s="51">
        <v>0</v>
      </c>
      <c r="L31" s="51">
        <f t="shared" si="2"/>
        <v>0</v>
      </c>
      <c r="M31" s="13">
        <v>179.20000000000002</v>
      </c>
      <c r="N31" s="21">
        <f t="shared" si="3"/>
        <v>0</v>
      </c>
      <c r="P31" s="19">
        <v>0</v>
      </c>
      <c r="Q31" s="51">
        <v>0</v>
      </c>
      <c r="R31" s="51">
        <f t="shared" si="4"/>
        <v>0</v>
      </c>
      <c r="S31" s="13">
        <v>89.600000000000009</v>
      </c>
      <c r="T31" s="21">
        <f t="shared" si="5"/>
        <v>0</v>
      </c>
      <c r="V31" s="19">
        <v>6517</v>
      </c>
      <c r="W31" s="51">
        <v>1081.7875999999999</v>
      </c>
      <c r="X31" s="51">
        <f t="shared" si="6"/>
        <v>0.16599472149762159</v>
      </c>
      <c r="Y31" s="21">
        <v>375</v>
      </c>
      <c r="Z31" s="4">
        <f t="shared" si="7"/>
        <v>405670.35</v>
      </c>
      <c r="AB31" s="19">
        <v>0</v>
      </c>
      <c r="AC31" s="51">
        <v>0</v>
      </c>
      <c r="AD31" s="51">
        <f t="shared" si="8"/>
        <v>0</v>
      </c>
      <c r="AE31" s="21">
        <v>240</v>
      </c>
      <c r="AF31" s="4">
        <f t="shared" si="9"/>
        <v>0</v>
      </c>
      <c r="AH31" s="19">
        <v>0</v>
      </c>
      <c r="AI31" s="51">
        <v>0</v>
      </c>
      <c r="AJ31" s="51">
        <f t="shared" si="10"/>
        <v>0</v>
      </c>
      <c r="AK31" s="21">
        <v>290</v>
      </c>
      <c r="AL31" s="4">
        <f t="shared" si="11"/>
        <v>0</v>
      </c>
      <c r="AN31" s="4">
        <f t="shared" si="12"/>
        <v>481193.65799999994</v>
      </c>
      <c r="AO31" s="13">
        <f t="shared" si="13"/>
        <v>160397.88599999997</v>
      </c>
    </row>
    <row r="32" spans="1:41" x14ac:dyDescent="0.25">
      <c r="A32" s="17">
        <v>19034</v>
      </c>
      <c r="B32" s="18" t="s">
        <v>207</v>
      </c>
      <c r="C32" t="s">
        <v>184</v>
      </c>
      <c r="D32" s="19">
        <v>185</v>
      </c>
      <c r="E32" s="51">
        <v>127.04510000000001</v>
      </c>
      <c r="F32" s="51">
        <f t="shared" si="0"/>
        <v>0.68673027027027034</v>
      </c>
      <c r="G32" s="13">
        <v>1960.0000000000002</v>
      </c>
      <c r="H32" s="21">
        <f t="shared" si="1"/>
        <v>249008.39600000007</v>
      </c>
      <c r="J32" s="19">
        <v>0</v>
      </c>
      <c r="K32" s="51">
        <v>0</v>
      </c>
      <c r="L32" s="51">
        <f t="shared" si="2"/>
        <v>0</v>
      </c>
      <c r="M32" s="13">
        <v>179.20000000000002</v>
      </c>
      <c r="N32" s="21">
        <f t="shared" si="3"/>
        <v>0</v>
      </c>
      <c r="P32" s="19">
        <v>0</v>
      </c>
      <c r="Q32" s="51">
        <v>0</v>
      </c>
      <c r="R32" s="51">
        <f t="shared" si="4"/>
        <v>0</v>
      </c>
      <c r="S32" s="13">
        <v>89.600000000000009</v>
      </c>
      <c r="T32" s="21">
        <f t="shared" si="5"/>
        <v>0</v>
      </c>
      <c r="V32" s="19">
        <v>10480</v>
      </c>
      <c r="W32" s="51">
        <v>2504.1667000000007</v>
      </c>
      <c r="X32" s="51">
        <f t="shared" si="6"/>
        <v>0.23894720419847335</v>
      </c>
      <c r="Y32" s="21">
        <v>375</v>
      </c>
      <c r="Z32" s="4">
        <f t="shared" si="7"/>
        <v>939062.5125000003</v>
      </c>
      <c r="AB32" s="19">
        <v>0</v>
      </c>
      <c r="AC32" s="51">
        <v>0</v>
      </c>
      <c r="AD32" s="51">
        <f t="shared" si="8"/>
        <v>0</v>
      </c>
      <c r="AE32" s="21">
        <v>240</v>
      </c>
      <c r="AF32" s="4">
        <f t="shared" si="9"/>
        <v>0</v>
      </c>
      <c r="AH32" s="19">
        <v>0</v>
      </c>
      <c r="AI32" s="51">
        <v>0</v>
      </c>
      <c r="AJ32" s="51">
        <f t="shared" si="10"/>
        <v>0</v>
      </c>
      <c r="AK32" s="21">
        <v>290</v>
      </c>
      <c r="AL32" s="4">
        <f t="shared" si="11"/>
        <v>0</v>
      </c>
      <c r="AN32" s="4">
        <f t="shared" si="12"/>
        <v>1188070.9085000004</v>
      </c>
      <c r="AO32" s="13">
        <f t="shared" si="13"/>
        <v>396023.63616666681</v>
      </c>
    </row>
    <row r="33" spans="1:41" x14ac:dyDescent="0.25">
      <c r="A33" s="17">
        <v>13014</v>
      </c>
      <c r="B33" s="18" t="s">
        <v>208</v>
      </c>
      <c r="C33" t="s">
        <v>184</v>
      </c>
      <c r="D33" s="19">
        <v>321</v>
      </c>
      <c r="E33" s="51">
        <v>326.68880000000001</v>
      </c>
      <c r="F33" s="51">
        <f t="shared" si="0"/>
        <v>1.0177221183800624</v>
      </c>
      <c r="G33" s="13">
        <v>1960.0000000000002</v>
      </c>
      <c r="H33" s="21">
        <f t="shared" si="1"/>
        <v>640310.04800000007</v>
      </c>
      <c r="J33" s="19">
        <v>0</v>
      </c>
      <c r="K33" s="51">
        <v>0</v>
      </c>
      <c r="L33" s="51">
        <f t="shared" si="2"/>
        <v>0</v>
      </c>
      <c r="M33" s="13">
        <v>179.20000000000002</v>
      </c>
      <c r="N33" s="21">
        <f t="shared" si="3"/>
        <v>0</v>
      </c>
      <c r="P33" s="19">
        <v>1</v>
      </c>
      <c r="Q33" s="51">
        <v>0.79330000000000001</v>
      </c>
      <c r="R33" s="51">
        <f t="shared" si="4"/>
        <v>0.79330000000000001</v>
      </c>
      <c r="S33" s="13">
        <v>89.600000000000009</v>
      </c>
      <c r="T33" s="21">
        <f t="shared" si="5"/>
        <v>71.07968000000001</v>
      </c>
      <c r="V33" s="19">
        <v>10446</v>
      </c>
      <c r="W33" s="51">
        <v>2851.8211999999999</v>
      </c>
      <c r="X33" s="51">
        <f t="shared" si="6"/>
        <v>0.27300605016274171</v>
      </c>
      <c r="Y33" s="21">
        <v>375</v>
      </c>
      <c r="Z33" s="4">
        <f t="shared" si="7"/>
        <v>1069432.95</v>
      </c>
      <c r="AB33" s="19">
        <v>0</v>
      </c>
      <c r="AC33" s="51">
        <v>0</v>
      </c>
      <c r="AD33" s="51">
        <f t="shared" si="8"/>
        <v>0</v>
      </c>
      <c r="AE33" s="21">
        <v>240</v>
      </c>
      <c r="AF33" s="4">
        <f t="shared" si="9"/>
        <v>0</v>
      </c>
      <c r="AH33" s="19">
        <v>0</v>
      </c>
      <c r="AI33" s="51">
        <v>0</v>
      </c>
      <c r="AJ33" s="51">
        <f t="shared" si="10"/>
        <v>0</v>
      </c>
      <c r="AK33" s="21">
        <v>290</v>
      </c>
      <c r="AL33" s="4">
        <f t="shared" si="11"/>
        <v>0</v>
      </c>
      <c r="AN33" s="4">
        <f t="shared" si="12"/>
        <v>1709814.0776800001</v>
      </c>
      <c r="AO33" s="13">
        <f t="shared" si="13"/>
        <v>569938.02589333337</v>
      </c>
    </row>
    <row r="34" spans="1:41" x14ac:dyDescent="0.25">
      <c r="A34" s="17">
        <v>13026</v>
      </c>
      <c r="B34" s="18" t="s">
        <v>209</v>
      </c>
      <c r="C34" t="s">
        <v>184</v>
      </c>
      <c r="D34" s="19">
        <v>121</v>
      </c>
      <c r="E34" s="51">
        <v>267.61719999999997</v>
      </c>
      <c r="F34" s="51">
        <f t="shared" si="0"/>
        <v>2.2117123966942147</v>
      </c>
      <c r="G34" s="13">
        <v>1960.0000000000002</v>
      </c>
      <c r="H34" s="21">
        <f t="shared" si="1"/>
        <v>524529.71199999994</v>
      </c>
      <c r="J34" s="19">
        <v>0</v>
      </c>
      <c r="K34" s="51">
        <v>0</v>
      </c>
      <c r="L34" s="51">
        <f t="shared" si="2"/>
        <v>0</v>
      </c>
      <c r="M34" s="13">
        <v>179.20000000000002</v>
      </c>
      <c r="N34" s="21">
        <f t="shared" si="3"/>
        <v>0</v>
      </c>
      <c r="P34" s="19">
        <v>6</v>
      </c>
      <c r="Q34" s="51">
        <v>9.730500000000001</v>
      </c>
      <c r="R34" s="51">
        <f t="shared" si="4"/>
        <v>1.6217500000000002</v>
      </c>
      <c r="S34" s="13">
        <v>89.600000000000009</v>
      </c>
      <c r="T34" s="21">
        <f t="shared" si="5"/>
        <v>871.85280000000023</v>
      </c>
      <c r="V34" s="19">
        <v>7995</v>
      </c>
      <c r="W34" s="51">
        <v>2227.3039999999996</v>
      </c>
      <c r="X34" s="51">
        <f t="shared" si="6"/>
        <v>0.27858711694809252</v>
      </c>
      <c r="Y34" s="21">
        <v>375</v>
      </c>
      <c r="Z34" s="4">
        <f t="shared" si="7"/>
        <v>835238.99999999988</v>
      </c>
      <c r="AB34" s="19">
        <v>0</v>
      </c>
      <c r="AC34" s="51">
        <v>0</v>
      </c>
      <c r="AD34" s="51">
        <f t="shared" si="8"/>
        <v>0</v>
      </c>
      <c r="AE34" s="21">
        <v>240</v>
      </c>
      <c r="AF34" s="4">
        <f t="shared" si="9"/>
        <v>0</v>
      </c>
      <c r="AH34" s="19">
        <v>0</v>
      </c>
      <c r="AI34" s="51">
        <v>0</v>
      </c>
      <c r="AJ34" s="51">
        <f t="shared" si="10"/>
        <v>0</v>
      </c>
      <c r="AK34" s="21">
        <v>290</v>
      </c>
      <c r="AL34" s="4">
        <f t="shared" si="11"/>
        <v>0</v>
      </c>
      <c r="AN34" s="4">
        <f t="shared" si="12"/>
        <v>1360640.5647999998</v>
      </c>
      <c r="AO34" s="13">
        <f t="shared" si="13"/>
        <v>453546.85493333329</v>
      </c>
    </row>
    <row r="35" spans="1:41" x14ac:dyDescent="0.25">
      <c r="A35" s="17">
        <v>3002</v>
      </c>
      <c r="B35" s="18" t="s">
        <v>210</v>
      </c>
      <c r="C35" t="s">
        <v>184</v>
      </c>
      <c r="D35" s="19">
        <v>85</v>
      </c>
      <c r="E35" s="51">
        <v>66.909599999999998</v>
      </c>
      <c r="F35" s="51">
        <f t="shared" si="0"/>
        <v>0.78717176470588235</v>
      </c>
      <c r="G35" s="13">
        <v>1960.0000000000002</v>
      </c>
      <c r="H35" s="21">
        <f t="shared" si="1"/>
        <v>131142.81600000002</v>
      </c>
      <c r="J35" s="19">
        <v>0</v>
      </c>
      <c r="K35" s="51">
        <v>0</v>
      </c>
      <c r="L35" s="51">
        <f t="shared" si="2"/>
        <v>0</v>
      </c>
      <c r="M35" s="13">
        <v>179.20000000000002</v>
      </c>
      <c r="N35" s="21">
        <f t="shared" si="3"/>
        <v>0</v>
      </c>
      <c r="P35" s="19">
        <v>0</v>
      </c>
      <c r="Q35" s="51">
        <v>0</v>
      </c>
      <c r="R35" s="51">
        <f t="shared" si="4"/>
        <v>0</v>
      </c>
      <c r="S35" s="13">
        <v>89.600000000000009</v>
      </c>
      <c r="T35" s="21">
        <f t="shared" si="5"/>
        <v>0</v>
      </c>
      <c r="V35" s="19">
        <v>11435</v>
      </c>
      <c r="W35" s="51">
        <v>1694.1176</v>
      </c>
      <c r="X35" s="51">
        <f t="shared" si="6"/>
        <v>0.14815195452557936</v>
      </c>
      <c r="Y35" s="21">
        <v>375</v>
      </c>
      <c r="Z35" s="4">
        <f t="shared" si="7"/>
        <v>635294.1</v>
      </c>
      <c r="AB35" s="19">
        <v>0</v>
      </c>
      <c r="AC35" s="51">
        <v>0</v>
      </c>
      <c r="AD35" s="51">
        <f t="shared" si="8"/>
        <v>0</v>
      </c>
      <c r="AE35" s="21">
        <v>240</v>
      </c>
      <c r="AF35" s="4">
        <f t="shared" si="9"/>
        <v>0</v>
      </c>
      <c r="AH35" s="19">
        <v>0</v>
      </c>
      <c r="AI35" s="51">
        <v>0</v>
      </c>
      <c r="AJ35" s="51">
        <f t="shared" si="10"/>
        <v>0</v>
      </c>
      <c r="AK35" s="21">
        <v>290</v>
      </c>
      <c r="AL35" s="4">
        <f t="shared" si="11"/>
        <v>0</v>
      </c>
      <c r="AN35" s="4">
        <f t="shared" si="12"/>
        <v>766436.91599999997</v>
      </c>
      <c r="AO35" s="13">
        <f t="shared" si="13"/>
        <v>255478.97199999998</v>
      </c>
    </row>
    <row r="36" spans="1:41" x14ac:dyDescent="0.25">
      <c r="A36" s="17">
        <v>8008</v>
      </c>
      <c r="B36" s="18" t="s">
        <v>211</v>
      </c>
      <c r="C36" t="s">
        <v>184</v>
      </c>
      <c r="D36" s="19">
        <v>174</v>
      </c>
      <c r="E36" s="51">
        <v>264.32580000000002</v>
      </c>
      <c r="F36" s="51">
        <f t="shared" si="0"/>
        <v>1.5191137931034484</v>
      </c>
      <c r="G36" s="13">
        <v>1960.0000000000002</v>
      </c>
      <c r="H36" s="21">
        <f t="shared" si="1"/>
        <v>518078.56800000009</v>
      </c>
      <c r="J36" s="19">
        <v>0</v>
      </c>
      <c r="K36" s="51">
        <v>0</v>
      </c>
      <c r="L36" s="51">
        <f t="shared" si="2"/>
        <v>0</v>
      </c>
      <c r="M36" s="13">
        <v>179.20000000000002</v>
      </c>
      <c r="N36" s="21">
        <f t="shared" si="3"/>
        <v>0</v>
      </c>
      <c r="P36" s="19">
        <v>19</v>
      </c>
      <c r="Q36" s="51">
        <v>25.287800000000004</v>
      </c>
      <c r="R36" s="51">
        <f t="shared" si="4"/>
        <v>1.3309368421052634</v>
      </c>
      <c r="S36" s="13">
        <v>89.600000000000009</v>
      </c>
      <c r="T36" s="21">
        <f t="shared" si="5"/>
        <v>2265.7868800000006</v>
      </c>
      <c r="V36" s="19">
        <v>20750</v>
      </c>
      <c r="W36" s="51">
        <v>4383.1984999999986</v>
      </c>
      <c r="X36" s="51">
        <f t="shared" si="6"/>
        <v>0.21123848192771078</v>
      </c>
      <c r="Y36" s="21">
        <v>375</v>
      </c>
      <c r="Z36" s="4">
        <f t="shared" si="7"/>
        <v>1643699.4374999995</v>
      </c>
      <c r="AB36" s="19">
        <v>0</v>
      </c>
      <c r="AC36" s="51">
        <v>0</v>
      </c>
      <c r="AD36" s="51">
        <f t="shared" si="8"/>
        <v>0</v>
      </c>
      <c r="AE36" s="21">
        <v>240</v>
      </c>
      <c r="AF36" s="4">
        <f t="shared" si="9"/>
        <v>0</v>
      </c>
      <c r="AH36" s="19">
        <v>0</v>
      </c>
      <c r="AI36" s="51">
        <v>0</v>
      </c>
      <c r="AJ36" s="51">
        <f t="shared" si="10"/>
        <v>0</v>
      </c>
      <c r="AK36" s="21">
        <v>290</v>
      </c>
      <c r="AL36" s="4">
        <f t="shared" si="11"/>
        <v>0</v>
      </c>
      <c r="AN36" s="4">
        <f t="shared" si="12"/>
        <v>2164043.7923799995</v>
      </c>
      <c r="AO36" s="13">
        <f t="shared" si="13"/>
        <v>721347.93079333322</v>
      </c>
    </row>
    <row r="37" spans="1:41" x14ac:dyDescent="0.25">
      <c r="A37" s="17">
        <v>5003</v>
      </c>
      <c r="B37" s="18" t="s">
        <v>212</v>
      </c>
      <c r="C37" t="s">
        <v>184</v>
      </c>
      <c r="D37" s="19">
        <v>132</v>
      </c>
      <c r="E37" s="51">
        <v>92.5274</v>
      </c>
      <c r="F37" s="51">
        <f t="shared" si="0"/>
        <v>0.70096515151515149</v>
      </c>
      <c r="G37" s="13">
        <v>1960.0000000000002</v>
      </c>
      <c r="H37" s="21">
        <f t="shared" si="1"/>
        <v>181353.70400000003</v>
      </c>
      <c r="J37" s="19">
        <v>0</v>
      </c>
      <c r="K37" s="51">
        <v>0</v>
      </c>
      <c r="L37" s="51">
        <f t="shared" si="2"/>
        <v>0</v>
      </c>
      <c r="M37" s="13">
        <v>179.20000000000002</v>
      </c>
      <c r="N37" s="21">
        <f t="shared" si="3"/>
        <v>0</v>
      </c>
      <c r="P37" s="19">
        <v>0</v>
      </c>
      <c r="Q37" s="51">
        <v>0</v>
      </c>
      <c r="R37" s="51">
        <f t="shared" si="4"/>
        <v>0</v>
      </c>
      <c r="S37" s="13">
        <v>89.600000000000009</v>
      </c>
      <c r="T37" s="21">
        <f t="shared" si="5"/>
        <v>0</v>
      </c>
      <c r="V37" s="19">
        <v>7329</v>
      </c>
      <c r="W37" s="51">
        <v>1797.4031000000002</v>
      </c>
      <c r="X37" s="51">
        <f t="shared" si="6"/>
        <v>0.24524534042843502</v>
      </c>
      <c r="Y37" s="21">
        <v>375</v>
      </c>
      <c r="Z37" s="4">
        <f t="shared" si="7"/>
        <v>674026.16250000009</v>
      </c>
      <c r="AB37" s="19">
        <v>0</v>
      </c>
      <c r="AC37" s="51">
        <v>0</v>
      </c>
      <c r="AD37" s="51">
        <f t="shared" si="8"/>
        <v>0</v>
      </c>
      <c r="AE37" s="21">
        <v>240</v>
      </c>
      <c r="AF37" s="4">
        <f t="shared" si="9"/>
        <v>0</v>
      </c>
      <c r="AH37" s="19">
        <v>0</v>
      </c>
      <c r="AI37" s="51">
        <v>0</v>
      </c>
      <c r="AJ37" s="51">
        <f t="shared" si="10"/>
        <v>0</v>
      </c>
      <c r="AK37" s="21">
        <v>290</v>
      </c>
      <c r="AL37" s="4">
        <f t="shared" si="11"/>
        <v>0</v>
      </c>
      <c r="AN37" s="4">
        <f t="shared" si="12"/>
        <v>855379.86650000012</v>
      </c>
      <c r="AO37" s="13">
        <f t="shared" si="13"/>
        <v>285126.62216666673</v>
      </c>
    </row>
    <row r="38" spans="1:41" x14ac:dyDescent="0.25">
      <c r="A38" s="17">
        <v>2002</v>
      </c>
      <c r="B38" s="18" t="s">
        <v>213</v>
      </c>
      <c r="C38" t="s">
        <v>184</v>
      </c>
      <c r="D38" s="19">
        <v>362</v>
      </c>
      <c r="E38" s="51">
        <v>420.73660000000001</v>
      </c>
      <c r="F38" s="51">
        <f t="shared" si="0"/>
        <v>1.1622558011049724</v>
      </c>
      <c r="G38" s="13">
        <v>1960.0000000000002</v>
      </c>
      <c r="H38" s="21">
        <f t="shared" si="1"/>
        <v>824643.73600000015</v>
      </c>
      <c r="J38" s="19">
        <v>0</v>
      </c>
      <c r="K38" s="51">
        <v>0</v>
      </c>
      <c r="L38" s="51">
        <f t="shared" si="2"/>
        <v>0</v>
      </c>
      <c r="M38" s="13">
        <v>179.20000000000002</v>
      </c>
      <c r="N38" s="21">
        <f t="shared" si="3"/>
        <v>0</v>
      </c>
      <c r="P38" s="19">
        <v>0</v>
      </c>
      <c r="Q38" s="51">
        <v>0</v>
      </c>
      <c r="R38" s="51">
        <f t="shared" si="4"/>
        <v>0</v>
      </c>
      <c r="S38" s="13">
        <v>89.600000000000009</v>
      </c>
      <c r="T38" s="21">
        <f t="shared" si="5"/>
        <v>0</v>
      </c>
      <c r="V38" s="19">
        <v>8624</v>
      </c>
      <c r="W38" s="51">
        <v>2433.5165000000002</v>
      </c>
      <c r="X38" s="51">
        <f t="shared" si="6"/>
        <v>0.28217955705009279</v>
      </c>
      <c r="Y38" s="21">
        <v>375</v>
      </c>
      <c r="Z38" s="4">
        <f t="shared" si="7"/>
        <v>912568.68750000012</v>
      </c>
      <c r="AB38" s="19">
        <v>0</v>
      </c>
      <c r="AC38" s="51">
        <v>0</v>
      </c>
      <c r="AD38" s="51">
        <f t="shared" si="8"/>
        <v>0</v>
      </c>
      <c r="AE38" s="21">
        <v>240</v>
      </c>
      <c r="AF38" s="4">
        <f t="shared" si="9"/>
        <v>0</v>
      </c>
      <c r="AH38" s="19">
        <v>231</v>
      </c>
      <c r="AI38" s="51">
        <v>126.10290000000001</v>
      </c>
      <c r="AJ38" s="51">
        <f t="shared" si="10"/>
        <v>0.54590000000000005</v>
      </c>
      <c r="AK38" s="21">
        <v>290</v>
      </c>
      <c r="AL38" s="4">
        <f t="shared" si="11"/>
        <v>36569.841</v>
      </c>
      <c r="AN38" s="4">
        <f t="shared" si="12"/>
        <v>1773782.2645000003</v>
      </c>
      <c r="AO38" s="13">
        <f t="shared" si="13"/>
        <v>591260.75483333343</v>
      </c>
    </row>
    <row r="39" spans="1:41" x14ac:dyDescent="0.25">
      <c r="A39" s="17">
        <v>2010</v>
      </c>
      <c r="B39" s="18" t="s">
        <v>67</v>
      </c>
      <c r="C39" t="s">
        <v>184</v>
      </c>
      <c r="D39" s="19">
        <v>75</v>
      </c>
      <c r="E39" s="51">
        <v>35.105700000000006</v>
      </c>
      <c r="F39" s="51">
        <f t="shared" si="0"/>
        <v>0.4680760000000001</v>
      </c>
      <c r="G39" s="13">
        <v>1960.0000000000002</v>
      </c>
      <c r="H39" s="21">
        <f t="shared" si="1"/>
        <v>68807.17200000002</v>
      </c>
      <c r="J39" s="19">
        <v>0</v>
      </c>
      <c r="K39" s="51">
        <v>0</v>
      </c>
      <c r="L39" s="51">
        <f t="shared" si="2"/>
        <v>0</v>
      </c>
      <c r="M39" s="13">
        <v>179.20000000000002</v>
      </c>
      <c r="N39" s="21">
        <f t="shared" si="3"/>
        <v>0</v>
      </c>
      <c r="P39" s="19">
        <v>0</v>
      </c>
      <c r="Q39" s="51">
        <v>0</v>
      </c>
      <c r="R39" s="51">
        <f t="shared" si="4"/>
        <v>0</v>
      </c>
      <c r="S39" s="13">
        <v>89.600000000000009</v>
      </c>
      <c r="T39" s="21">
        <f t="shared" si="5"/>
        <v>0</v>
      </c>
      <c r="V39" s="19">
        <v>2738</v>
      </c>
      <c r="W39" s="51">
        <v>513.29239999999993</v>
      </c>
      <c r="X39" s="51">
        <f t="shared" si="6"/>
        <v>0.18746983199415629</v>
      </c>
      <c r="Y39" s="21">
        <v>375</v>
      </c>
      <c r="Z39" s="4">
        <f t="shared" si="7"/>
        <v>192484.64999999997</v>
      </c>
      <c r="AB39" s="19">
        <v>0</v>
      </c>
      <c r="AC39" s="51">
        <v>0</v>
      </c>
      <c r="AD39" s="51">
        <f t="shared" si="8"/>
        <v>0</v>
      </c>
      <c r="AE39" s="21">
        <v>240</v>
      </c>
      <c r="AF39" s="4">
        <f t="shared" si="9"/>
        <v>0</v>
      </c>
      <c r="AH39" s="19">
        <v>0</v>
      </c>
      <c r="AI39" s="51">
        <v>0</v>
      </c>
      <c r="AJ39" s="51">
        <f t="shared" si="10"/>
        <v>0</v>
      </c>
      <c r="AK39" s="21">
        <v>290</v>
      </c>
      <c r="AL39" s="4">
        <f t="shared" si="11"/>
        <v>0</v>
      </c>
      <c r="AN39" s="4">
        <f t="shared" si="12"/>
        <v>261291.82199999999</v>
      </c>
      <c r="AO39" s="13">
        <f t="shared" si="13"/>
        <v>87097.27399999999</v>
      </c>
    </row>
    <row r="40" spans="1:41" x14ac:dyDescent="0.25">
      <c r="A40" s="17">
        <v>16033</v>
      </c>
      <c r="B40" s="18" t="s">
        <v>214</v>
      </c>
      <c r="C40" t="s">
        <v>184</v>
      </c>
      <c r="D40" s="19">
        <v>57</v>
      </c>
      <c r="E40" s="51">
        <v>46.193399999999997</v>
      </c>
      <c r="F40" s="51">
        <f t="shared" si="0"/>
        <v>0.81041052631578947</v>
      </c>
      <c r="G40" s="13">
        <v>1960.0000000000002</v>
      </c>
      <c r="H40" s="21">
        <f t="shared" si="1"/>
        <v>90539.063999999998</v>
      </c>
      <c r="J40" s="19">
        <v>0</v>
      </c>
      <c r="K40" s="51">
        <v>0</v>
      </c>
      <c r="L40" s="51">
        <f t="shared" si="2"/>
        <v>0</v>
      </c>
      <c r="M40" s="13">
        <v>179.20000000000002</v>
      </c>
      <c r="N40" s="21">
        <f t="shared" si="3"/>
        <v>0</v>
      </c>
      <c r="P40" s="19">
        <v>0</v>
      </c>
      <c r="Q40" s="51">
        <v>0</v>
      </c>
      <c r="R40" s="51">
        <f t="shared" si="4"/>
        <v>0</v>
      </c>
      <c r="S40" s="13">
        <v>89.600000000000009</v>
      </c>
      <c r="T40" s="21">
        <f t="shared" si="5"/>
        <v>0</v>
      </c>
      <c r="V40" s="19">
        <v>3839</v>
      </c>
      <c r="W40" s="51">
        <v>953.44640000000004</v>
      </c>
      <c r="X40" s="51">
        <f t="shared" si="6"/>
        <v>0.24835800989841106</v>
      </c>
      <c r="Y40" s="21">
        <v>375</v>
      </c>
      <c r="Z40" s="4">
        <f t="shared" si="7"/>
        <v>357542.40000000002</v>
      </c>
      <c r="AB40" s="19">
        <v>0</v>
      </c>
      <c r="AC40" s="51">
        <v>0</v>
      </c>
      <c r="AD40" s="51">
        <f t="shared" si="8"/>
        <v>0</v>
      </c>
      <c r="AE40" s="21">
        <v>240</v>
      </c>
      <c r="AF40" s="4">
        <f t="shared" si="9"/>
        <v>0</v>
      </c>
      <c r="AH40" s="19">
        <v>0</v>
      </c>
      <c r="AI40" s="51">
        <v>0</v>
      </c>
      <c r="AJ40" s="51">
        <f t="shared" si="10"/>
        <v>0</v>
      </c>
      <c r="AK40" s="21">
        <v>290</v>
      </c>
      <c r="AL40" s="4">
        <f t="shared" si="11"/>
        <v>0</v>
      </c>
      <c r="AN40" s="4">
        <f t="shared" si="12"/>
        <v>448081.46400000004</v>
      </c>
      <c r="AO40" s="13">
        <f t="shared" si="13"/>
        <v>149360.48800000001</v>
      </c>
    </row>
    <row r="41" spans="1:41" x14ac:dyDescent="0.25">
      <c r="A41" s="17">
        <v>10005</v>
      </c>
      <c r="B41" s="18" t="s">
        <v>215</v>
      </c>
      <c r="C41" t="s">
        <v>184</v>
      </c>
      <c r="D41" s="19">
        <v>5</v>
      </c>
      <c r="E41" s="51">
        <v>5.2843999999999998</v>
      </c>
      <c r="F41" s="51">
        <f t="shared" si="0"/>
        <v>1.05688</v>
      </c>
      <c r="G41" s="13">
        <v>1960.0000000000002</v>
      </c>
      <c r="H41" s="21">
        <f t="shared" si="1"/>
        <v>10357.424000000001</v>
      </c>
      <c r="J41" s="19">
        <v>0</v>
      </c>
      <c r="K41" s="51">
        <v>0</v>
      </c>
      <c r="L41" s="51">
        <f t="shared" si="2"/>
        <v>0</v>
      </c>
      <c r="M41" s="13">
        <v>179.20000000000002</v>
      </c>
      <c r="N41" s="21">
        <f t="shared" si="3"/>
        <v>0</v>
      </c>
      <c r="P41" s="19">
        <v>0</v>
      </c>
      <c r="Q41" s="51">
        <v>0</v>
      </c>
      <c r="R41" s="51">
        <f t="shared" si="4"/>
        <v>0</v>
      </c>
      <c r="S41" s="13">
        <v>89.600000000000009</v>
      </c>
      <c r="T41" s="21">
        <f t="shared" si="5"/>
        <v>0</v>
      </c>
      <c r="V41" s="19">
        <v>4074</v>
      </c>
      <c r="W41" s="51">
        <v>712.89449999999988</v>
      </c>
      <c r="X41" s="51">
        <f t="shared" si="6"/>
        <v>0.17498637702503678</v>
      </c>
      <c r="Y41" s="21">
        <v>375</v>
      </c>
      <c r="Z41" s="4">
        <f t="shared" si="7"/>
        <v>267335.43749999994</v>
      </c>
      <c r="AB41" s="19">
        <v>0</v>
      </c>
      <c r="AC41" s="51">
        <v>0</v>
      </c>
      <c r="AD41" s="51">
        <f t="shared" si="8"/>
        <v>0</v>
      </c>
      <c r="AE41" s="21">
        <v>240</v>
      </c>
      <c r="AF41" s="4">
        <f t="shared" si="9"/>
        <v>0</v>
      </c>
      <c r="AH41" s="19">
        <v>0</v>
      </c>
      <c r="AI41" s="51">
        <v>0</v>
      </c>
      <c r="AJ41" s="51">
        <f t="shared" si="10"/>
        <v>0</v>
      </c>
      <c r="AK41" s="21">
        <v>290</v>
      </c>
      <c r="AL41" s="4">
        <f t="shared" si="11"/>
        <v>0</v>
      </c>
      <c r="AN41" s="4">
        <f t="shared" si="12"/>
        <v>277692.86149999994</v>
      </c>
      <c r="AO41" s="13">
        <f t="shared" si="13"/>
        <v>92564.287166666647</v>
      </c>
    </row>
    <row r="42" spans="1:41" x14ac:dyDescent="0.25">
      <c r="A42" s="17">
        <v>4008</v>
      </c>
      <c r="B42" s="18" t="s">
        <v>216</v>
      </c>
      <c r="C42" t="s">
        <v>184</v>
      </c>
      <c r="D42" s="19">
        <v>65</v>
      </c>
      <c r="E42" s="51">
        <v>78.695599999999999</v>
      </c>
      <c r="F42" s="51">
        <f t="shared" si="0"/>
        <v>1.2107015384615385</v>
      </c>
      <c r="G42" s="13">
        <v>1960.0000000000002</v>
      </c>
      <c r="H42" s="21">
        <f t="shared" si="1"/>
        <v>154243.37600000002</v>
      </c>
      <c r="J42" s="19">
        <v>20</v>
      </c>
      <c r="K42" s="51">
        <v>11.833199999999998</v>
      </c>
      <c r="L42" s="51">
        <f t="shared" si="2"/>
        <v>0.59165999999999985</v>
      </c>
      <c r="M42" s="13">
        <v>179.20000000000002</v>
      </c>
      <c r="N42" s="21">
        <f t="shared" si="3"/>
        <v>2120.5094399999998</v>
      </c>
      <c r="P42" s="19">
        <v>0</v>
      </c>
      <c r="Q42" s="51">
        <v>0</v>
      </c>
      <c r="R42" s="51">
        <f t="shared" si="4"/>
        <v>0</v>
      </c>
      <c r="S42" s="13">
        <v>89.600000000000009</v>
      </c>
      <c r="T42" s="21">
        <f t="shared" si="5"/>
        <v>0</v>
      </c>
      <c r="V42" s="19">
        <v>9193</v>
      </c>
      <c r="W42" s="51">
        <v>1800.1576</v>
      </c>
      <c r="X42" s="51">
        <f t="shared" si="6"/>
        <v>0.19581829652996846</v>
      </c>
      <c r="Y42" s="21">
        <v>375</v>
      </c>
      <c r="Z42" s="4">
        <f t="shared" si="7"/>
        <v>675059.1</v>
      </c>
      <c r="AB42" s="19">
        <v>0</v>
      </c>
      <c r="AC42" s="51">
        <v>0</v>
      </c>
      <c r="AD42" s="51">
        <f t="shared" si="8"/>
        <v>0</v>
      </c>
      <c r="AE42" s="21">
        <v>240</v>
      </c>
      <c r="AF42" s="4">
        <f t="shared" si="9"/>
        <v>0</v>
      </c>
      <c r="AH42" s="19">
        <v>0</v>
      </c>
      <c r="AI42" s="51">
        <v>0</v>
      </c>
      <c r="AJ42" s="51">
        <f t="shared" si="10"/>
        <v>0</v>
      </c>
      <c r="AK42" s="21">
        <v>290</v>
      </c>
      <c r="AL42" s="4">
        <f t="shared" si="11"/>
        <v>0</v>
      </c>
      <c r="AN42" s="4">
        <f t="shared" si="12"/>
        <v>831422.98544000008</v>
      </c>
      <c r="AO42" s="13">
        <f t="shared" si="13"/>
        <v>277140.99514666671</v>
      </c>
    </row>
    <row r="43" spans="1:41" x14ac:dyDescent="0.25">
      <c r="A43" s="17">
        <v>3072</v>
      </c>
      <c r="B43" s="18" t="s">
        <v>217</v>
      </c>
      <c r="C43" t="s">
        <v>184</v>
      </c>
      <c r="D43" s="19">
        <v>6</v>
      </c>
      <c r="E43" s="51">
        <v>15.1752</v>
      </c>
      <c r="F43" s="51">
        <f t="shared" si="0"/>
        <v>2.5291999999999999</v>
      </c>
      <c r="G43" s="13">
        <v>1960.0000000000002</v>
      </c>
      <c r="H43" s="21">
        <f t="shared" si="1"/>
        <v>29743.392000000003</v>
      </c>
      <c r="J43" s="19">
        <v>0</v>
      </c>
      <c r="K43" s="51">
        <v>0</v>
      </c>
      <c r="L43" s="51">
        <f t="shared" si="2"/>
        <v>0</v>
      </c>
      <c r="M43" s="13">
        <v>179.20000000000002</v>
      </c>
      <c r="N43" s="21">
        <f t="shared" si="3"/>
        <v>0</v>
      </c>
      <c r="P43" s="19">
        <v>0</v>
      </c>
      <c r="Q43" s="51">
        <v>0</v>
      </c>
      <c r="R43" s="51">
        <f t="shared" si="4"/>
        <v>0</v>
      </c>
      <c r="S43" s="13">
        <v>89.600000000000009</v>
      </c>
      <c r="T43" s="21">
        <f t="shared" si="5"/>
        <v>0</v>
      </c>
      <c r="V43" s="19">
        <v>75</v>
      </c>
      <c r="W43" s="51">
        <v>24.548300000000001</v>
      </c>
      <c r="X43" s="51">
        <f t="shared" si="6"/>
        <v>0.32731066666666669</v>
      </c>
      <c r="Y43" s="21">
        <v>375</v>
      </c>
      <c r="Z43" s="4">
        <f t="shared" si="7"/>
        <v>9205.6125000000011</v>
      </c>
      <c r="AB43" s="19">
        <v>0</v>
      </c>
      <c r="AC43" s="51">
        <v>0</v>
      </c>
      <c r="AD43" s="51">
        <f t="shared" si="8"/>
        <v>0</v>
      </c>
      <c r="AE43" s="21">
        <v>240</v>
      </c>
      <c r="AF43" s="4">
        <f t="shared" si="9"/>
        <v>0</v>
      </c>
      <c r="AH43" s="19">
        <v>0</v>
      </c>
      <c r="AI43" s="51">
        <v>0</v>
      </c>
      <c r="AJ43" s="51">
        <f t="shared" si="10"/>
        <v>0</v>
      </c>
      <c r="AK43" s="21">
        <v>290</v>
      </c>
      <c r="AL43" s="4">
        <f t="shared" si="11"/>
        <v>0</v>
      </c>
      <c r="AN43" s="4">
        <f t="shared" si="12"/>
        <v>38949.004500000003</v>
      </c>
      <c r="AO43" s="13">
        <f t="shared" si="13"/>
        <v>12983.0015</v>
      </c>
    </row>
    <row r="44" spans="1:41" x14ac:dyDescent="0.25">
      <c r="A44" s="17">
        <v>13021</v>
      </c>
      <c r="B44" s="18" t="s">
        <v>218</v>
      </c>
      <c r="C44" t="s">
        <v>184</v>
      </c>
      <c r="D44" s="19">
        <v>35</v>
      </c>
      <c r="E44" s="51">
        <v>28.6084</v>
      </c>
      <c r="F44" s="51">
        <f t="shared" si="0"/>
        <v>0.81738285714285708</v>
      </c>
      <c r="G44" s="13">
        <v>1960.0000000000002</v>
      </c>
      <c r="H44" s="21">
        <f t="shared" si="1"/>
        <v>56072.464</v>
      </c>
      <c r="J44" s="19">
        <v>0</v>
      </c>
      <c r="K44" s="51">
        <v>0</v>
      </c>
      <c r="L44" s="51">
        <f t="shared" si="2"/>
        <v>0</v>
      </c>
      <c r="M44" s="13">
        <v>179.20000000000002</v>
      </c>
      <c r="N44" s="21">
        <f t="shared" si="3"/>
        <v>0</v>
      </c>
      <c r="P44" s="19">
        <v>0</v>
      </c>
      <c r="Q44" s="51">
        <v>0</v>
      </c>
      <c r="R44" s="51">
        <f t="shared" si="4"/>
        <v>0</v>
      </c>
      <c r="S44" s="13">
        <v>89.600000000000009</v>
      </c>
      <c r="T44" s="21">
        <f t="shared" si="5"/>
        <v>0</v>
      </c>
      <c r="V44" s="19">
        <v>6121</v>
      </c>
      <c r="W44" s="51">
        <v>953.45680000000004</v>
      </c>
      <c r="X44" s="51">
        <f t="shared" si="6"/>
        <v>0.15576814246038229</v>
      </c>
      <c r="Y44" s="21">
        <v>375</v>
      </c>
      <c r="Z44" s="4">
        <f t="shared" si="7"/>
        <v>357546.3</v>
      </c>
      <c r="AB44" s="19">
        <v>0</v>
      </c>
      <c r="AC44" s="51">
        <v>0</v>
      </c>
      <c r="AD44" s="51">
        <f t="shared" si="8"/>
        <v>0</v>
      </c>
      <c r="AE44" s="21">
        <v>240</v>
      </c>
      <c r="AF44" s="4">
        <f t="shared" si="9"/>
        <v>0</v>
      </c>
      <c r="AH44" s="19">
        <v>0</v>
      </c>
      <c r="AI44" s="51">
        <v>0</v>
      </c>
      <c r="AJ44" s="51">
        <f t="shared" si="10"/>
        <v>0</v>
      </c>
      <c r="AK44" s="21">
        <v>290</v>
      </c>
      <c r="AL44" s="4">
        <f t="shared" si="11"/>
        <v>0</v>
      </c>
      <c r="AN44" s="4">
        <f t="shared" si="12"/>
        <v>413618.76399999997</v>
      </c>
      <c r="AO44" s="13">
        <f t="shared" si="13"/>
        <v>137872.92133333333</v>
      </c>
    </row>
    <row r="45" spans="1:41" x14ac:dyDescent="0.25">
      <c r="A45" s="17">
        <v>2015</v>
      </c>
      <c r="B45" s="18" t="s">
        <v>74</v>
      </c>
      <c r="C45" t="s">
        <v>184</v>
      </c>
      <c r="D45" s="19">
        <v>310</v>
      </c>
      <c r="E45" s="51">
        <v>568.68979999999999</v>
      </c>
      <c r="F45" s="51">
        <f t="shared" si="0"/>
        <v>1.8344832258064516</v>
      </c>
      <c r="G45" s="13">
        <v>1960.0000000000002</v>
      </c>
      <c r="H45" s="21">
        <f t="shared" si="1"/>
        <v>1114632.0080000001</v>
      </c>
      <c r="J45" s="19">
        <v>0</v>
      </c>
      <c r="K45" s="51">
        <v>0</v>
      </c>
      <c r="L45" s="51">
        <f t="shared" si="2"/>
        <v>0</v>
      </c>
      <c r="M45" s="13">
        <v>179.20000000000002</v>
      </c>
      <c r="N45" s="21">
        <f t="shared" si="3"/>
        <v>0</v>
      </c>
      <c r="P45" s="19">
        <v>0</v>
      </c>
      <c r="Q45" s="51">
        <v>0</v>
      </c>
      <c r="R45" s="51">
        <f t="shared" si="4"/>
        <v>0</v>
      </c>
      <c r="S45" s="13">
        <v>89.600000000000009</v>
      </c>
      <c r="T45" s="21">
        <f t="shared" si="5"/>
        <v>0</v>
      </c>
      <c r="V45" s="19">
        <v>13748</v>
      </c>
      <c r="W45" s="51">
        <v>3571.8890999999994</v>
      </c>
      <c r="X45" s="51">
        <f t="shared" si="6"/>
        <v>0.2598115434972359</v>
      </c>
      <c r="Y45" s="21">
        <v>375</v>
      </c>
      <c r="Z45" s="4">
        <f t="shared" si="7"/>
        <v>1339458.4124999996</v>
      </c>
      <c r="AB45" s="19">
        <v>0</v>
      </c>
      <c r="AC45" s="51">
        <v>0</v>
      </c>
      <c r="AD45" s="51">
        <f t="shared" si="8"/>
        <v>0</v>
      </c>
      <c r="AE45" s="21">
        <v>240</v>
      </c>
      <c r="AF45" s="4">
        <f t="shared" si="9"/>
        <v>0</v>
      </c>
      <c r="AH45" s="19">
        <v>0</v>
      </c>
      <c r="AI45" s="51">
        <v>0</v>
      </c>
      <c r="AJ45" s="51">
        <f t="shared" si="10"/>
        <v>0</v>
      </c>
      <c r="AK45" s="21">
        <v>290</v>
      </c>
      <c r="AL45" s="4">
        <f t="shared" si="11"/>
        <v>0</v>
      </c>
      <c r="AN45" s="4">
        <f t="shared" si="12"/>
        <v>2454090.4205</v>
      </c>
      <c r="AO45" s="13">
        <f t="shared" si="13"/>
        <v>818030.14016666671</v>
      </c>
    </row>
    <row r="46" spans="1:41" x14ac:dyDescent="0.25">
      <c r="A46" s="17">
        <v>19006</v>
      </c>
      <c r="B46" s="18" t="s">
        <v>219</v>
      </c>
      <c r="C46" t="s">
        <v>184</v>
      </c>
      <c r="D46" s="19">
        <v>674</v>
      </c>
      <c r="E46" s="51">
        <v>1023.4914000000001</v>
      </c>
      <c r="F46" s="51">
        <f t="shared" si="0"/>
        <v>1.5185332344213651</v>
      </c>
      <c r="G46" s="13">
        <v>1960.0000000000002</v>
      </c>
      <c r="H46" s="21">
        <f t="shared" si="1"/>
        <v>2006043.1440000006</v>
      </c>
      <c r="J46" s="19">
        <v>127</v>
      </c>
      <c r="K46" s="51">
        <v>91.195299999999975</v>
      </c>
      <c r="L46" s="51">
        <f t="shared" si="2"/>
        <v>0.71807322834645648</v>
      </c>
      <c r="M46" s="13">
        <v>179.20000000000002</v>
      </c>
      <c r="N46" s="21">
        <f t="shared" si="3"/>
        <v>16342.197759999997</v>
      </c>
      <c r="P46" s="19">
        <v>8</v>
      </c>
      <c r="Q46" s="51">
        <v>11.038900000000002</v>
      </c>
      <c r="R46" s="51">
        <f t="shared" si="4"/>
        <v>1.3798625000000002</v>
      </c>
      <c r="S46" s="13">
        <v>89.600000000000009</v>
      </c>
      <c r="T46" s="21">
        <f t="shared" si="5"/>
        <v>989.08544000000029</v>
      </c>
      <c r="V46" s="19">
        <v>42232</v>
      </c>
      <c r="W46" s="51">
        <v>9104.3150999999998</v>
      </c>
      <c r="X46" s="51">
        <f t="shared" si="6"/>
        <v>0.21557859206289071</v>
      </c>
      <c r="Y46" s="21">
        <v>375</v>
      </c>
      <c r="Z46" s="4">
        <f t="shared" si="7"/>
        <v>3414118.1625000001</v>
      </c>
      <c r="AB46" s="19">
        <v>14</v>
      </c>
      <c r="AC46" s="51">
        <v>14.183</v>
      </c>
      <c r="AD46" s="51">
        <f t="shared" si="8"/>
        <v>1.0130714285714286</v>
      </c>
      <c r="AE46" s="21">
        <v>240</v>
      </c>
      <c r="AF46" s="4">
        <f t="shared" si="9"/>
        <v>3403.92</v>
      </c>
      <c r="AH46" s="19">
        <v>0</v>
      </c>
      <c r="AI46" s="51">
        <v>0</v>
      </c>
      <c r="AJ46" s="51">
        <f t="shared" si="10"/>
        <v>0</v>
      </c>
      <c r="AK46" s="21">
        <v>290</v>
      </c>
      <c r="AL46" s="4">
        <f t="shared" si="11"/>
        <v>0</v>
      </c>
      <c r="AN46" s="4">
        <f t="shared" si="12"/>
        <v>5440896.5097000003</v>
      </c>
      <c r="AO46" s="13">
        <f t="shared" si="13"/>
        <v>1813632.1699000001</v>
      </c>
    </row>
    <row r="47" spans="1:41" x14ac:dyDescent="0.25">
      <c r="A47" s="17">
        <v>24001</v>
      </c>
      <c r="B47" s="18" t="s">
        <v>220</v>
      </c>
      <c r="C47" t="s">
        <v>184</v>
      </c>
      <c r="D47" s="19">
        <v>0</v>
      </c>
      <c r="E47" s="51">
        <v>0</v>
      </c>
      <c r="F47" s="51">
        <f t="shared" si="0"/>
        <v>0</v>
      </c>
      <c r="G47" s="13">
        <v>1960.0000000000002</v>
      </c>
      <c r="H47" s="21">
        <f t="shared" si="1"/>
        <v>0</v>
      </c>
      <c r="J47" s="19">
        <v>0</v>
      </c>
      <c r="K47" s="51">
        <v>0</v>
      </c>
      <c r="L47" s="51">
        <f t="shared" si="2"/>
        <v>0</v>
      </c>
      <c r="M47" s="13">
        <v>179.20000000000002</v>
      </c>
      <c r="N47" s="21">
        <f t="shared" si="3"/>
        <v>0</v>
      </c>
      <c r="P47" s="19">
        <v>0</v>
      </c>
      <c r="Q47" s="51">
        <v>0</v>
      </c>
      <c r="R47" s="51">
        <f t="shared" si="4"/>
        <v>0</v>
      </c>
      <c r="S47" s="13">
        <v>89.600000000000009</v>
      </c>
      <c r="T47" s="21">
        <f t="shared" si="5"/>
        <v>0</v>
      </c>
      <c r="V47" s="19">
        <v>25</v>
      </c>
      <c r="W47" s="51">
        <v>5.0293000000000001</v>
      </c>
      <c r="X47" s="51">
        <f t="shared" si="6"/>
        <v>0.20117200000000002</v>
      </c>
      <c r="Y47" s="21">
        <v>375</v>
      </c>
      <c r="Z47" s="4">
        <f t="shared" si="7"/>
        <v>1885.9875</v>
      </c>
      <c r="AB47" s="19">
        <v>0</v>
      </c>
      <c r="AC47" s="51">
        <v>0</v>
      </c>
      <c r="AD47" s="51">
        <f t="shared" si="8"/>
        <v>0</v>
      </c>
      <c r="AE47" s="21">
        <v>240</v>
      </c>
      <c r="AF47" s="4">
        <f t="shared" si="9"/>
        <v>0</v>
      </c>
      <c r="AH47" s="19">
        <v>0</v>
      </c>
      <c r="AI47" s="51">
        <v>0</v>
      </c>
      <c r="AJ47" s="51">
        <f t="shared" si="10"/>
        <v>0</v>
      </c>
      <c r="AK47" s="21">
        <v>290</v>
      </c>
      <c r="AL47" s="4">
        <f t="shared" si="11"/>
        <v>0</v>
      </c>
      <c r="AN47" s="4">
        <f t="shared" si="12"/>
        <v>1885.9875</v>
      </c>
      <c r="AO47" s="13">
        <f t="shared" si="13"/>
        <v>628.66250000000002</v>
      </c>
    </row>
    <row r="48" spans="1:41" x14ac:dyDescent="0.25">
      <c r="A48" s="17">
        <v>13011</v>
      </c>
      <c r="B48" s="18" t="s">
        <v>221</v>
      </c>
      <c r="C48" t="s">
        <v>184</v>
      </c>
      <c r="D48" s="19">
        <v>113</v>
      </c>
      <c r="E48" s="51">
        <v>98.827600000000004</v>
      </c>
      <c r="F48" s="51">
        <f t="shared" si="0"/>
        <v>0.87458053097345134</v>
      </c>
      <c r="G48" s="13">
        <v>1960.0000000000002</v>
      </c>
      <c r="H48" s="21">
        <f t="shared" si="1"/>
        <v>193702.09600000002</v>
      </c>
      <c r="J48" s="19">
        <v>0</v>
      </c>
      <c r="K48" s="51">
        <v>0</v>
      </c>
      <c r="L48" s="51">
        <f t="shared" si="2"/>
        <v>0</v>
      </c>
      <c r="M48" s="13">
        <v>179.20000000000002</v>
      </c>
      <c r="N48" s="21">
        <f t="shared" si="3"/>
        <v>0</v>
      </c>
      <c r="P48" s="19">
        <v>0</v>
      </c>
      <c r="Q48" s="51">
        <v>0</v>
      </c>
      <c r="R48" s="51">
        <f t="shared" si="4"/>
        <v>0</v>
      </c>
      <c r="S48" s="13">
        <v>89.600000000000009</v>
      </c>
      <c r="T48" s="21">
        <f t="shared" si="5"/>
        <v>0</v>
      </c>
      <c r="V48" s="19">
        <v>12155</v>
      </c>
      <c r="W48" s="51">
        <v>1947.3232000000003</v>
      </c>
      <c r="X48" s="51">
        <f t="shared" si="6"/>
        <v>0.16020758535582066</v>
      </c>
      <c r="Y48" s="21">
        <v>375</v>
      </c>
      <c r="Z48" s="4">
        <f t="shared" si="7"/>
        <v>730246.20000000007</v>
      </c>
      <c r="AB48" s="19">
        <v>0</v>
      </c>
      <c r="AC48" s="51">
        <v>0</v>
      </c>
      <c r="AD48" s="51">
        <f t="shared" si="8"/>
        <v>0</v>
      </c>
      <c r="AE48" s="21">
        <v>240</v>
      </c>
      <c r="AF48" s="4">
        <f t="shared" si="9"/>
        <v>0</v>
      </c>
      <c r="AH48" s="19">
        <v>0</v>
      </c>
      <c r="AI48" s="51">
        <v>0</v>
      </c>
      <c r="AJ48" s="51">
        <f t="shared" si="10"/>
        <v>0</v>
      </c>
      <c r="AK48" s="21">
        <v>290</v>
      </c>
      <c r="AL48" s="4">
        <f t="shared" si="11"/>
        <v>0</v>
      </c>
      <c r="AN48" s="4">
        <f t="shared" si="12"/>
        <v>923948.29600000009</v>
      </c>
      <c r="AO48" s="13">
        <f t="shared" si="13"/>
        <v>307982.76533333334</v>
      </c>
    </row>
    <row r="49" spans="1:41" x14ac:dyDescent="0.25">
      <c r="A49" s="17">
        <v>5011</v>
      </c>
      <c r="B49" s="18" t="s">
        <v>222</v>
      </c>
      <c r="C49" t="s">
        <v>184</v>
      </c>
      <c r="D49" s="19">
        <v>630</v>
      </c>
      <c r="E49" s="51">
        <v>798.72809999999993</v>
      </c>
      <c r="F49" s="51">
        <f t="shared" si="0"/>
        <v>1.2678223809523808</v>
      </c>
      <c r="G49" s="13">
        <v>1960.0000000000002</v>
      </c>
      <c r="H49" s="21">
        <f t="shared" si="1"/>
        <v>1565507.0760000001</v>
      </c>
      <c r="J49" s="19">
        <v>15</v>
      </c>
      <c r="K49" s="51">
        <v>16.058</v>
      </c>
      <c r="L49" s="51">
        <f t="shared" si="2"/>
        <v>1.0705333333333333</v>
      </c>
      <c r="M49" s="13">
        <v>179.20000000000002</v>
      </c>
      <c r="N49" s="21">
        <f t="shared" si="3"/>
        <v>2877.5936000000002</v>
      </c>
      <c r="P49" s="19">
        <v>0</v>
      </c>
      <c r="Q49" s="51">
        <v>0</v>
      </c>
      <c r="R49" s="51">
        <f t="shared" si="4"/>
        <v>0</v>
      </c>
      <c r="S49" s="13">
        <v>89.600000000000009</v>
      </c>
      <c r="T49" s="21">
        <f t="shared" si="5"/>
        <v>0</v>
      </c>
      <c r="V49" s="19">
        <v>24491</v>
      </c>
      <c r="W49" s="51">
        <v>9554.6951000000026</v>
      </c>
      <c r="X49" s="51">
        <f t="shared" si="6"/>
        <v>0.39013086848229972</v>
      </c>
      <c r="Y49" s="21">
        <v>375</v>
      </c>
      <c r="Z49" s="4">
        <f t="shared" si="7"/>
        <v>3583010.662500001</v>
      </c>
      <c r="AB49" s="19">
        <v>53</v>
      </c>
      <c r="AC49" s="51">
        <v>27.224599999999999</v>
      </c>
      <c r="AD49" s="51">
        <f t="shared" si="8"/>
        <v>0.51367169811320756</v>
      </c>
      <c r="AE49" s="21">
        <v>240</v>
      </c>
      <c r="AF49" s="4">
        <f t="shared" si="9"/>
        <v>6533.9040000000005</v>
      </c>
      <c r="AH49" s="19">
        <v>514</v>
      </c>
      <c r="AI49" s="51">
        <v>274.49149999999997</v>
      </c>
      <c r="AJ49" s="51">
        <f t="shared" si="10"/>
        <v>0.53403015564202327</v>
      </c>
      <c r="AK49" s="21">
        <v>290</v>
      </c>
      <c r="AL49" s="4">
        <f t="shared" si="11"/>
        <v>79602.534999999989</v>
      </c>
      <c r="AN49" s="4">
        <f t="shared" si="12"/>
        <v>5237531.7711000005</v>
      </c>
      <c r="AO49" s="13">
        <f t="shared" si="13"/>
        <v>1745843.9237000002</v>
      </c>
    </row>
    <row r="50" spans="1:41" x14ac:dyDescent="0.25">
      <c r="A50" s="17">
        <v>1011</v>
      </c>
      <c r="B50" s="18" t="s">
        <v>223</v>
      </c>
      <c r="C50" t="s">
        <v>184</v>
      </c>
      <c r="D50" s="19">
        <v>291</v>
      </c>
      <c r="E50" s="51">
        <v>333.61899999999997</v>
      </c>
      <c r="F50" s="51">
        <f t="shared" si="0"/>
        <v>1.1464570446735394</v>
      </c>
      <c r="G50" s="13">
        <v>1960.0000000000002</v>
      </c>
      <c r="H50" s="21">
        <f t="shared" si="1"/>
        <v>653893.24</v>
      </c>
      <c r="J50" s="19">
        <v>88</v>
      </c>
      <c r="K50" s="51">
        <v>57.474800000000009</v>
      </c>
      <c r="L50" s="51">
        <f t="shared" si="2"/>
        <v>0.65312272727272735</v>
      </c>
      <c r="M50" s="13">
        <v>179.20000000000002</v>
      </c>
      <c r="N50" s="21">
        <f t="shared" si="3"/>
        <v>10299.484160000002</v>
      </c>
      <c r="P50" s="19">
        <v>3</v>
      </c>
      <c r="Q50" s="51">
        <v>3.6635999999999997</v>
      </c>
      <c r="R50" s="51">
        <f t="shared" si="4"/>
        <v>1.2211999999999998</v>
      </c>
      <c r="S50" s="13">
        <v>89.600000000000009</v>
      </c>
      <c r="T50" s="21">
        <f t="shared" si="5"/>
        <v>328.25855999999999</v>
      </c>
      <c r="V50" s="19">
        <v>17764</v>
      </c>
      <c r="W50" s="51">
        <v>3145.0005999999994</v>
      </c>
      <c r="X50" s="51">
        <f t="shared" si="6"/>
        <v>0.17704349245665388</v>
      </c>
      <c r="Y50" s="21">
        <v>375</v>
      </c>
      <c r="Z50" s="4">
        <f t="shared" si="7"/>
        <v>1179375.2249999999</v>
      </c>
      <c r="AB50" s="19">
        <v>195</v>
      </c>
      <c r="AC50" s="51">
        <v>184.06630000000001</v>
      </c>
      <c r="AD50" s="51">
        <f t="shared" si="8"/>
        <v>0.94392974358974369</v>
      </c>
      <c r="AE50" s="21">
        <v>240</v>
      </c>
      <c r="AF50" s="4">
        <f t="shared" si="9"/>
        <v>44175.912000000004</v>
      </c>
      <c r="AH50" s="19">
        <v>0</v>
      </c>
      <c r="AI50" s="51">
        <v>0</v>
      </c>
      <c r="AJ50" s="51">
        <f t="shared" si="10"/>
        <v>0</v>
      </c>
      <c r="AK50" s="21">
        <v>290</v>
      </c>
      <c r="AL50" s="4">
        <f t="shared" si="11"/>
        <v>0</v>
      </c>
      <c r="AN50" s="4">
        <f t="shared" si="12"/>
        <v>1888072.1197199998</v>
      </c>
      <c r="AO50" s="13">
        <f t="shared" si="13"/>
        <v>629357.37323999999</v>
      </c>
    </row>
    <row r="51" spans="1:41" x14ac:dyDescent="0.25">
      <c r="A51" s="17">
        <v>23008</v>
      </c>
      <c r="B51" s="18" t="s">
        <v>224</v>
      </c>
      <c r="C51" t="s">
        <v>184</v>
      </c>
      <c r="D51" s="19">
        <v>493</v>
      </c>
      <c r="E51" s="51">
        <v>695.34469999999988</v>
      </c>
      <c r="F51" s="51">
        <f t="shared" si="0"/>
        <v>1.4104354969574033</v>
      </c>
      <c r="G51" s="13">
        <v>1960.0000000000002</v>
      </c>
      <c r="H51" s="21">
        <f t="shared" si="1"/>
        <v>1362875.612</v>
      </c>
      <c r="J51" s="19">
        <v>54</v>
      </c>
      <c r="K51" s="51">
        <v>39.784100000000009</v>
      </c>
      <c r="L51" s="51">
        <f t="shared" si="2"/>
        <v>0.73674259259259278</v>
      </c>
      <c r="M51" s="13">
        <v>179.20000000000002</v>
      </c>
      <c r="N51" s="21">
        <f t="shared" si="3"/>
        <v>7129.3107200000022</v>
      </c>
      <c r="P51" s="19">
        <v>0</v>
      </c>
      <c r="Q51" s="51">
        <v>0</v>
      </c>
      <c r="R51" s="51">
        <f t="shared" si="4"/>
        <v>0</v>
      </c>
      <c r="S51" s="13">
        <v>89.600000000000009</v>
      </c>
      <c r="T51" s="21">
        <f t="shared" si="5"/>
        <v>0</v>
      </c>
      <c r="V51" s="19">
        <v>103089</v>
      </c>
      <c r="W51" s="51">
        <v>9564.058500000001</v>
      </c>
      <c r="X51" s="51">
        <f t="shared" si="6"/>
        <v>9.277477228414284E-2</v>
      </c>
      <c r="Y51" s="21">
        <v>375</v>
      </c>
      <c r="Z51" s="4">
        <f t="shared" si="7"/>
        <v>3586521.9375000005</v>
      </c>
      <c r="AB51" s="19">
        <v>1319</v>
      </c>
      <c r="AC51" s="51">
        <v>1052.8010000000002</v>
      </c>
      <c r="AD51" s="51">
        <f t="shared" si="8"/>
        <v>0.79818119787717978</v>
      </c>
      <c r="AE51" s="21">
        <v>240</v>
      </c>
      <c r="AF51" s="4">
        <f t="shared" si="9"/>
        <v>252672.24000000005</v>
      </c>
      <c r="AH51" s="19">
        <v>0</v>
      </c>
      <c r="AI51" s="51">
        <v>0</v>
      </c>
      <c r="AJ51" s="51">
        <f t="shared" si="10"/>
        <v>0</v>
      </c>
      <c r="AK51" s="21">
        <v>290</v>
      </c>
      <c r="AL51" s="4">
        <f t="shared" si="11"/>
        <v>0</v>
      </c>
      <c r="AN51" s="4">
        <f t="shared" si="12"/>
        <v>5209199.1002200004</v>
      </c>
      <c r="AO51" s="13">
        <f t="shared" si="13"/>
        <v>1736399.7000733335</v>
      </c>
    </row>
    <row r="52" spans="1:41" x14ac:dyDescent="0.25">
      <c r="A52" s="17">
        <v>7005</v>
      </c>
      <c r="B52" s="18" t="s">
        <v>225</v>
      </c>
      <c r="C52" t="s">
        <v>184</v>
      </c>
      <c r="D52" s="19">
        <v>136</v>
      </c>
      <c r="E52" s="51">
        <v>187.02110000000002</v>
      </c>
      <c r="F52" s="51">
        <f t="shared" si="0"/>
        <v>1.3751551470588237</v>
      </c>
      <c r="G52" s="13">
        <v>1960.0000000000002</v>
      </c>
      <c r="H52" s="21">
        <f t="shared" si="1"/>
        <v>366561.35600000009</v>
      </c>
      <c r="J52" s="19">
        <v>0</v>
      </c>
      <c r="K52" s="51">
        <v>0</v>
      </c>
      <c r="L52" s="51">
        <f t="shared" si="2"/>
        <v>0</v>
      </c>
      <c r="M52" s="13">
        <v>179.20000000000002</v>
      </c>
      <c r="N52" s="21">
        <f t="shared" si="3"/>
        <v>0</v>
      </c>
      <c r="P52" s="19">
        <v>0</v>
      </c>
      <c r="Q52" s="51">
        <v>0</v>
      </c>
      <c r="R52" s="51">
        <f t="shared" si="4"/>
        <v>0</v>
      </c>
      <c r="S52" s="13">
        <v>89.600000000000009</v>
      </c>
      <c r="T52" s="21">
        <f t="shared" si="5"/>
        <v>0</v>
      </c>
      <c r="V52" s="19">
        <v>9683</v>
      </c>
      <c r="W52" s="51">
        <v>3054.6810000000005</v>
      </c>
      <c r="X52" s="51">
        <f t="shared" si="6"/>
        <v>0.31546844986058042</v>
      </c>
      <c r="Y52" s="21">
        <v>375</v>
      </c>
      <c r="Z52" s="4">
        <f t="shared" si="7"/>
        <v>1145505.375</v>
      </c>
      <c r="AB52" s="19">
        <v>0</v>
      </c>
      <c r="AC52" s="51">
        <v>0</v>
      </c>
      <c r="AD52" s="51">
        <f t="shared" si="8"/>
        <v>0</v>
      </c>
      <c r="AE52" s="21">
        <v>240</v>
      </c>
      <c r="AF52" s="4">
        <f t="shared" si="9"/>
        <v>0</v>
      </c>
      <c r="AH52" s="19">
        <v>0</v>
      </c>
      <c r="AI52" s="51">
        <v>0</v>
      </c>
      <c r="AJ52" s="51">
        <f t="shared" si="10"/>
        <v>0</v>
      </c>
      <c r="AK52" s="21">
        <v>290</v>
      </c>
      <c r="AL52" s="4">
        <f t="shared" si="11"/>
        <v>0</v>
      </c>
      <c r="AN52" s="4">
        <f t="shared" si="12"/>
        <v>1512066.7310000001</v>
      </c>
      <c r="AO52" s="13">
        <f t="shared" si="13"/>
        <v>504022.24366666673</v>
      </c>
    </row>
    <row r="53" spans="1:41" x14ac:dyDescent="0.25">
      <c r="A53" s="17">
        <v>4006</v>
      </c>
      <c r="B53" s="18" t="s">
        <v>226</v>
      </c>
      <c r="C53" t="s">
        <v>184</v>
      </c>
      <c r="D53" s="19">
        <v>213</v>
      </c>
      <c r="E53" s="51">
        <v>253.2775</v>
      </c>
      <c r="F53" s="51">
        <f t="shared" si="0"/>
        <v>1.1890962441314554</v>
      </c>
      <c r="G53" s="13">
        <v>1960.0000000000002</v>
      </c>
      <c r="H53" s="21">
        <f t="shared" si="1"/>
        <v>496423.90000000008</v>
      </c>
      <c r="J53" s="19">
        <v>0</v>
      </c>
      <c r="K53" s="51">
        <v>0</v>
      </c>
      <c r="L53" s="51">
        <f t="shared" si="2"/>
        <v>0</v>
      </c>
      <c r="M53" s="13">
        <v>179.20000000000002</v>
      </c>
      <c r="N53" s="21">
        <f t="shared" si="3"/>
        <v>0</v>
      </c>
      <c r="P53" s="19">
        <v>0</v>
      </c>
      <c r="Q53" s="51">
        <v>0</v>
      </c>
      <c r="R53" s="51">
        <f t="shared" si="4"/>
        <v>0</v>
      </c>
      <c r="S53" s="13">
        <v>89.600000000000009</v>
      </c>
      <c r="T53" s="21">
        <f t="shared" si="5"/>
        <v>0</v>
      </c>
      <c r="V53" s="19">
        <v>14429</v>
      </c>
      <c r="W53" s="51">
        <v>3661.5442999999996</v>
      </c>
      <c r="X53" s="51">
        <f t="shared" si="6"/>
        <v>0.25376285951902416</v>
      </c>
      <c r="Y53" s="21">
        <v>375</v>
      </c>
      <c r="Z53" s="4">
        <f t="shared" si="7"/>
        <v>1373079.1124999998</v>
      </c>
      <c r="AB53" s="19">
        <v>0</v>
      </c>
      <c r="AC53" s="51">
        <v>0</v>
      </c>
      <c r="AD53" s="51">
        <f t="shared" si="8"/>
        <v>0</v>
      </c>
      <c r="AE53" s="21">
        <v>240</v>
      </c>
      <c r="AF53" s="4">
        <f t="shared" si="9"/>
        <v>0</v>
      </c>
      <c r="AH53" s="19">
        <v>0</v>
      </c>
      <c r="AI53" s="51">
        <v>0</v>
      </c>
      <c r="AJ53" s="51">
        <f t="shared" si="10"/>
        <v>0</v>
      </c>
      <c r="AK53" s="21">
        <v>290</v>
      </c>
      <c r="AL53" s="4">
        <f t="shared" si="11"/>
        <v>0</v>
      </c>
      <c r="AN53" s="4">
        <f t="shared" si="12"/>
        <v>1869503.0125</v>
      </c>
      <c r="AO53" s="13">
        <f t="shared" si="13"/>
        <v>623167.67083333328</v>
      </c>
    </row>
    <row r="54" spans="1:41" x14ac:dyDescent="0.25">
      <c r="A54" s="17">
        <v>12002</v>
      </c>
      <c r="B54" s="18" t="s">
        <v>227</v>
      </c>
      <c r="C54" t="s">
        <v>184</v>
      </c>
      <c r="D54" s="19">
        <v>250</v>
      </c>
      <c r="E54" s="51">
        <v>324.72630000000004</v>
      </c>
      <c r="F54" s="51">
        <f t="shared" si="0"/>
        <v>1.2989052000000001</v>
      </c>
      <c r="G54" s="13">
        <v>1960.0000000000002</v>
      </c>
      <c r="H54" s="21">
        <f t="shared" si="1"/>
        <v>636463.54800000018</v>
      </c>
      <c r="J54" s="19">
        <v>0</v>
      </c>
      <c r="K54" s="51">
        <v>0</v>
      </c>
      <c r="L54" s="51">
        <f t="shared" si="2"/>
        <v>0</v>
      </c>
      <c r="M54" s="13">
        <v>179.20000000000002</v>
      </c>
      <c r="N54" s="21">
        <f t="shared" si="3"/>
        <v>0</v>
      </c>
      <c r="P54" s="19">
        <v>0</v>
      </c>
      <c r="Q54" s="51">
        <v>0</v>
      </c>
      <c r="R54" s="51">
        <f t="shared" si="4"/>
        <v>0</v>
      </c>
      <c r="S54" s="13">
        <v>89.600000000000009</v>
      </c>
      <c r="T54" s="21">
        <f t="shared" si="5"/>
        <v>0</v>
      </c>
      <c r="V54" s="19">
        <v>15714</v>
      </c>
      <c r="W54" s="51">
        <v>5122.3106000000007</v>
      </c>
      <c r="X54" s="51">
        <f t="shared" si="6"/>
        <v>0.32597114674812272</v>
      </c>
      <c r="Y54" s="21">
        <v>375</v>
      </c>
      <c r="Z54" s="4">
        <f t="shared" si="7"/>
        <v>1920866.4750000003</v>
      </c>
      <c r="AB54" s="19">
        <v>0</v>
      </c>
      <c r="AC54" s="51">
        <v>0</v>
      </c>
      <c r="AD54" s="51">
        <f t="shared" si="8"/>
        <v>0</v>
      </c>
      <c r="AE54" s="21">
        <v>240</v>
      </c>
      <c r="AF54" s="4">
        <f t="shared" si="9"/>
        <v>0</v>
      </c>
      <c r="AH54" s="19">
        <v>0</v>
      </c>
      <c r="AI54" s="51">
        <v>0</v>
      </c>
      <c r="AJ54" s="51">
        <f t="shared" si="10"/>
        <v>0</v>
      </c>
      <c r="AK54" s="21">
        <v>290</v>
      </c>
      <c r="AL54" s="4">
        <f t="shared" si="11"/>
        <v>0</v>
      </c>
      <c r="AN54" s="4">
        <f t="shared" si="12"/>
        <v>2557330.0230000005</v>
      </c>
      <c r="AO54" s="13">
        <f t="shared" si="13"/>
        <v>852443.34100000013</v>
      </c>
    </row>
    <row r="55" spans="1:41" x14ac:dyDescent="0.25">
      <c r="A55" s="17">
        <v>21001</v>
      </c>
      <c r="B55" s="18" t="s">
        <v>228</v>
      </c>
      <c r="C55" t="s">
        <v>184</v>
      </c>
      <c r="D55" s="19">
        <v>160</v>
      </c>
      <c r="E55" s="51">
        <v>183.26549999999997</v>
      </c>
      <c r="F55" s="51">
        <f t="shared" si="0"/>
        <v>1.1454093749999998</v>
      </c>
      <c r="G55" s="13">
        <v>1960.0000000000002</v>
      </c>
      <c r="H55" s="21">
        <f t="shared" si="1"/>
        <v>359200.38</v>
      </c>
      <c r="J55" s="19">
        <v>41</v>
      </c>
      <c r="K55" s="51">
        <v>24.864800000000013</v>
      </c>
      <c r="L55" s="51">
        <f t="shared" si="2"/>
        <v>0.60645853658536619</v>
      </c>
      <c r="M55" s="13">
        <v>179.20000000000002</v>
      </c>
      <c r="N55" s="21">
        <f t="shared" si="3"/>
        <v>4455.7721600000032</v>
      </c>
      <c r="P55" s="19">
        <v>2</v>
      </c>
      <c r="Q55" s="51">
        <v>2.2587999999999999</v>
      </c>
      <c r="R55" s="51">
        <f t="shared" si="4"/>
        <v>1.1294</v>
      </c>
      <c r="S55" s="13">
        <v>89.600000000000009</v>
      </c>
      <c r="T55" s="21">
        <f t="shared" si="5"/>
        <v>202.38848000000002</v>
      </c>
      <c r="V55" s="19">
        <v>6294</v>
      </c>
      <c r="W55" s="51">
        <v>1496.9380999999998</v>
      </c>
      <c r="X55" s="51">
        <f t="shared" si="6"/>
        <v>0.23783573244359704</v>
      </c>
      <c r="Y55" s="21">
        <v>375</v>
      </c>
      <c r="Z55" s="4">
        <f t="shared" si="7"/>
        <v>561351.78749999998</v>
      </c>
      <c r="AB55" s="19">
        <v>0</v>
      </c>
      <c r="AC55" s="51">
        <v>0</v>
      </c>
      <c r="AD55" s="51">
        <f t="shared" si="8"/>
        <v>0</v>
      </c>
      <c r="AE55" s="21">
        <v>240</v>
      </c>
      <c r="AF55" s="4">
        <f t="shared" si="9"/>
        <v>0</v>
      </c>
      <c r="AH55" s="19">
        <v>0</v>
      </c>
      <c r="AI55" s="51">
        <v>0</v>
      </c>
      <c r="AJ55" s="51">
        <f t="shared" si="10"/>
        <v>0</v>
      </c>
      <c r="AK55" s="21">
        <v>290</v>
      </c>
      <c r="AL55" s="4">
        <f t="shared" si="11"/>
        <v>0</v>
      </c>
      <c r="AN55" s="4">
        <f t="shared" si="12"/>
        <v>925210.32814</v>
      </c>
      <c r="AO55" s="13">
        <f t="shared" si="13"/>
        <v>308403.44271333335</v>
      </c>
    </row>
    <row r="56" spans="1:41" x14ac:dyDescent="0.25">
      <c r="A56" s="17">
        <v>18007</v>
      </c>
      <c r="B56" s="18" t="s">
        <v>229</v>
      </c>
      <c r="C56" t="s">
        <v>184</v>
      </c>
      <c r="D56" s="19">
        <v>352</v>
      </c>
      <c r="E56" s="51">
        <v>704.16750000000002</v>
      </c>
      <c r="F56" s="51">
        <f t="shared" si="0"/>
        <v>2.0004758522727273</v>
      </c>
      <c r="G56" s="13">
        <v>1960.0000000000002</v>
      </c>
      <c r="H56" s="21">
        <f t="shared" si="1"/>
        <v>1380168.3000000003</v>
      </c>
      <c r="J56" s="19">
        <v>0</v>
      </c>
      <c r="K56" s="51">
        <v>0</v>
      </c>
      <c r="L56" s="51">
        <f t="shared" si="2"/>
        <v>0</v>
      </c>
      <c r="M56" s="13">
        <v>179.20000000000002</v>
      </c>
      <c r="N56" s="21">
        <f t="shared" si="3"/>
        <v>0</v>
      </c>
      <c r="P56" s="19">
        <v>0</v>
      </c>
      <c r="Q56" s="51">
        <v>0</v>
      </c>
      <c r="R56" s="51">
        <f t="shared" si="4"/>
        <v>0</v>
      </c>
      <c r="S56" s="13">
        <v>89.600000000000009</v>
      </c>
      <c r="T56" s="21">
        <f t="shared" si="5"/>
        <v>0</v>
      </c>
      <c r="V56" s="19">
        <v>24639</v>
      </c>
      <c r="W56" s="51">
        <v>5177.7076000000006</v>
      </c>
      <c r="X56" s="51">
        <f t="shared" si="6"/>
        <v>0.21014276553431555</v>
      </c>
      <c r="Y56" s="21">
        <v>375</v>
      </c>
      <c r="Z56" s="4">
        <f t="shared" si="7"/>
        <v>1941640.3500000003</v>
      </c>
      <c r="AB56" s="19">
        <v>0</v>
      </c>
      <c r="AC56" s="51">
        <v>0</v>
      </c>
      <c r="AD56" s="51">
        <f t="shared" si="8"/>
        <v>0</v>
      </c>
      <c r="AE56" s="21">
        <v>240</v>
      </c>
      <c r="AF56" s="4">
        <f t="shared" si="9"/>
        <v>0</v>
      </c>
      <c r="AH56" s="19">
        <v>0</v>
      </c>
      <c r="AI56" s="51">
        <v>0</v>
      </c>
      <c r="AJ56" s="51">
        <f t="shared" si="10"/>
        <v>0</v>
      </c>
      <c r="AK56" s="21">
        <v>290</v>
      </c>
      <c r="AL56" s="4">
        <f t="shared" si="11"/>
        <v>0</v>
      </c>
      <c r="AN56" s="4">
        <f t="shared" si="12"/>
        <v>3321808.6500000004</v>
      </c>
      <c r="AO56" s="13">
        <f t="shared" si="13"/>
        <v>1107269.55</v>
      </c>
    </row>
    <row r="57" spans="1:41" x14ac:dyDescent="0.25">
      <c r="A57" s="17">
        <v>2008</v>
      </c>
      <c r="B57" s="18" t="s">
        <v>230</v>
      </c>
      <c r="C57" t="s">
        <v>184</v>
      </c>
      <c r="D57" s="19">
        <v>211</v>
      </c>
      <c r="E57" s="51">
        <v>307.60609999999997</v>
      </c>
      <c r="F57" s="51">
        <f t="shared" si="0"/>
        <v>1.4578488151658766</v>
      </c>
      <c r="G57" s="13">
        <v>1960.0000000000002</v>
      </c>
      <c r="H57" s="21">
        <f t="shared" si="1"/>
        <v>602907.95600000001</v>
      </c>
      <c r="J57" s="19">
        <v>0</v>
      </c>
      <c r="K57" s="51">
        <v>0</v>
      </c>
      <c r="L57" s="51">
        <f t="shared" si="2"/>
        <v>0</v>
      </c>
      <c r="M57" s="13">
        <v>179.20000000000002</v>
      </c>
      <c r="N57" s="21">
        <f t="shared" si="3"/>
        <v>0</v>
      </c>
      <c r="P57" s="19">
        <v>0</v>
      </c>
      <c r="Q57" s="51">
        <v>0</v>
      </c>
      <c r="R57" s="51">
        <f t="shared" si="4"/>
        <v>0</v>
      </c>
      <c r="S57" s="13">
        <v>89.600000000000009</v>
      </c>
      <c r="T57" s="21">
        <f t="shared" si="5"/>
        <v>0</v>
      </c>
      <c r="V57" s="19">
        <v>21986</v>
      </c>
      <c r="W57" s="51">
        <v>4072.0830000000001</v>
      </c>
      <c r="X57" s="51">
        <f t="shared" si="6"/>
        <v>0.18521254434640225</v>
      </c>
      <c r="Y57" s="21">
        <v>375</v>
      </c>
      <c r="Z57" s="4">
        <f t="shared" si="7"/>
        <v>1527031.1249999998</v>
      </c>
      <c r="AB57" s="19">
        <v>0</v>
      </c>
      <c r="AC57" s="51">
        <v>0</v>
      </c>
      <c r="AD57" s="51">
        <f t="shared" si="8"/>
        <v>0</v>
      </c>
      <c r="AE57" s="21">
        <v>240</v>
      </c>
      <c r="AF57" s="4">
        <f t="shared" si="9"/>
        <v>0</v>
      </c>
      <c r="AH57" s="19">
        <v>0</v>
      </c>
      <c r="AI57" s="51">
        <v>0</v>
      </c>
      <c r="AJ57" s="51">
        <f t="shared" si="10"/>
        <v>0</v>
      </c>
      <c r="AK57" s="21">
        <v>290</v>
      </c>
      <c r="AL57" s="4">
        <f t="shared" si="11"/>
        <v>0</v>
      </c>
      <c r="AN57" s="4">
        <f t="shared" si="12"/>
        <v>2129939.0809999998</v>
      </c>
      <c r="AO57" s="13">
        <f t="shared" si="13"/>
        <v>709979.69366666663</v>
      </c>
    </row>
    <row r="58" spans="1:41" x14ac:dyDescent="0.25">
      <c r="A58" s="17">
        <v>16020</v>
      </c>
      <c r="B58" s="18" t="s">
        <v>231</v>
      </c>
      <c r="C58" t="s">
        <v>184</v>
      </c>
      <c r="D58" s="19">
        <v>196</v>
      </c>
      <c r="E58" s="51">
        <v>403.63369999999998</v>
      </c>
      <c r="F58" s="51">
        <f t="shared" si="0"/>
        <v>2.0593556122448979</v>
      </c>
      <c r="G58" s="13">
        <v>1960.0000000000002</v>
      </c>
      <c r="H58" s="21">
        <f t="shared" si="1"/>
        <v>791122.05200000003</v>
      </c>
      <c r="J58" s="19">
        <v>61</v>
      </c>
      <c r="K58" s="51">
        <v>42.577400000000004</v>
      </c>
      <c r="L58" s="51">
        <f t="shared" si="2"/>
        <v>0.69799016393442626</v>
      </c>
      <c r="M58" s="13">
        <v>179.20000000000002</v>
      </c>
      <c r="N58" s="21">
        <f t="shared" si="3"/>
        <v>7629.8700800000015</v>
      </c>
      <c r="P58" s="19">
        <v>0</v>
      </c>
      <c r="Q58" s="51">
        <v>0</v>
      </c>
      <c r="R58" s="51">
        <f t="shared" si="4"/>
        <v>0</v>
      </c>
      <c r="S58" s="13">
        <v>89.600000000000009</v>
      </c>
      <c r="T58" s="21">
        <f t="shared" si="5"/>
        <v>0</v>
      </c>
      <c r="V58" s="19">
        <v>10216</v>
      </c>
      <c r="W58" s="51">
        <v>2964.4312</v>
      </c>
      <c r="X58" s="51">
        <f t="shared" si="6"/>
        <v>0.29017533281127644</v>
      </c>
      <c r="Y58" s="21">
        <v>375</v>
      </c>
      <c r="Z58" s="4">
        <f t="shared" si="7"/>
        <v>1111661.7</v>
      </c>
      <c r="AB58" s="19">
        <v>0</v>
      </c>
      <c r="AC58" s="51">
        <v>0</v>
      </c>
      <c r="AD58" s="51">
        <f t="shared" si="8"/>
        <v>0</v>
      </c>
      <c r="AE58" s="21">
        <v>240</v>
      </c>
      <c r="AF58" s="4">
        <f t="shared" si="9"/>
        <v>0</v>
      </c>
      <c r="AH58" s="19">
        <v>0</v>
      </c>
      <c r="AI58" s="51">
        <v>0</v>
      </c>
      <c r="AJ58" s="51">
        <f t="shared" si="10"/>
        <v>0</v>
      </c>
      <c r="AK58" s="21">
        <v>290</v>
      </c>
      <c r="AL58" s="4">
        <f t="shared" si="11"/>
        <v>0</v>
      </c>
      <c r="AN58" s="4">
        <f t="shared" si="12"/>
        <v>1910413.6220800001</v>
      </c>
      <c r="AO58" s="13">
        <f t="shared" si="13"/>
        <v>636804.54069333337</v>
      </c>
    </row>
    <row r="59" spans="1:41" x14ac:dyDescent="0.25">
      <c r="A59" s="17">
        <v>3066</v>
      </c>
      <c r="B59" s="18" t="s">
        <v>232</v>
      </c>
      <c r="C59" t="s">
        <v>184</v>
      </c>
      <c r="D59" s="19">
        <v>335</v>
      </c>
      <c r="E59" s="51">
        <v>423.97469999999998</v>
      </c>
      <c r="F59" s="51">
        <f t="shared" si="0"/>
        <v>1.265596119402985</v>
      </c>
      <c r="G59" s="13">
        <v>1960.0000000000002</v>
      </c>
      <c r="H59" s="21">
        <f t="shared" si="1"/>
        <v>830990.41200000001</v>
      </c>
      <c r="J59" s="19">
        <v>0</v>
      </c>
      <c r="K59" s="51">
        <v>0</v>
      </c>
      <c r="L59" s="51">
        <f t="shared" si="2"/>
        <v>0</v>
      </c>
      <c r="M59" s="13">
        <v>179.20000000000002</v>
      </c>
      <c r="N59" s="21">
        <f t="shared" si="3"/>
        <v>0</v>
      </c>
      <c r="P59" s="19">
        <v>4</v>
      </c>
      <c r="Q59" s="51">
        <v>4.524</v>
      </c>
      <c r="R59" s="51">
        <f t="shared" si="4"/>
        <v>1.131</v>
      </c>
      <c r="S59" s="13">
        <v>89.600000000000009</v>
      </c>
      <c r="T59" s="21">
        <f t="shared" si="5"/>
        <v>405.35040000000004</v>
      </c>
      <c r="V59" s="19">
        <v>9090</v>
      </c>
      <c r="W59" s="51">
        <v>3008.0013999999996</v>
      </c>
      <c r="X59" s="51">
        <f t="shared" si="6"/>
        <v>0.33091324532453242</v>
      </c>
      <c r="Y59" s="21">
        <v>375</v>
      </c>
      <c r="Z59" s="4">
        <f t="shared" si="7"/>
        <v>1128000.5249999999</v>
      </c>
      <c r="AB59" s="19">
        <v>0</v>
      </c>
      <c r="AC59" s="51">
        <v>0</v>
      </c>
      <c r="AD59" s="51">
        <f t="shared" si="8"/>
        <v>0</v>
      </c>
      <c r="AE59" s="21">
        <v>240</v>
      </c>
      <c r="AF59" s="4">
        <f t="shared" si="9"/>
        <v>0</v>
      </c>
      <c r="AH59" s="19">
        <v>0</v>
      </c>
      <c r="AI59" s="51">
        <v>0</v>
      </c>
      <c r="AJ59" s="51">
        <f t="shared" si="10"/>
        <v>0</v>
      </c>
      <c r="AK59" s="21">
        <v>290</v>
      </c>
      <c r="AL59" s="4">
        <f t="shared" si="11"/>
        <v>0</v>
      </c>
      <c r="AN59" s="4">
        <f t="shared" si="12"/>
        <v>1959396.2874</v>
      </c>
      <c r="AO59" s="13">
        <f t="shared" si="13"/>
        <v>653132.09580000001</v>
      </c>
    </row>
    <row r="60" spans="1:41" x14ac:dyDescent="0.25">
      <c r="A60" s="17">
        <v>3052</v>
      </c>
      <c r="B60" s="18" t="s">
        <v>233</v>
      </c>
      <c r="C60" t="s">
        <v>184</v>
      </c>
      <c r="D60" s="19">
        <v>210</v>
      </c>
      <c r="E60" s="51">
        <v>233.5986</v>
      </c>
      <c r="F60" s="51">
        <f t="shared" si="0"/>
        <v>1.1123742857142858</v>
      </c>
      <c r="G60" s="13">
        <v>1960.0000000000002</v>
      </c>
      <c r="H60" s="21">
        <f t="shared" si="1"/>
        <v>457853.25600000005</v>
      </c>
      <c r="J60" s="19">
        <v>118</v>
      </c>
      <c r="K60" s="51">
        <v>80.468200000000053</v>
      </c>
      <c r="L60" s="51">
        <f t="shared" si="2"/>
        <v>0.68193389830508522</v>
      </c>
      <c r="M60" s="13">
        <v>179.20000000000002</v>
      </c>
      <c r="N60" s="21">
        <f t="shared" si="3"/>
        <v>14419.901440000011</v>
      </c>
      <c r="P60" s="19">
        <v>0</v>
      </c>
      <c r="Q60" s="51">
        <v>0</v>
      </c>
      <c r="R60" s="51">
        <f t="shared" si="4"/>
        <v>0</v>
      </c>
      <c r="S60" s="13">
        <v>89.600000000000009</v>
      </c>
      <c r="T60" s="21">
        <f t="shared" si="5"/>
        <v>0</v>
      </c>
      <c r="V60" s="19">
        <v>4443</v>
      </c>
      <c r="W60" s="51">
        <v>1366.0987</v>
      </c>
      <c r="X60" s="51">
        <f t="shared" si="6"/>
        <v>0.30747213594418188</v>
      </c>
      <c r="Y60" s="21">
        <v>375</v>
      </c>
      <c r="Z60" s="4">
        <f t="shared" si="7"/>
        <v>512287.01250000001</v>
      </c>
      <c r="AB60" s="19">
        <v>109</v>
      </c>
      <c r="AC60" s="51">
        <v>105.11279999999999</v>
      </c>
      <c r="AD60" s="51">
        <f t="shared" si="8"/>
        <v>0.964337614678899</v>
      </c>
      <c r="AE60" s="21">
        <v>240</v>
      </c>
      <c r="AF60" s="4">
        <f t="shared" si="9"/>
        <v>25227.072</v>
      </c>
      <c r="AH60" s="19">
        <v>4</v>
      </c>
      <c r="AI60" s="51">
        <v>2.1836000000000002</v>
      </c>
      <c r="AJ60" s="51">
        <f t="shared" si="10"/>
        <v>0.54590000000000005</v>
      </c>
      <c r="AK60" s="21">
        <v>290</v>
      </c>
      <c r="AL60" s="4">
        <f t="shared" si="11"/>
        <v>633.24400000000003</v>
      </c>
      <c r="AN60" s="4">
        <f t="shared" si="12"/>
        <v>1010420.4859400002</v>
      </c>
      <c r="AO60" s="13">
        <f t="shared" si="13"/>
        <v>336806.82864666672</v>
      </c>
    </row>
    <row r="61" spans="1:41" x14ac:dyDescent="0.25">
      <c r="A61" s="17">
        <v>5007</v>
      </c>
      <c r="B61" s="18" t="s">
        <v>233</v>
      </c>
      <c r="C61" t="s">
        <v>184</v>
      </c>
      <c r="D61" s="19">
        <v>101</v>
      </c>
      <c r="E61" s="51">
        <v>202.9196</v>
      </c>
      <c r="F61" s="51">
        <f t="shared" si="0"/>
        <v>2.0091049504950496</v>
      </c>
      <c r="G61" s="13">
        <v>1960.0000000000002</v>
      </c>
      <c r="H61" s="21">
        <f t="shared" si="1"/>
        <v>397722.41600000003</v>
      </c>
      <c r="J61" s="19">
        <v>79</v>
      </c>
      <c r="K61" s="51">
        <v>49.093400000000017</v>
      </c>
      <c r="L61" s="51">
        <f t="shared" si="2"/>
        <v>0.62143544303797493</v>
      </c>
      <c r="M61" s="13">
        <v>179.20000000000002</v>
      </c>
      <c r="N61" s="21">
        <f t="shared" si="3"/>
        <v>8797.5372800000041</v>
      </c>
      <c r="P61" s="19">
        <v>0</v>
      </c>
      <c r="Q61" s="51">
        <v>0</v>
      </c>
      <c r="R61" s="51">
        <f t="shared" si="4"/>
        <v>0</v>
      </c>
      <c r="S61" s="13">
        <v>89.600000000000009</v>
      </c>
      <c r="T61" s="21">
        <f t="shared" si="5"/>
        <v>0</v>
      </c>
      <c r="V61" s="19">
        <v>5083</v>
      </c>
      <c r="W61" s="51">
        <v>1736.4594</v>
      </c>
      <c r="X61" s="51">
        <f t="shared" si="6"/>
        <v>0.34162097186700768</v>
      </c>
      <c r="Y61" s="21">
        <v>375</v>
      </c>
      <c r="Z61" s="4">
        <f t="shared" si="7"/>
        <v>651172.27500000002</v>
      </c>
      <c r="AB61" s="19">
        <v>46</v>
      </c>
      <c r="AC61" s="51">
        <v>35.204599999999999</v>
      </c>
      <c r="AD61" s="51">
        <f t="shared" si="8"/>
        <v>0.76531739130434784</v>
      </c>
      <c r="AE61" s="21">
        <v>240</v>
      </c>
      <c r="AF61" s="4">
        <f t="shared" si="9"/>
        <v>8449.1039999999994</v>
      </c>
      <c r="AH61" s="19">
        <v>0</v>
      </c>
      <c r="AI61" s="51">
        <v>0</v>
      </c>
      <c r="AJ61" s="51">
        <f t="shared" si="10"/>
        <v>0</v>
      </c>
      <c r="AK61" s="21">
        <v>290</v>
      </c>
      <c r="AL61" s="4">
        <f t="shared" si="11"/>
        <v>0</v>
      </c>
      <c r="AN61" s="4">
        <f t="shared" si="12"/>
        <v>1066141.3322800002</v>
      </c>
      <c r="AO61" s="13">
        <f t="shared" si="13"/>
        <v>355380.44409333338</v>
      </c>
    </row>
    <row r="62" spans="1:41" x14ac:dyDescent="0.25">
      <c r="A62" s="17">
        <v>10003</v>
      </c>
      <c r="B62" s="18" t="s">
        <v>234</v>
      </c>
      <c r="C62" t="s">
        <v>184</v>
      </c>
      <c r="D62" s="19">
        <v>326</v>
      </c>
      <c r="E62" s="51">
        <v>452.06219999999996</v>
      </c>
      <c r="F62" s="51">
        <f t="shared" si="0"/>
        <v>1.3866938650306748</v>
      </c>
      <c r="G62" s="13">
        <v>1960.0000000000002</v>
      </c>
      <c r="H62" s="21">
        <f t="shared" si="1"/>
        <v>886041.91200000013</v>
      </c>
      <c r="J62" s="19">
        <v>21</v>
      </c>
      <c r="K62" s="51">
        <v>13.161199999999999</v>
      </c>
      <c r="L62" s="51">
        <f t="shared" si="2"/>
        <v>0.62672380952380946</v>
      </c>
      <c r="M62" s="13">
        <v>179.20000000000002</v>
      </c>
      <c r="N62" s="21">
        <f t="shared" si="3"/>
        <v>2358.48704</v>
      </c>
      <c r="P62" s="19">
        <v>5</v>
      </c>
      <c r="Q62" s="51">
        <v>6.1985000000000001</v>
      </c>
      <c r="R62" s="51">
        <f t="shared" si="4"/>
        <v>1.2397</v>
      </c>
      <c r="S62" s="13">
        <v>89.600000000000009</v>
      </c>
      <c r="T62" s="21">
        <f t="shared" si="5"/>
        <v>555.38560000000007</v>
      </c>
      <c r="V62" s="19">
        <v>18016</v>
      </c>
      <c r="W62" s="51">
        <v>5029.1647000000012</v>
      </c>
      <c r="X62" s="51">
        <f t="shared" si="6"/>
        <v>0.27914990563943171</v>
      </c>
      <c r="Y62" s="21">
        <v>375</v>
      </c>
      <c r="Z62" s="4">
        <f t="shared" si="7"/>
        <v>1885936.7625000004</v>
      </c>
      <c r="AB62" s="19">
        <v>11</v>
      </c>
      <c r="AC62" s="51">
        <v>3.7355999999999998</v>
      </c>
      <c r="AD62" s="51">
        <f t="shared" si="8"/>
        <v>0.33959999999999996</v>
      </c>
      <c r="AE62" s="21">
        <v>240</v>
      </c>
      <c r="AF62" s="4">
        <f t="shared" si="9"/>
        <v>896.54399999999987</v>
      </c>
      <c r="AH62" s="19">
        <v>0</v>
      </c>
      <c r="AI62" s="51">
        <v>0</v>
      </c>
      <c r="AJ62" s="51">
        <f t="shared" si="10"/>
        <v>0</v>
      </c>
      <c r="AK62" s="21">
        <v>290</v>
      </c>
      <c r="AL62" s="4">
        <f t="shared" si="11"/>
        <v>0</v>
      </c>
      <c r="AN62" s="4">
        <f t="shared" si="12"/>
        <v>2775789.0911400006</v>
      </c>
      <c r="AO62" s="13">
        <f t="shared" si="13"/>
        <v>925263.03038000024</v>
      </c>
    </row>
    <row r="63" spans="1:41" x14ac:dyDescent="0.25">
      <c r="A63" s="17">
        <v>15007</v>
      </c>
      <c r="B63" s="18" t="s">
        <v>235</v>
      </c>
      <c r="C63" t="s">
        <v>184</v>
      </c>
      <c r="D63" s="19">
        <v>112</v>
      </c>
      <c r="E63" s="51">
        <v>201.64060000000001</v>
      </c>
      <c r="F63" s="51">
        <f t="shared" si="0"/>
        <v>1.8003625000000001</v>
      </c>
      <c r="G63" s="13">
        <v>1960.0000000000002</v>
      </c>
      <c r="H63" s="21">
        <f t="shared" si="1"/>
        <v>395215.57600000006</v>
      </c>
      <c r="J63" s="19">
        <v>0</v>
      </c>
      <c r="K63" s="51">
        <v>0</v>
      </c>
      <c r="L63" s="51">
        <f t="shared" si="2"/>
        <v>0</v>
      </c>
      <c r="M63" s="13">
        <v>179.20000000000002</v>
      </c>
      <c r="N63" s="21">
        <f t="shared" si="3"/>
        <v>0</v>
      </c>
      <c r="P63" s="19">
        <v>0</v>
      </c>
      <c r="Q63" s="51">
        <v>0</v>
      </c>
      <c r="R63" s="51">
        <f t="shared" si="4"/>
        <v>0</v>
      </c>
      <c r="S63" s="13">
        <v>89.600000000000009</v>
      </c>
      <c r="T63" s="21">
        <f t="shared" si="5"/>
        <v>0</v>
      </c>
      <c r="V63" s="19">
        <v>11652</v>
      </c>
      <c r="W63" s="51">
        <v>2653.578199999999</v>
      </c>
      <c r="X63" s="51">
        <f t="shared" si="6"/>
        <v>0.22773585650532088</v>
      </c>
      <c r="Y63" s="21">
        <v>375</v>
      </c>
      <c r="Z63" s="4">
        <f t="shared" si="7"/>
        <v>995091.8249999996</v>
      </c>
      <c r="AB63" s="19">
        <v>0</v>
      </c>
      <c r="AC63" s="51">
        <v>0</v>
      </c>
      <c r="AD63" s="51">
        <f t="shared" si="8"/>
        <v>0</v>
      </c>
      <c r="AE63" s="21">
        <v>240</v>
      </c>
      <c r="AF63" s="4">
        <f t="shared" si="9"/>
        <v>0</v>
      </c>
      <c r="AH63" s="19">
        <v>0</v>
      </c>
      <c r="AI63" s="51">
        <v>0</v>
      </c>
      <c r="AJ63" s="51">
        <f t="shared" si="10"/>
        <v>0</v>
      </c>
      <c r="AK63" s="21">
        <v>290</v>
      </c>
      <c r="AL63" s="4">
        <f t="shared" si="11"/>
        <v>0</v>
      </c>
      <c r="AN63" s="4">
        <f t="shared" si="12"/>
        <v>1390307.4009999996</v>
      </c>
      <c r="AO63" s="13">
        <f t="shared" si="13"/>
        <v>463435.8003333332</v>
      </c>
    </row>
    <row r="64" spans="1:41" x14ac:dyDescent="0.25">
      <c r="A64" s="17">
        <v>1007</v>
      </c>
      <c r="B64" s="18" t="s">
        <v>236</v>
      </c>
      <c r="C64" t="s">
        <v>184</v>
      </c>
      <c r="D64" s="19">
        <v>528</v>
      </c>
      <c r="E64" s="51">
        <v>508.60480000000001</v>
      </c>
      <c r="F64" s="51">
        <f t="shared" si="0"/>
        <v>0.96326666666666672</v>
      </c>
      <c r="G64" s="13">
        <v>1960.0000000000002</v>
      </c>
      <c r="H64" s="21">
        <f t="shared" si="1"/>
        <v>996865.40800000017</v>
      </c>
      <c r="J64" s="19">
        <v>0</v>
      </c>
      <c r="K64" s="51">
        <v>0</v>
      </c>
      <c r="L64" s="51">
        <f t="shared" si="2"/>
        <v>0</v>
      </c>
      <c r="M64" s="13">
        <v>179.20000000000002</v>
      </c>
      <c r="N64" s="21">
        <f t="shared" si="3"/>
        <v>0</v>
      </c>
      <c r="P64" s="19">
        <v>0</v>
      </c>
      <c r="Q64" s="51">
        <v>0</v>
      </c>
      <c r="R64" s="51">
        <f t="shared" si="4"/>
        <v>0</v>
      </c>
      <c r="S64" s="13">
        <v>89.600000000000009</v>
      </c>
      <c r="T64" s="21">
        <f t="shared" si="5"/>
        <v>0</v>
      </c>
      <c r="V64" s="19">
        <v>19066</v>
      </c>
      <c r="W64" s="51">
        <v>6276.4802</v>
      </c>
      <c r="X64" s="51">
        <f t="shared" si="6"/>
        <v>0.3291975348788419</v>
      </c>
      <c r="Y64" s="21">
        <v>375</v>
      </c>
      <c r="Z64" s="4">
        <f t="shared" si="7"/>
        <v>2353680.0750000002</v>
      </c>
      <c r="AB64" s="19">
        <v>0</v>
      </c>
      <c r="AC64" s="51">
        <v>0</v>
      </c>
      <c r="AD64" s="51">
        <f t="shared" si="8"/>
        <v>0</v>
      </c>
      <c r="AE64" s="21">
        <v>240</v>
      </c>
      <c r="AF64" s="4">
        <f t="shared" si="9"/>
        <v>0</v>
      </c>
      <c r="AH64" s="19">
        <v>0</v>
      </c>
      <c r="AI64" s="51">
        <v>0</v>
      </c>
      <c r="AJ64" s="51">
        <f t="shared" si="10"/>
        <v>0</v>
      </c>
      <c r="AK64" s="21">
        <v>290</v>
      </c>
      <c r="AL64" s="4">
        <f t="shared" si="11"/>
        <v>0</v>
      </c>
      <c r="AN64" s="4">
        <f t="shared" si="12"/>
        <v>3350545.4830000005</v>
      </c>
      <c r="AO64" s="13">
        <f t="shared" si="13"/>
        <v>1116848.4943333336</v>
      </c>
    </row>
    <row r="65" spans="1:41" x14ac:dyDescent="0.25">
      <c r="A65" s="17">
        <v>3999</v>
      </c>
      <c r="B65" s="18" t="s">
        <v>237</v>
      </c>
      <c r="C65" t="s">
        <v>184</v>
      </c>
      <c r="D65" s="19">
        <v>23</v>
      </c>
      <c r="E65" s="51">
        <v>82.325600000000009</v>
      </c>
      <c r="F65" s="51">
        <f t="shared" si="0"/>
        <v>3.5793739130434785</v>
      </c>
      <c r="G65" s="13">
        <v>1960.0000000000002</v>
      </c>
      <c r="H65" s="21">
        <f t="shared" si="1"/>
        <v>161358.17600000004</v>
      </c>
      <c r="J65" s="19">
        <v>0</v>
      </c>
      <c r="K65" s="51">
        <v>0</v>
      </c>
      <c r="L65" s="51">
        <f t="shared" si="2"/>
        <v>0</v>
      </c>
      <c r="M65" s="13">
        <v>179.20000000000002</v>
      </c>
      <c r="N65" s="21">
        <f t="shared" si="3"/>
        <v>0</v>
      </c>
      <c r="P65" s="19">
        <v>0</v>
      </c>
      <c r="Q65" s="51">
        <v>0</v>
      </c>
      <c r="R65" s="51">
        <f t="shared" si="4"/>
        <v>0</v>
      </c>
      <c r="S65" s="13">
        <v>89.600000000000009</v>
      </c>
      <c r="T65" s="21">
        <f t="shared" si="5"/>
        <v>0</v>
      </c>
      <c r="V65" s="19">
        <v>1220</v>
      </c>
      <c r="W65" s="51">
        <v>471.75859999999994</v>
      </c>
      <c r="X65" s="51">
        <f t="shared" si="6"/>
        <v>0.38668737704918027</v>
      </c>
      <c r="Y65" s="21">
        <v>375</v>
      </c>
      <c r="Z65" s="4">
        <f t="shared" si="7"/>
        <v>176909.47499999998</v>
      </c>
      <c r="AB65" s="19">
        <v>0</v>
      </c>
      <c r="AC65" s="51">
        <v>0</v>
      </c>
      <c r="AD65" s="51">
        <f t="shared" si="8"/>
        <v>0</v>
      </c>
      <c r="AE65" s="21">
        <v>240</v>
      </c>
      <c r="AF65" s="4">
        <f t="shared" si="9"/>
        <v>0</v>
      </c>
      <c r="AH65" s="19">
        <v>0</v>
      </c>
      <c r="AI65" s="51">
        <v>0</v>
      </c>
      <c r="AJ65" s="51">
        <f t="shared" si="10"/>
        <v>0</v>
      </c>
      <c r="AK65" s="21">
        <v>290</v>
      </c>
      <c r="AL65" s="4">
        <f t="shared" si="11"/>
        <v>0</v>
      </c>
      <c r="AN65" s="4">
        <f t="shared" si="12"/>
        <v>338267.65100000001</v>
      </c>
      <c r="AO65" s="13">
        <f t="shared" si="13"/>
        <v>112755.88366666668</v>
      </c>
    </row>
    <row r="66" spans="1:41" x14ac:dyDescent="0.25">
      <c r="A66" s="17">
        <v>10004</v>
      </c>
      <c r="B66" s="18" t="s">
        <v>238</v>
      </c>
      <c r="C66" t="s">
        <v>184</v>
      </c>
      <c r="D66" s="19">
        <v>561</v>
      </c>
      <c r="E66" s="51">
        <v>512.27940000000001</v>
      </c>
      <c r="F66" s="51">
        <f t="shared" si="0"/>
        <v>0.9131540106951872</v>
      </c>
      <c r="G66" s="13">
        <v>1960.0000000000002</v>
      </c>
      <c r="H66" s="21">
        <f t="shared" si="1"/>
        <v>1004067.6240000002</v>
      </c>
      <c r="J66" s="19">
        <v>0</v>
      </c>
      <c r="K66" s="51">
        <v>0</v>
      </c>
      <c r="L66" s="51">
        <f t="shared" si="2"/>
        <v>0</v>
      </c>
      <c r="M66" s="13">
        <v>179.20000000000002</v>
      </c>
      <c r="N66" s="21">
        <f t="shared" si="3"/>
        <v>0</v>
      </c>
      <c r="P66" s="19">
        <v>5</v>
      </c>
      <c r="Q66" s="51">
        <v>8.280899999999999</v>
      </c>
      <c r="R66" s="51">
        <f t="shared" si="4"/>
        <v>1.6561799999999998</v>
      </c>
      <c r="S66" s="13">
        <v>89.600000000000009</v>
      </c>
      <c r="T66" s="21">
        <f t="shared" si="5"/>
        <v>741.96863999999994</v>
      </c>
      <c r="V66" s="19">
        <v>12541</v>
      </c>
      <c r="W66" s="51">
        <v>3116.5045999999998</v>
      </c>
      <c r="X66" s="51">
        <f t="shared" si="6"/>
        <v>0.24850527071206441</v>
      </c>
      <c r="Y66" s="21">
        <v>375</v>
      </c>
      <c r="Z66" s="4">
        <f t="shared" si="7"/>
        <v>1168689.2249999999</v>
      </c>
      <c r="AB66" s="19">
        <v>0</v>
      </c>
      <c r="AC66" s="51">
        <v>0</v>
      </c>
      <c r="AD66" s="51">
        <f t="shared" si="8"/>
        <v>0</v>
      </c>
      <c r="AE66" s="21">
        <v>240</v>
      </c>
      <c r="AF66" s="4">
        <f t="shared" si="9"/>
        <v>0</v>
      </c>
      <c r="AH66" s="19">
        <v>0</v>
      </c>
      <c r="AI66" s="51">
        <v>0</v>
      </c>
      <c r="AJ66" s="51">
        <f t="shared" si="10"/>
        <v>0</v>
      </c>
      <c r="AK66" s="21">
        <v>290</v>
      </c>
      <c r="AL66" s="4">
        <f t="shared" si="11"/>
        <v>0</v>
      </c>
      <c r="AN66" s="4">
        <f t="shared" si="12"/>
        <v>2173498.81764</v>
      </c>
      <c r="AO66" s="13">
        <f t="shared" si="13"/>
        <v>724499.60588000005</v>
      </c>
    </row>
    <row r="67" spans="1:41" x14ac:dyDescent="0.25">
      <c r="A67" s="17">
        <v>19008</v>
      </c>
      <c r="B67" s="18" t="s">
        <v>239</v>
      </c>
      <c r="C67" t="s">
        <v>184</v>
      </c>
      <c r="D67" s="19">
        <v>81</v>
      </c>
      <c r="E67" s="51">
        <v>53.368899999999996</v>
      </c>
      <c r="F67" s="51">
        <f t="shared" si="0"/>
        <v>0.6588753086419753</v>
      </c>
      <c r="G67" s="13">
        <v>1960.0000000000002</v>
      </c>
      <c r="H67" s="21">
        <f t="shared" si="1"/>
        <v>104603.04400000001</v>
      </c>
      <c r="J67" s="19">
        <v>0</v>
      </c>
      <c r="K67" s="51">
        <v>0</v>
      </c>
      <c r="L67" s="51">
        <f t="shared" si="2"/>
        <v>0</v>
      </c>
      <c r="M67" s="13">
        <v>179.20000000000002</v>
      </c>
      <c r="N67" s="21">
        <f t="shared" si="3"/>
        <v>0</v>
      </c>
      <c r="P67" s="19">
        <v>0</v>
      </c>
      <c r="Q67" s="51">
        <v>0</v>
      </c>
      <c r="R67" s="51">
        <f t="shared" si="4"/>
        <v>0</v>
      </c>
      <c r="S67" s="13">
        <v>89.600000000000009</v>
      </c>
      <c r="T67" s="21">
        <f t="shared" si="5"/>
        <v>0</v>
      </c>
      <c r="V67" s="19">
        <v>5647</v>
      </c>
      <c r="W67" s="51">
        <v>957.11929999999995</v>
      </c>
      <c r="X67" s="51">
        <f t="shared" si="6"/>
        <v>0.16949164157959978</v>
      </c>
      <c r="Y67" s="21">
        <v>375</v>
      </c>
      <c r="Z67" s="4">
        <f t="shared" si="7"/>
        <v>358919.73749999999</v>
      </c>
      <c r="AB67" s="19">
        <v>0</v>
      </c>
      <c r="AC67" s="51">
        <v>0</v>
      </c>
      <c r="AD67" s="51">
        <f t="shared" si="8"/>
        <v>0</v>
      </c>
      <c r="AE67" s="21">
        <v>240</v>
      </c>
      <c r="AF67" s="4">
        <f t="shared" si="9"/>
        <v>0</v>
      </c>
      <c r="AH67" s="19">
        <v>0</v>
      </c>
      <c r="AI67" s="51">
        <v>0</v>
      </c>
      <c r="AJ67" s="51">
        <f t="shared" si="10"/>
        <v>0</v>
      </c>
      <c r="AK67" s="21">
        <v>290</v>
      </c>
      <c r="AL67" s="4">
        <f t="shared" si="11"/>
        <v>0</v>
      </c>
      <c r="AN67" s="4">
        <f t="shared" si="12"/>
        <v>463522.78149999998</v>
      </c>
      <c r="AO67" s="13">
        <f t="shared" si="13"/>
        <v>154507.59383333332</v>
      </c>
    </row>
    <row r="68" spans="1:41" x14ac:dyDescent="0.25">
      <c r="A68" s="17">
        <v>16005</v>
      </c>
      <c r="B68" s="18" t="s">
        <v>240</v>
      </c>
      <c r="C68" t="s">
        <v>184</v>
      </c>
      <c r="D68" s="19">
        <v>18</v>
      </c>
      <c r="E68" s="51">
        <v>27.175000000000004</v>
      </c>
      <c r="F68" s="51">
        <f t="shared" si="0"/>
        <v>1.5097222222222224</v>
      </c>
      <c r="G68" s="13">
        <v>1960.0000000000002</v>
      </c>
      <c r="H68" s="21">
        <f t="shared" si="1"/>
        <v>53263.000000000015</v>
      </c>
      <c r="J68" s="19">
        <v>2</v>
      </c>
      <c r="K68" s="51">
        <v>1.4393</v>
      </c>
      <c r="L68" s="51">
        <f t="shared" si="2"/>
        <v>0.71965000000000001</v>
      </c>
      <c r="M68" s="13">
        <v>179.20000000000002</v>
      </c>
      <c r="N68" s="21">
        <f t="shared" si="3"/>
        <v>257.92256000000003</v>
      </c>
      <c r="P68" s="19">
        <v>0</v>
      </c>
      <c r="Q68" s="51">
        <v>0</v>
      </c>
      <c r="R68" s="51">
        <f t="shared" si="4"/>
        <v>0</v>
      </c>
      <c r="S68" s="13">
        <v>89.600000000000009</v>
      </c>
      <c r="T68" s="21">
        <f t="shared" si="5"/>
        <v>0</v>
      </c>
      <c r="V68" s="19">
        <v>3874</v>
      </c>
      <c r="W68" s="51">
        <v>1398.6718000000001</v>
      </c>
      <c r="X68" s="51">
        <f t="shared" si="6"/>
        <v>0.36104073309241097</v>
      </c>
      <c r="Y68" s="21">
        <v>375</v>
      </c>
      <c r="Z68" s="4">
        <f t="shared" si="7"/>
        <v>524501.92500000005</v>
      </c>
      <c r="AB68" s="19">
        <v>0</v>
      </c>
      <c r="AC68" s="51">
        <v>0</v>
      </c>
      <c r="AD68" s="51">
        <f t="shared" si="8"/>
        <v>0</v>
      </c>
      <c r="AE68" s="21">
        <v>240</v>
      </c>
      <c r="AF68" s="4">
        <f t="shared" si="9"/>
        <v>0</v>
      </c>
      <c r="AH68" s="19">
        <v>0</v>
      </c>
      <c r="AI68" s="51">
        <v>0</v>
      </c>
      <c r="AJ68" s="51">
        <f t="shared" si="10"/>
        <v>0</v>
      </c>
      <c r="AK68" s="21">
        <v>290</v>
      </c>
      <c r="AL68" s="4">
        <f t="shared" si="11"/>
        <v>0</v>
      </c>
      <c r="AN68" s="4">
        <f t="shared" si="12"/>
        <v>578022.84756000002</v>
      </c>
      <c r="AO68" s="13">
        <f t="shared" si="13"/>
        <v>192674.28252000001</v>
      </c>
    </row>
    <row r="69" spans="1:41" x14ac:dyDescent="0.25">
      <c r="A69" s="17">
        <v>18015</v>
      </c>
      <c r="B69" s="18" t="s">
        <v>241</v>
      </c>
      <c r="C69" t="s">
        <v>184</v>
      </c>
      <c r="D69" s="19">
        <v>293</v>
      </c>
      <c r="E69" s="51">
        <v>285.77789999999999</v>
      </c>
      <c r="F69" s="51">
        <f t="shared" si="0"/>
        <v>0.97535119453924912</v>
      </c>
      <c r="G69" s="13">
        <v>1960.0000000000002</v>
      </c>
      <c r="H69" s="21">
        <f t="shared" si="1"/>
        <v>560124.68400000001</v>
      </c>
      <c r="J69" s="19">
        <v>50</v>
      </c>
      <c r="K69" s="51">
        <v>32.051100000000005</v>
      </c>
      <c r="L69" s="51">
        <f t="shared" si="2"/>
        <v>0.64102200000000009</v>
      </c>
      <c r="M69" s="13">
        <v>179.20000000000002</v>
      </c>
      <c r="N69" s="21">
        <f t="shared" si="3"/>
        <v>5743.5571200000013</v>
      </c>
      <c r="P69" s="19">
        <v>0</v>
      </c>
      <c r="Q69" s="51">
        <v>0</v>
      </c>
      <c r="R69" s="51">
        <f t="shared" si="4"/>
        <v>0</v>
      </c>
      <c r="S69" s="13">
        <v>89.600000000000009</v>
      </c>
      <c r="T69" s="21">
        <f t="shared" si="5"/>
        <v>0</v>
      </c>
      <c r="V69" s="19">
        <v>20004</v>
      </c>
      <c r="W69" s="51">
        <v>4525.0965999999989</v>
      </c>
      <c r="X69" s="51">
        <f t="shared" si="6"/>
        <v>0.22620958808238348</v>
      </c>
      <c r="Y69" s="21">
        <v>375</v>
      </c>
      <c r="Z69" s="4">
        <f t="shared" si="7"/>
        <v>1696911.2249999996</v>
      </c>
      <c r="AB69" s="19">
        <v>10</v>
      </c>
      <c r="AC69" s="51">
        <v>2.9371000000000005</v>
      </c>
      <c r="AD69" s="51">
        <f t="shared" si="8"/>
        <v>0.29371000000000003</v>
      </c>
      <c r="AE69" s="21">
        <v>240</v>
      </c>
      <c r="AF69" s="4">
        <f t="shared" si="9"/>
        <v>704.904</v>
      </c>
      <c r="AH69" s="19">
        <v>0</v>
      </c>
      <c r="AI69" s="51">
        <v>0</v>
      </c>
      <c r="AJ69" s="51">
        <f t="shared" si="10"/>
        <v>0</v>
      </c>
      <c r="AK69" s="21">
        <v>290</v>
      </c>
      <c r="AL69" s="4">
        <f t="shared" si="11"/>
        <v>0</v>
      </c>
      <c r="AN69" s="4">
        <f t="shared" si="12"/>
        <v>2263484.3701199996</v>
      </c>
      <c r="AO69" s="13">
        <f t="shared" si="13"/>
        <v>754494.79003999988</v>
      </c>
    </row>
    <row r="70" spans="1:41" x14ac:dyDescent="0.25">
      <c r="A70" s="17">
        <v>19004</v>
      </c>
      <c r="B70" s="18" t="s">
        <v>242</v>
      </c>
      <c r="C70" t="s">
        <v>184</v>
      </c>
      <c r="D70" s="19">
        <v>6</v>
      </c>
      <c r="E70" s="51">
        <v>2.7324000000000002</v>
      </c>
      <c r="F70" s="51">
        <f t="shared" si="0"/>
        <v>0.45540000000000003</v>
      </c>
      <c r="G70" s="13">
        <v>1960.0000000000002</v>
      </c>
      <c r="H70" s="21">
        <f t="shared" si="1"/>
        <v>5355.5040000000008</v>
      </c>
      <c r="J70" s="19">
        <v>0</v>
      </c>
      <c r="K70" s="51">
        <v>0</v>
      </c>
      <c r="L70" s="51">
        <f t="shared" si="2"/>
        <v>0</v>
      </c>
      <c r="M70" s="13">
        <v>179.20000000000002</v>
      </c>
      <c r="N70" s="21">
        <f t="shared" si="3"/>
        <v>0</v>
      </c>
      <c r="P70" s="19">
        <v>0</v>
      </c>
      <c r="Q70" s="51">
        <v>0</v>
      </c>
      <c r="R70" s="51">
        <f t="shared" si="4"/>
        <v>0</v>
      </c>
      <c r="S70" s="13">
        <v>89.600000000000009</v>
      </c>
      <c r="T70" s="21">
        <f t="shared" si="5"/>
        <v>0</v>
      </c>
      <c r="V70" s="19">
        <v>1442</v>
      </c>
      <c r="W70" s="51">
        <v>217.8663</v>
      </c>
      <c r="X70" s="51">
        <f t="shared" si="6"/>
        <v>0.15108619972260748</v>
      </c>
      <c r="Y70" s="21">
        <v>375</v>
      </c>
      <c r="Z70" s="4">
        <f t="shared" si="7"/>
        <v>81699.862500000003</v>
      </c>
      <c r="AB70" s="19">
        <v>0</v>
      </c>
      <c r="AC70" s="51">
        <v>0</v>
      </c>
      <c r="AD70" s="51">
        <f t="shared" si="8"/>
        <v>0</v>
      </c>
      <c r="AE70" s="21">
        <v>240</v>
      </c>
      <c r="AF70" s="4">
        <f t="shared" si="9"/>
        <v>0</v>
      </c>
      <c r="AH70" s="19">
        <v>0</v>
      </c>
      <c r="AI70" s="51">
        <v>0</v>
      </c>
      <c r="AJ70" s="51">
        <f t="shared" si="10"/>
        <v>0</v>
      </c>
      <c r="AK70" s="21">
        <v>290</v>
      </c>
      <c r="AL70" s="4">
        <f t="shared" si="11"/>
        <v>0</v>
      </c>
      <c r="AN70" s="4">
        <f t="shared" si="12"/>
        <v>87055.366500000004</v>
      </c>
      <c r="AO70" s="13">
        <f t="shared" si="13"/>
        <v>29018.4555</v>
      </c>
    </row>
    <row r="71" spans="1:41" x14ac:dyDescent="0.25">
      <c r="A71" s="17">
        <v>23001</v>
      </c>
      <c r="B71" s="18" t="s">
        <v>243</v>
      </c>
      <c r="C71" t="s">
        <v>184</v>
      </c>
      <c r="D71" s="19">
        <v>8</v>
      </c>
      <c r="E71" s="51">
        <v>10.8627</v>
      </c>
      <c r="F71" s="51">
        <f t="shared" si="0"/>
        <v>1.3578375</v>
      </c>
      <c r="G71" s="13">
        <v>1960.0000000000002</v>
      </c>
      <c r="H71" s="21">
        <f t="shared" si="1"/>
        <v>21290.892000000003</v>
      </c>
      <c r="J71" s="19">
        <v>0</v>
      </c>
      <c r="K71" s="51">
        <v>0</v>
      </c>
      <c r="L71" s="51">
        <f t="shared" si="2"/>
        <v>0</v>
      </c>
      <c r="M71" s="13">
        <v>179.20000000000002</v>
      </c>
      <c r="N71" s="21">
        <f t="shared" si="3"/>
        <v>0</v>
      </c>
      <c r="P71" s="19">
        <v>0</v>
      </c>
      <c r="Q71" s="51">
        <v>0</v>
      </c>
      <c r="R71" s="51">
        <f t="shared" si="4"/>
        <v>0</v>
      </c>
      <c r="S71" s="13">
        <v>89.600000000000009</v>
      </c>
      <c r="T71" s="21">
        <f t="shared" si="5"/>
        <v>0</v>
      </c>
      <c r="V71" s="19">
        <v>2358</v>
      </c>
      <c r="W71" s="51">
        <v>402.13670000000008</v>
      </c>
      <c r="X71" s="51">
        <f t="shared" si="6"/>
        <v>0.17054143341815101</v>
      </c>
      <c r="Y71" s="21">
        <v>375</v>
      </c>
      <c r="Z71" s="4">
        <f t="shared" si="7"/>
        <v>150801.26250000004</v>
      </c>
      <c r="AB71" s="19">
        <v>0</v>
      </c>
      <c r="AC71" s="51">
        <v>0</v>
      </c>
      <c r="AD71" s="51">
        <f t="shared" si="8"/>
        <v>0</v>
      </c>
      <c r="AE71" s="21">
        <v>240</v>
      </c>
      <c r="AF71" s="4">
        <f t="shared" si="9"/>
        <v>0</v>
      </c>
      <c r="AH71" s="19">
        <v>0</v>
      </c>
      <c r="AI71" s="51">
        <v>0</v>
      </c>
      <c r="AJ71" s="51">
        <f t="shared" si="10"/>
        <v>0</v>
      </c>
      <c r="AK71" s="21">
        <v>290</v>
      </c>
      <c r="AL71" s="4">
        <f t="shared" si="11"/>
        <v>0</v>
      </c>
      <c r="AN71" s="4">
        <f t="shared" si="12"/>
        <v>172092.15450000003</v>
      </c>
      <c r="AO71" s="13">
        <f t="shared" si="13"/>
        <v>57364.051500000009</v>
      </c>
    </row>
    <row r="72" spans="1:41" x14ac:dyDescent="0.25">
      <c r="A72" s="17">
        <v>15006</v>
      </c>
      <c r="B72" s="18" t="s">
        <v>244</v>
      </c>
      <c r="C72" t="s">
        <v>184</v>
      </c>
      <c r="D72" s="19">
        <v>40</v>
      </c>
      <c r="E72" s="51">
        <v>34.454700000000003</v>
      </c>
      <c r="F72" s="51">
        <f t="shared" si="0"/>
        <v>0.86136750000000006</v>
      </c>
      <c r="G72" s="13">
        <v>1960.0000000000002</v>
      </c>
      <c r="H72" s="21">
        <f t="shared" si="1"/>
        <v>67531.212000000014</v>
      </c>
      <c r="J72" s="19">
        <v>0</v>
      </c>
      <c r="K72" s="51">
        <v>0</v>
      </c>
      <c r="L72" s="51">
        <f t="shared" si="2"/>
        <v>0</v>
      </c>
      <c r="M72" s="13">
        <v>179.20000000000002</v>
      </c>
      <c r="N72" s="21">
        <f t="shared" si="3"/>
        <v>0</v>
      </c>
      <c r="P72" s="19">
        <v>0</v>
      </c>
      <c r="Q72" s="51">
        <v>0</v>
      </c>
      <c r="R72" s="51">
        <f t="shared" si="4"/>
        <v>0</v>
      </c>
      <c r="S72" s="13">
        <v>89.600000000000009</v>
      </c>
      <c r="T72" s="21">
        <f t="shared" si="5"/>
        <v>0</v>
      </c>
      <c r="V72" s="19">
        <v>4516</v>
      </c>
      <c r="W72" s="51">
        <v>820.13370000000009</v>
      </c>
      <c r="X72" s="51">
        <f t="shared" si="6"/>
        <v>0.18160622232063775</v>
      </c>
      <c r="Y72" s="21">
        <v>375</v>
      </c>
      <c r="Z72" s="4">
        <f t="shared" si="7"/>
        <v>307550.13750000001</v>
      </c>
      <c r="AB72" s="19">
        <v>0</v>
      </c>
      <c r="AC72" s="51">
        <v>0</v>
      </c>
      <c r="AD72" s="51">
        <f t="shared" si="8"/>
        <v>0</v>
      </c>
      <c r="AE72" s="21">
        <v>240</v>
      </c>
      <c r="AF72" s="4">
        <f t="shared" si="9"/>
        <v>0</v>
      </c>
      <c r="AH72" s="19">
        <v>0</v>
      </c>
      <c r="AI72" s="51">
        <v>0</v>
      </c>
      <c r="AJ72" s="51">
        <f t="shared" si="10"/>
        <v>0</v>
      </c>
      <c r="AK72" s="21">
        <v>290</v>
      </c>
      <c r="AL72" s="4">
        <f t="shared" si="11"/>
        <v>0</v>
      </c>
      <c r="AN72" s="4">
        <f t="shared" si="12"/>
        <v>375081.34950000001</v>
      </c>
      <c r="AO72" s="13">
        <f t="shared" si="13"/>
        <v>125027.1165</v>
      </c>
    </row>
    <row r="73" spans="1:41" x14ac:dyDescent="0.25">
      <c r="A73" s="17">
        <v>16004</v>
      </c>
      <c r="B73" s="18" t="s">
        <v>245</v>
      </c>
      <c r="C73" t="s">
        <v>184</v>
      </c>
      <c r="D73" s="19">
        <v>31</v>
      </c>
      <c r="E73" s="51">
        <v>45.437100000000008</v>
      </c>
      <c r="F73" s="51">
        <f t="shared" si="0"/>
        <v>1.4657129032258067</v>
      </c>
      <c r="G73" s="13">
        <v>1960.0000000000002</v>
      </c>
      <c r="H73" s="21">
        <f t="shared" si="1"/>
        <v>89056.716000000029</v>
      </c>
      <c r="J73" s="19">
        <v>0</v>
      </c>
      <c r="K73" s="51">
        <v>0</v>
      </c>
      <c r="L73" s="51">
        <f t="shared" si="2"/>
        <v>0</v>
      </c>
      <c r="M73" s="13">
        <v>179.20000000000002</v>
      </c>
      <c r="N73" s="21">
        <f t="shared" si="3"/>
        <v>0</v>
      </c>
      <c r="P73" s="19">
        <v>0</v>
      </c>
      <c r="Q73" s="51">
        <v>0</v>
      </c>
      <c r="R73" s="51">
        <f t="shared" si="4"/>
        <v>0</v>
      </c>
      <c r="S73" s="13">
        <v>89.600000000000009</v>
      </c>
      <c r="T73" s="21">
        <f t="shared" si="5"/>
        <v>0</v>
      </c>
      <c r="V73" s="19">
        <v>6693</v>
      </c>
      <c r="W73" s="51">
        <v>1636.0381</v>
      </c>
      <c r="X73" s="51">
        <f t="shared" si="6"/>
        <v>0.24444017630360076</v>
      </c>
      <c r="Y73" s="21">
        <v>375</v>
      </c>
      <c r="Z73" s="4">
        <f t="shared" si="7"/>
        <v>613514.28749999998</v>
      </c>
      <c r="AB73" s="19">
        <v>0</v>
      </c>
      <c r="AC73" s="51">
        <v>0</v>
      </c>
      <c r="AD73" s="51">
        <f t="shared" si="8"/>
        <v>0</v>
      </c>
      <c r="AE73" s="21">
        <v>240</v>
      </c>
      <c r="AF73" s="4">
        <f t="shared" si="9"/>
        <v>0</v>
      </c>
      <c r="AH73" s="19">
        <v>0</v>
      </c>
      <c r="AI73" s="51">
        <v>0</v>
      </c>
      <c r="AJ73" s="51">
        <f t="shared" si="10"/>
        <v>0</v>
      </c>
      <c r="AK73" s="21">
        <v>290</v>
      </c>
      <c r="AL73" s="4">
        <f t="shared" si="11"/>
        <v>0</v>
      </c>
      <c r="AN73" s="4">
        <f t="shared" si="12"/>
        <v>702571.00349999999</v>
      </c>
      <c r="AO73" s="13">
        <f t="shared" si="13"/>
        <v>234190.3345</v>
      </c>
    </row>
  </sheetData>
  <mergeCells count="6">
    <mergeCell ref="D7:H7"/>
    <mergeCell ref="J7:N7"/>
    <mergeCell ref="P7:T7"/>
    <mergeCell ref="V7:Z7"/>
    <mergeCell ref="AB7:AF7"/>
    <mergeCell ref="AH7:AL7"/>
  </mergeCells>
  <pageMargins left="0.7" right="0.7" top="0.75" bottom="0.75" header="0" footer="0"/>
  <pageSetup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0EF094-F783-46FE-A155-B4341FDA1C53}"/>
</file>

<file path=customXml/itemProps2.xml><?xml version="1.0" encoding="utf-8"?>
<ds:datastoreItem xmlns:ds="http://schemas.openxmlformats.org/officeDocument/2006/customXml" ds:itemID="{107DAA0E-5D00-401A-BE73-24852FD20E83}"/>
</file>

<file path=customXml/itemProps3.xml><?xml version="1.0" encoding="utf-8"?>
<ds:datastoreItem xmlns:ds="http://schemas.openxmlformats.org/officeDocument/2006/customXml" ds:itemID="{F3C2ACFD-C939-464A-A159-6FA9D11C8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Safety Net Pool</vt:lpstr>
      <vt:lpstr>Critical Access Pool</vt:lpstr>
      <vt:lpstr>Fixed Rate Volume</vt:lpstr>
      <vt:lpstr>Fixed Rate-Acuity High Volume</vt:lpstr>
      <vt:lpstr>Fixed Rate-Acuity Other Acute</vt:lpstr>
      <vt:lpstr>'Critical Access Pool'!Print_Titles</vt:lpstr>
      <vt:lpstr>'Fixed Rate-Acuity High Volume'!Print_Titles</vt:lpstr>
      <vt:lpstr>'Fixed Rate-Acuity Other Acute'!Print_Titles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June Directed Payment Calculations</dc:title>
  <dc:creator>Jenkins, Dan</dc:creator>
  <cp:lastModifiedBy>Jenkins, Dan</cp:lastModifiedBy>
  <cp:lastPrinted>2021-03-29T20:59:16Z</cp:lastPrinted>
  <dcterms:created xsi:type="dcterms:W3CDTF">2021-03-29T17:17:52Z</dcterms:created>
  <dcterms:modified xsi:type="dcterms:W3CDTF">2021-03-30T18:21:37Z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TaxCatchAll">
    <vt:lpwstr/>
  </property>
</Properties>
</file>