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3BE25C4C-E484-4C3E-8FE1-B06167749231}" xr6:coauthVersionLast="47" xr6:coauthVersionMax="47" xr10:uidLastSave="{00000000-0000-0000-0000-000000000000}"/>
  <bookViews>
    <workbookView xWindow="-120" yWindow="-120" windowWidth="29040" windowHeight="15840" xr2:uid="{EBF8EAD3-159B-43BF-8E99-C6C8272E5E6E}"/>
  </bookViews>
  <sheets>
    <sheet name="Safety Net Pool" sheetId="1" r:id="rId1"/>
    <sheet name="Public Hospital Pool" sheetId="2" r:id="rId2"/>
    <sheet name="Critical Access Pool" sheetId="3" r:id="rId3"/>
    <sheet name="Fixed Rate - Volume" sheetId="4" r:id="rId4"/>
    <sheet name="Fixed Rate-Acuity High Medicaid" sheetId="5" r:id="rId5"/>
    <sheet name="Fixed Rate-Acuity Other Acute" sheetId="6" r:id="rId6"/>
  </sheets>
  <definedNames>
    <definedName name="_xlnm.Print_Titles" localSheetId="2">'Critical Access Pool'!$1:$14</definedName>
    <definedName name="_xlnm.Print_Titles" localSheetId="4">'Fixed Rate-Acuity High Medicaid'!$A:$C,'Fixed Rate-Acuity High Medicaid'!$1:$8</definedName>
    <definedName name="_xlnm.Print_Titles" localSheetId="5">'Fixed Rate-Acuity Other Acute'!$A:$C,'Fixed Rate-Acuity Other Acute'!$1:$8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6" l="1"/>
  <c r="F53" i="6"/>
  <c r="F52" i="6"/>
  <c r="H52" i="6" s="1"/>
  <c r="L51" i="6"/>
  <c r="N51" i="6" s="1"/>
  <c r="F51" i="6"/>
  <c r="H51" i="6" s="1"/>
  <c r="L50" i="6"/>
  <c r="N50" i="6" s="1"/>
  <c r="F50" i="6"/>
  <c r="L49" i="6"/>
  <c r="N49" i="6" s="1"/>
  <c r="F49" i="6"/>
  <c r="H49" i="6" s="1"/>
  <c r="L48" i="6"/>
  <c r="F48" i="6"/>
  <c r="H48" i="6" s="1"/>
  <c r="L47" i="6"/>
  <c r="N47" i="6" s="1"/>
  <c r="F47" i="6"/>
  <c r="H47" i="6" s="1"/>
  <c r="L46" i="6"/>
  <c r="N46" i="6" s="1"/>
  <c r="F46" i="6"/>
  <c r="H46" i="6" s="1"/>
  <c r="L45" i="6"/>
  <c r="N45" i="6" s="1"/>
  <c r="F45" i="6"/>
  <c r="H45" i="6" s="1"/>
  <c r="L44" i="6"/>
  <c r="F44" i="6"/>
  <c r="H44" i="6" s="1"/>
  <c r="L43" i="6"/>
  <c r="N43" i="6" s="1"/>
  <c r="F43" i="6"/>
  <c r="H43" i="6" s="1"/>
  <c r="L42" i="6"/>
  <c r="N42" i="6" s="1"/>
  <c r="F42" i="6"/>
  <c r="H42" i="6" s="1"/>
  <c r="L41" i="6"/>
  <c r="N41" i="6" s="1"/>
  <c r="F41" i="6"/>
  <c r="H41" i="6" s="1"/>
  <c r="L40" i="6"/>
  <c r="F40" i="6"/>
  <c r="H40" i="6" s="1"/>
  <c r="L39" i="6"/>
  <c r="N39" i="6" s="1"/>
  <c r="H39" i="6"/>
  <c r="F39" i="6"/>
  <c r="L38" i="6"/>
  <c r="N38" i="6" s="1"/>
  <c r="F38" i="6"/>
  <c r="H38" i="6" s="1"/>
  <c r="L37" i="6"/>
  <c r="N37" i="6" s="1"/>
  <c r="F37" i="6"/>
  <c r="H37" i="6" s="1"/>
  <c r="L36" i="6"/>
  <c r="N36" i="6" s="1"/>
  <c r="F36" i="6"/>
  <c r="H36" i="6" s="1"/>
  <c r="L35" i="6"/>
  <c r="N35" i="6" s="1"/>
  <c r="F35" i="6"/>
  <c r="H35" i="6" s="1"/>
  <c r="L34" i="6"/>
  <c r="N34" i="6" s="1"/>
  <c r="F34" i="6"/>
  <c r="H34" i="6" s="1"/>
  <c r="L33" i="6"/>
  <c r="N33" i="6" s="1"/>
  <c r="F33" i="6"/>
  <c r="H33" i="6" s="1"/>
  <c r="F32" i="6"/>
  <c r="L30" i="6"/>
  <c r="N30" i="6" s="1"/>
  <c r="F28" i="6"/>
  <c r="H28" i="6" s="1"/>
  <c r="F27" i="6"/>
  <c r="H27" i="6" s="1"/>
  <c r="L26" i="6"/>
  <c r="N26" i="6" s="1"/>
  <c r="F26" i="6"/>
  <c r="H26" i="6" s="1"/>
  <c r="L25" i="6"/>
  <c r="N25" i="6" s="1"/>
  <c r="L24" i="6"/>
  <c r="N24" i="6" s="1"/>
  <c r="F24" i="6"/>
  <c r="F23" i="6"/>
  <c r="H23" i="6" s="1"/>
  <c r="L22" i="6"/>
  <c r="F22" i="6"/>
  <c r="H22" i="6" s="1"/>
  <c r="L21" i="6"/>
  <c r="N21" i="6" s="1"/>
  <c r="F21" i="6"/>
  <c r="L20" i="6"/>
  <c r="N20" i="6" s="1"/>
  <c r="F20" i="6"/>
  <c r="L19" i="6"/>
  <c r="N19" i="6" s="1"/>
  <c r="P19" i="6" s="1"/>
  <c r="Q19" i="6" s="1"/>
  <c r="F19" i="6"/>
  <c r="H19" i="6" s="1"/>
  <c r="F18" i="6"/>
  <c r="H18" i="6" s="1"/>
  <c r="L17" i="6"/>
  <c r="N17" i="6" s="1"/>
  <c r="L16" i="6"/>
  <c r="N16" i="6" s="1"/>
  <c r="P16" i="6" s="1"/>
  <c r="Q16" i="6" s="1"/>
  <c r="F16" i="6"/>
  <c r="H16" i="6" s="1"/>
  <c r="F15" i="6"/>
  <c r="H15" i="6" s="1"/>
  <c r="L14" i="6"/>
  <c r="N14" i="6" s="1"/>
  <c r="F14" i="6"/>
  <c r="H14" i="6" s="1"/>
  <c r="L13" i="6"/>
  <c r="N13" i="6" s="1"/>
  <c r="L12" i="6"/>
  <c r="N12" i="6" s="1"/>
  <c r="F12" i="6"/>
  <c r="H12" i="6" s="1"/>
  <c r="F11" i="6"/>
  <c r="H11" i="6" s="1"/>
  <c r="N10" i="6"/>
  <c r="F10" i="6"/>
  <c r="H10" i="6" s="1"/>
  <c r="L9" i="6"/>
  <c r="N9" i="6" s="1"/>
  <c r="F9" i="6"/>
  <c r="L53" i="5"/>
  <c r="N53" i="5" s="1"/>
  <c r="F53" i="5"/>
  <c r="H53" i="5" s="1"/>
  <c r="L52" i="5"/>
  <c r="N52" i="5" s="1"/>
  <c r="F52" i="5"/>
  <c r="H52" i="5" s="1"/>
  <c r="L51" i="5"/>
  <c r="N51" i="5" s="1"/>
  <c r="F51" i="5"/>
  <c r="H51" i="5" s="1"/>
  <c r="L50" i="5"/>
  <c r="N50" i="5" s="1"/>
  <c r="F50" i="5"/>
  <c r="H50" i="5" s="1"/>
  <c r="L49" i="5"/>
  <c r="N49" i="5" s="1"/>
  <c r="L48" i="5"/>
  <c r="N48" i="5" s="1"/>
  <c r="F48" i="5"/>
  <c r="H48" i="5" s="1"/>
  <c r="L47" i="5"/>
  <c r="F47" i="5"/>
  <c r="H47" i="5" s="1"/>
  <c r="L46" i="5"/>
  <c r="N46" i="5" s="1"/>
  <c r="F46" i="5"/>
  <c r="H46" i="5" s="1"/>
  <c r="L45" i="5"/>
  <c r="N45" i="5" s="1"/>
  <c r="F45" i="5"/>
  <c r="H45" i="5" s="1"/>
  <c r="L44" i="5"/>
  <c r="N44" i="5" s="1"/>
  <c r="F44" i="5"/>
  <c r="H44" i="5" s="1"/>
  <c r="L43" i="5"/>
  <c r="N43" i="5" s="1"/>
  <c r="L42" i="5"/>
  <c r="N42" i="5" s="1"/>
  <c r="O42" i="5" s="1"/>
  <c r="P42" i="5" s="1"/>
  <c r="F42" i="5"/>
  <c r="H42" i="5" s="1"/>
  <c r="F41" i="5"/>
  <c r="H41" i="5" s="1"/>
  <c r="L40" i="5"/>
  <c r="N40" i="5" s="1"/>
  <c r="F40" i="5"/>
  <c r="H40" i="5" s="1"/>
  <c r="L39" i="5"/>
  <c r="L38" i="5"/>
  <c r="N38" i="5" s="1"/>
  <c r="F38" i="5"/>
  <c r="H38" i="5" s="1"/>
  <c r="N37" i="5"/>
  <c r="L37" i="5"/>
  <c r="F37" i="5"/>
  <c r="H37" i="5" s="1"/>
  <c r="L36" i="5"/>
  <c r="N36" i="5" s="1"/>
  <c r="F36" i="5"/>
  <c r="H36" i="5" s="1"/>
  <c r="L35" i="5"/>
  <c r="N35" i="5" s="1"/>
  <c r="L34" i="5"/>
  <c r="N34" i="5" s="1"/>
  <c r="F34" i="5"/>
  <c r="H34" i="5" s="1"/>
  <c r="F32" i="5"/>
  <c r="H32" i="5" s="1"/>
  <c r="L31" i="5"/>
  <c r="N31" i="5" s="1"/>
  <c r="F31" i="5"/>
  <c r="H31" i="5" s="1"/>
  <c r="L30" i="5"/>
  <c r="N30" i="5" s="1"/>
  <c r="F30" i="5"/>
  <c r="L29" i="5"/>
  <c r="N29" i="5" s="1"/>
  <c r="F29" i="5"/>
  <c r="L28" i="5"/>
  <c r="N28" i="5" s="1"/>
  <c r="F28" i="5"/>
  <c r="H28" i="5" s="1"/>
  <c r="L27" i="5"/>
  <c r="F27" i="5"/>
  <c r="H27" i="5" s="1"/>
  <c r="L26" i="5"/>
  <c r="N26" i="5" s="1"/>
  <c r="F26" i="5"/>
  <c r="L25" i="5"/>
  <c r="N25" i="5" s="1"/>
  <c r="F25" i="5"/>
  <c r="H25" i="5" s="1"/>
  <c r="L24" i="5"/>
  <c r="N24" i="5" s="1"/>
  <c r="F24" i="5"/>
  <c r="H24" i="5" s="1"/>
  <c r="L23" i="5"/>
  <c r="F23" i="5"/>
  <c r="H23" i="5"/>
  <c r="L22" i="5"/>
  <c r="N22" i="5" s="1"/>
  <c r="F22" i="5"/>
  <c r="H22" i="5" s="1"/>
  <c r="F21" i="5"/>
  <c r="H21" i="5" s="1"/>
  <c r="L20" i="5"/>
  <c r="F20" i="5"/>
  <c r="H20" i="5" s="1"/>
  <c r="L19" i="5"/>
  <c r="N19" i="5" s="1"/>
  <c r="F19" i="5"/>
  <c r="L18" i="5"/>
  <c r="F18" i="5"/>
  <c r="H18" i="5" s="1"/>
  <c r="F17" i="5"/>
  <c r="L16" i="5"/>
  <c r="N16" i="5" s="1"/>
  <c r="F16" i="5"/>
  <c r="H16" i="5" s="1"/>
  <c r="L15" i="5"/>
  <c r="F15" i="5"/>
  <c r="H15" i="5" s="1"/>
  <c r="L14" i="5"/>
  <c r="N14" i="5" s="1"/>
  <c r="F13" i="5"/>
  <c r="H13" i="5" s="1"/>
  <c r="L12" i="5"/>
  <c r="N12" i="5" s="1"/>
  <c r="F12" i="5"/>
  <c r="H12" i="5" s="1"/>
  <c r="L11" i="5"/>
  <c r="N11" i="5" s="1"/>
  <c r="N10" i="5"/>
  <c r="F10" i="5"/>
  <c r="F9" i="5"/>
  <c r="H37" i="4"/>
  <c r="I37" i="4"/>
  <c r="E37" i="4"/>
  <c r="H36" i="4"/>
  <c r="I36" i="4" s="1"/>
  <c r="E36" i="4"/>
  <c r="I35" i="4"/>
  <c r="H35" i="4"/>
  <c r="E35" i="4"/>
  <c r="H34" i="4"/>
  <c r="I34" i="4" s="1"/>
  <c r="E34" i="4"/>
  <c r="I33" i="4"/>
  <c r="H33" i="4"/>
  <c r="E33" i="4"/>
  <c r="F33" i="4" s="1"/>
  <c r="H32" i="4"/>
  <c r="I32" i="4" s="1"/>
  <c r="E32" i="4"/>
  <c r="I31" i="4"/>
  <c r="F31" i="4"/>
  <c r="H28" i="4"/>
  <c r="I28" i="4" s="1"/>
  <c r="E28" i="4"/>
  <c r="F28" i="4" s="1"/>
  <c r="I27" i="4"/>
  <c r="H27" i="4"/>
  <c r="E27" i="4"/>
  <c r="F27" i="4"/>
  <c r="H26" i="4"/>
  <c r="I26" i="4" s="1"/>
  <c r="E26" i="4"/>
  <c r="F26" i="4" s="1"/>
  <c r="H25" i="4"/>
  <c r="E25" i="4"/>
  <c r="F25" i="4" s="1"/>
  <c r="H24" i="4"/>
  <c r="E24" i="4"/>
  <c r="F24" i="4"/>
  <c r="H23" i="4"/>
  <c r="E23" i="4"/>
  <c r="F23" i="4" s="1"/>
  <c r="I22" i="4"/>
  <c r="H22" i="4"/>
  <c r="E22" i="4"/>
  <c r="H21" i="4"/>
  <c r="I21" i="4" s="1"/>
  <c r="E21" i="4"/>
  <c r="F21" i="4" s="1"/>
  <c r="H20" i="4"/>
  <c r="I20" i="4"/>
  <c r="E20" i="4"/>
  <c r="F20" i="4" s="1"/>
  <c r="H19" i="4"/>
  <c r="I19" i="4" s="1"/>
  <c r="F19" i="4"/>
  <c r="E19" i="4"/>
  <c r="H18" i="4"/>
  <c r="I18" i="4" s="1"/>
  <c r="E18" i="4"/>
  <c r="F18" i="4" s="1"/>
  <c r="I17" i="4"/>
  <c r="F17" i="4"/>
  <c r="I15" i="4"/>
  <c r="E14" i="4"/>
  <c r="F14" i="4" s="1"/>
  <c r="J14" i="4" s="1"/>
  <c r="K14" i="4" s="1"/>
  <c r="E13" i="4"/>
  <c r="E12" i="4"/>
  <c r="F12" i="4" s="1"/>
  <c r="J12" i="4" s="1"/>
  <c r="K12" i="4" s="1"/>
  <c r="E11" i="4"/>
  <c r="E10" i="4"/>
  <c r="F10" i="4" s="1"/>
  <c r="J10" i="4" s="1"/>
  <c r="K10" i="4" s="1"/>
  <c r="J9" i="4"/>
  <c r="K9" i="4" s="1"/>
  <c r="F9" i="4"/>
  <c r="F7" i="3"/>
  <c r="B7" i="3"/>
  <c r="E15" i="3" s="1"/>
  <c r="F7" i="2"/>
  <c r="B7" i="2"/>
  <c r="E15" i="2" s="1"/>
  <c r="F7" i="1"/>
  <c r="H15" i="1" s="1"/>
  <c r="B7" i="1"/>
  <c r="O40" i="5" l="1"/>
  <c r="P40" i="5" s="1"/>
  <c r="O25" i="5"/>
  <c r="P25" i="5" s="1"/>
  <c r="J17" i="4"/>
  <c r="I38" i="4"/>
  <c r="P46" i="6"/>
  <c r="Q46" i="6" s="1"/>
  <c r="P37" i="6"/>
  <c r="Q37" i="6" s="1"/>
  <c r="P42" i="6"/>
  <c r="Q42" i="6" s="1"/>
  <c r="P33" i="6"/>
  <c r="Q33" i="6" s="1"/>
  <c r="P38" i="6"/>
  <c r="Q38" i="6" s="1"/>
  <c r="O18" i="5"/>
  <c r="P18" i="5" s="1"/>
  <c r="O53" i="5"/>
  <c r="P53" i="5" s="1"/>
  <c r="O24" i="5"/>
  <c r="P24" i="5" s="1"/>
  <c r="O52" i="5"/>
  <c r="P52" i="5" s="1"/>
  <c r="O12" i="5"/>
  <c r="P12" i="5" s="1"/>
  <c r="O51" i="5"/>
  <c r="P51" i="5" s="1"/>
  <c r="O16" i="5"/>
  <c r="P16" i="5" s="1"/>
  <c r="O36" i="5"/>
  <c r="P36" i="5" s="1"/>
  <c r="O45" i="5"/>
  <c r="P45" i="5" s="1"/>
  <c r="O50" i="5"/>
  <c r="P50" i="5" s="1"/>
  <c r="J19" i="4"/>
  <c r="K19" i="4" s="1"/>
  <c r="J31" i="4"/>
  <c r="K31" i="4" s="1"/>
  <c r="J20" i="4"/>
  <c r="K20" i="4" s="1"/>
  <c r="E15" i="1"/>
  <c r="E32" i="2"/>
  <c r="F32" i="2" s="1"/>
  <c r="E24" i="2"/>
  <c r="F24" i="2" s="1"/>
  <c r="E16" i="2"/>
  <c r="F16" i="2" s="1"/>
  <c r="E17" i="2"/>
  <c r="F17" i="2" s="1"/>
  <c r="E33" i="2"/>
  <c r="F33" i="2" s="1"/>
  <c r="E25" i="2"/>
  <c r="F25" i="2" s="1"/>
  <c r="E34" i="2"/>
  <c r="F34" i="2" s="1"/>
  <c r="E26" i="2"/>
  <c r="F26" i="2" s="1"/>
  <c r="E18" i="2"/>
  <c r="F18" i="2" s="1"/>
  <c r="E27" i="2"/>
  <c r="F27" i="2" s="1"/>
  <c r="E19" i="2"/>
  <c r="F19" i="2" s="1"/>
  <c r="E28" i="2"/>
  <c r="F28" i="2" s="1"/>
  <c r="E20" i="2"/>
  <c r="F20" i="2" s="1"/>
  <c r="E29" i="2"/>
  <c r="F29" i="2" s="1"/>
  <c r="E21" i="2"/>
  <c r="F21" i="2" s="1"/>
  <c r="E30" i="2"/>
  <c r="F30" i="2" s="1"/>
  <c r="E22" i="2"/>
  <c r="F22" i="2" s="1"/>
  <c r="E31" i="2"/>
  <c r="F31" i="2" s="1"/>
  <c r="E23" i="2"/>
  <c r="F23" i="2" s="1"/>
  <c r="J18" i="4"/>
  <c r="K18" i="4" s="1"/>
  <c r="H34" i="1"/>
  <c r="I34" i="1" s="1"/>
  <c r="H35" i="1"/>
  <c r="H36" i="1"/>
  <c r="I36" i="1" s="1"/>
  <c r="H37" i="1"/>
  <c r="I37" i="1" s="1"/>
  <c r="H33" i="1"/>
  <c r="I33" i="1" s="1"/>
  <c r="H38" i="1"/>
  <c r="I38" i="1" s="1"/>
  <c r="H39" i="1"/>
  <c r="I39" i="1" s="1"/>
  <c r="H31" i="1"/>
  <c r="I31" i="1" s="1"/>
  <c r="H30" i="1"/>
  <c r="I30" i="1" s="1"/>
  <c r="H29" i="1"/>
  <c r="H28" i="1"/>
  <c r="I28" i="1" s="1"/>
  <c r="H27" i="1"/>
  <c r="H26" i="1"/>
  <c r="I26" i="1" s="1"/>
  <c r="H25" i="1"/>
  <c r="I25" i="1" s="1"/>
  <c r="H24" i="1"/>
  <c r="I24" i="1" s="1"/>
  <c r="H23" i="1"/>
  <c r="I23" i="1" s="1"/>
  <c r="H22" i="1"/>
  <c r="I22" i="1" s="1"/>
  <c r="H21" i="1"/>
  <c r="H20" i="1"/>
  <c r="H19" i="1"/>
  <c r="I19" i="1" s="1"/>
  <c r="H18" i="1"/>
  <c r="H17" i="1"/>
  <c r="I17" i="1" s="1"/>
  <c r="H16" i="1"/>
  <c r="I16" i="1" s="1"/>
  <c r="H32" i="1"/>
  <c r="I32" i="1" s="1"/>
  <c r="E48" i="3"/>
  <c r="F48" i="3" s="1"/>
  <c r="E49" i="3"/>
  <c r="F49" i="3" s="1"/>
  <c r="E41" i="3"/>
  <c r="F41" i="3" s="1"/>
  <c r="E33" i="3"/>
  <c r="F33" i="3" s="1"/>
  <c r="E25" i="3"/>
  <c r="F25" i="3" s="1"/>
  <c r="E50" i="3"/>
  <c r="F50" i="3" s="1"/>
  <c r="E42" i="3"/>
  <c r="F42" i="3" s="1"/>
  <c r="E34" i="3"/>
  <c r="F34" i="3" s="1"/>
  <c r="E26" i="3"/>
  <c r="F26" i="3" s="1"/>
  <c r="E45" i="3"/>
  <c r="F45" i="3" s="1"/>
  <c r="E37" i="3"/>
  <c r="F37" i="3" s="1"/>
  <c r="E29" i="3"/>
  <c r="F29" i="3" s="1"/>
  <c r="E43" i="3"/>
  <c r="F43" i="3" s="1"/>
  <c r="E32" i="3"/>
  <c r="F32" i="3" s="1"/>
  <c r="E38" i="3"/>
  <c r="F38" i="3" s="1"/>
  <c r="E35" i="3"/>
  <c r="F35" i="3" s="1"/>
  <c r="E24" i="3"/>
  <c r="F24" i="3" s="1"/>
  <c r="E30" i="3"/>
  <c r="F30" i="3" s="1"/>
  <c r="E27" i="3"/>
  <c r="F27" i="3" s="1"/>
  <c r="E20" i="3"/>
  <c r="F20" i="3" s="1"/>
  <c r="E19" i="3"/>
  <c r="F19" i="3" s="1"/>
  <c r="E18" i="3"/>
  <c r="F18" i="3" s="1"/>
  <c r="E17" i="3"/>
  <c r="F17" i="3" s="1"/>
  <c r="E16" i="3"/>
  <c r="F16" i="3" s="1"/>
  <c r="E46" i="3"/>
  <c r="F46" i="3" s="1"/>
  <c r="E44" i="3"/>
  <c r="F44" i="3" s="1"/>
  <c r="E36" i="3"/>
  <c r="F36" i="3" s="1"/>
  <c r="E21" i="3"/>
  <c r="F21" i="3" s="1"/>
  <c r="E51" i="3"/>
  <c r="F51" i="3" s="1"/>
  <c r="E28" i="3"/>
  <c r="F28" i="3" s="1"/>
  <c r="E39" i="3"/>
  <c r="F39" i="3" s="1"/>
  <c r="E22" i="3"/>
  <c r="F22" i="3" s="1"/>
  <c r="E31" i="3"/>
  <c r="F31" i="3" s="1"/>
  <c r="E47" i="3"/>
  <c r="F47" i="3" s="1"/>
  <c r="E40" i="3"/>
  <c r="F40" i="3" s="1"/>
  <c r="E23" i="3"/>
  <c r="F23" i="3" s="1"/>
  <c r="I21" i="1"/>
  <c r="I29" i="1"/>
  <c r="I18" i="1"/>
  <c r="I27" i="1"/>
  <c r="I35" i="1"/>
  <c r="I20" i="1"/>
  <c r="H15" i="2"/>
  <c r="H9" i="5"/>
  <c r="F22" i="4"/>
  <c r="J22" i="4" s="1"/>
  <c r="K22" i="4" s="1"/>
  <c r="I25" i="4"/>
  <c r="J25" i="4" s="1"/>
  <c r="K25" i="4" s="1"/>
  <c r="J28" i="4"/>
  <c r="K28" i="4" s="1"/>
  <c r="J33" i="4"/>
  <c r="K33" i="4" s="1"/>
  <c r="F36" i="4"/>
  <c r="J36" i="4" s="1"/>
  <c r="K36" i="4" s="1"/>
  <c r="J27" i="4"/>
  <c r="K27" i="4" s="1"/>
  <c r="J21" i="4"/>
  <c r="K21" i="4" s="1"/>
  <c r="L9" i="5"/>
  <c r="H15" i="3"/>
  <c r="F14" i="5"/>
  <c r="H14" i="5" s="1"/>
  <c r="O14" i="5" s="1"/>
  <c r="P14" i="5" s="1"/>
  <c r="F11" i="4"/>
  <c r="J11" i="4" s="1"/>
  <c r="K11" i="4" s="1"/>
  <c r="K17" i="4"/>
  <c r="I24" i="4"/>
  <c r="J24" i="4" s="1"/>
  <c r="K24" i="4" s="1"/>
  <c r="H10" i="5"/>
  <c r="O10" i="5" s="1"/>
  <c r="P10" i="5" s="1"/>
  <c r="N15" i="5"/>
  <c r="O15" i="5" s="1"/>
  <c r="P15" i="5" s="1"/>
  <c r="N23" i="5"/>
  <c r="O23" i="5" s="1"/>
  <c r="P23" i="5" s="1"/>
  <c r="O37" i="5"/>
  <c r="P37" i="5" s="1"/>
  <c r="N39" i="5"/>
  <c r="N47" i="5"/>
  <c r="O47" i="5" s="1"/>
  <c r="P47" i="5" s="1"/>
  <c r="F32" i="4"/>
  <c r="F37" i="4"/>
  <c r="J37" i="4" s="1"/>
  <c r="K37" i="4" s="1"/>
  <c r="H17" i="5"/>
  <c r="O26" i="5"/>
  <c r="P26" i="5" s="1"/>
  <c r="L32" i="5"/>
  <c r="N32" i="5" s="1"/>
  <c r="O32" i="5" s="1"/>
  <c r="P32" i="5" s="1"/>
  <c r="L18" i="6"/>
  <c r="P18" i="6" s="1"/>
  <c r="Q18" i="6" s="1"/>
  <c r="O22" i="5"/>
  <c r="P22" i="5" s="1"/>
  <c r="H30" i="5"/>
  <c r="O30" i="5" s="1"/>
  <c r="P30" i="5" s="1"/>
  <c r="F33" i="5"/>
  <c r="H33" i="5" s="1"/>
  <c r="F13" i="4"/>
  <c r="J13" i="4" s="1"/>
  <c r="K13" i="4" s="1"/>
  <c r="I23" i="4"/>
  <c r="O38" i="5"/>
  <c r="P38" i="5" s="1"/>
  <c r="O44" i="5"/>
  <c r="P44" i="5" s="1"/>
  <c r="O46" i="5"/>
  <c r="P46" i="5" s="1"/>
  <c r="O48" i="5"/>
  <c r="P48" i="5" s="1"/>
  <c r="P10" i="6"/>
  <c r="Q10" i="6" s="1"/>
  <c r="J26" i="4"/>
  <c r="K26" i="4" s="1"/>
  <c r="F35" i="4"/>
  <c r="J35" i="4" s="1"/>
  <c r="K35" i="4" s="1"/>
  <c r="L13" i="5"/>
  <c r="N13" i="5" s="1"/>
  <c r="O13" i="5" s="1"/>
  <c r="P13" i="5" s="1"/>
  <c r="H19" i="5"/>
  <c r="O19" i="5" s="1"/>
  <c r="P19" i="5" s="1"/>
  <c r="O28" i="5"/>
  <c r="P28" i="5" s="1"/>
  <c r="O31" i="5"/>
  <c r="P31" i="5" s="1"/>
  <c r="N20" i="5"/>
  <c r="O20" i="5" s="1"/>
  <c r="P20" i="5" s="1"/>
  <c r="H26" i="5"/>
  <c r="N27" i="5"/>
  <c r="O27" i="5" s="1"/>
  <c r="P27" i="5" s="1"/>
  <c r="H29" i="5"/>
  <c r="O29" i="5" s="1"/>
  <c r="P29" i="5" s="1"/>
  <c r="O34" i="5"/>
  <c r="P34" i="5" s="1"/>
  <c r="P12" i="6"/>
  <c r="Q12" i="6" s="1"/>
  <c r="L27" i="6"/>
  <c r="N27" i="6"/>
  <c r="P27" i="6" s="1"/>
  <c r="Q27" i="6" s="1"/>
  <c r="P35" i="6"/>
  <c r="Q35" i="6" s="1"/>
  <c r="N48" i="6"/>
  <c r="P48" i="6" s="1"/>
  <c r="Q48" i="6" s="1"/>
  <c r="L17" i="5"/>
  <c r="N17" i="5" s="1"/>
  <c r="F39" i="5"/>
  <c r="H39" i="5" s="1"/>
  <c r="L23" i="6"/>
  <c r="N23" i="6" s="1"/>
  <c r="P23" i="6" s="1"/>
  <c r="Q23" i="6" s="1"/>
  <c r="F13" i="6"/>
  <c r="H13" i="6" s="1"/>
  <c r="P13" i="6" s="1"/>
  <c r="Q13" i="6" s="1"/>
  <c r="H20" i="6"/>
  <c r="P20" i="6" s="1"/>
  <c r="Q20" i="6" s="1"/>
  <c r="F25" i="6"/>
  <c r="H25" i="6" s="1"/>
  <c r="P25" i="6" s="1"/>
  <c r="Q25" i="6" s="1"/>
  <c r="P26" i="6"/>
  <c r="Q26" i="6" s="1"/>
  <c r="L31" i="6"/>
  <c r="N31" i="6" s="1"/>
  <c r="P34" i="6"/>
  <c r="Q34" i="6" s="1"/>
  <c r="P39" i="6"/>
  <c r="Q39" i="6" s="1"/>
  <c r="P41" i="6"/>
  <c r="Q41" i="6" s="1"/>
  <c r="L15" i="6"/>
  <c r="N15" i="6" s="1"/>
  <c r="P15" i="6" s="1"/>
  <c r="Q15" i="6" s="1"/>
  <c r="H21" i="6"/>
  <c r="P21" i="6" s="1"/>
  <c r="Q21" i="6" s="1"/>
  <c r="N22" i="6"/>
  <c r="P22" i="6" s="1"/>
  <c r="Q22" i="6" s="1"/>
  <c r="P36" i="6"/>
  <c r="Q36" i="6" s="1"/>
  <c r="P43" i="6"/>
  <c r="Q43" i="6" s="1"/>
  <c r="P45" i="6"/>
  <c r="Q45" i="6" s="1"/>
  <c r="H53" i="6"/>
  <c r="F35" i="5"/>
  <c r="H35" i="5" s="1"/>
  <c r="O35" i="5" s="1"/>
  <c r="P35" i="5" s="1"/>
  <c r="F43" i="5"/>
  <c r="H43" i="5" s="1"/>
  <c r="O43" i="5" s="1"/>
  <c r="P43" i="5" s="1"/>
  <c r="F49" i="5"/>
  <c r="H49" i="5" s="1"/>
  <c r="O49" i="5" s="1"/>
  <c r="P49" i="5" s="1"/>
  <c r="H9" i="6"/>
  <c r="H24" i="6"/>
  <c r="P24" i="6" s="1"/>
  <c r="Q24" i="6" s="1"/>
  <c r="N28" i="6"/>
  <c r="P28" i="6" s="1"/>
  <c r="Q28" i="6" s="1"/>
  <c r="H32" i="6"/>
  <c r="P47" i="6"/>
  <c r="Q47" i="6" s="1"/>
  <c r="P51" i="6"/>
  <c r="Q51" i="6" s="1"/>
  <c r="L33" i="5"/>
  <c r="N33" i="5" s="1"/>
  <c r="P14" i="6"/>
  <c r="Q14" i="6" s="1"/>
  <c r="N40" i="6"/>
  <c r="P40" i="6" s="1"/>
  <c r="Q40" i="6" s="1"/>
  <c r="P49" i="6"/>
  <c r="Q49" i="6" s="1"/>
  <c r="N53" i="6"/>
  <c r="P53" i="6" s="1"/>
  <c r="Q53" i="6" s="1"/>
  <c r="F34" i="4"/>
  <c r="J34" i="4" s="1"/>
  <c r="K34" i="4" s="1"/>
  <c r="F11" i="5"/>
  <c r="L21" i="5"/>
  <c r="N21" i="5" s="1"/>
  <c r="O21" i="5" s="1"/>
  <c r="P21" i="5" s="1"/>
  <c r="L41" i="5"/>
  <c r="N41" i="5" s="1"/>
  <c r="O41" i="5" s="1"/>
  <c r="P41" i="5" s="1"/>
  <c r="L11" i="6"/>
  <c r="F17" i="6"/>
  <c r="H17" i="6" s="1"/>
  <c r="P17" i="6" s="1"/>
  <c r="Q17" i="6" s="1"/>
  <c r="F29" i="6"/>
  <c r="H29" i="6"/>
  <c r="N44" i="6"/>
  <c r="P44" i="6" s="1"/>
  <c r="Q44" i="6" s="1"/>
  <c r="H50" i="6"/>
  <c r="P50" i="6" s="1"/>
  <c r="Q50" i="6" s="1"/>
  <c r="L28" i="6"/>
  <c r="F30" i="6"/>
  <c r="H30" i="6" s="1"/>
  <c r="P30" i="6" s="1"/>
  <c r="Q30" i="6" s="1"/>
  <c r="L32" i="6"/>
  <c r="N32" i="6" s="1"/>
  <c r="L52" i="6"/>
  <c r="N52" i="6" s="1"/>
  <c r="P52" i="6" s="1"/>
  <c r="Q52" i="6" s="1"/>
  <c r="L29" i="6"/>
  <c r="N29" i="6" s="1"/>
  <c r="F31" i="6"/>
  <c r="H31" i="6" s="1"/>
  <c r="O17" i="5" l="1"/>
  <c r="P17" i="5" s="1"/>
  <c r="F29" i="4"/>
  <c r="N11" i="6"/>
  <c r="P32" i="6"/>
  <c r="Q32" i="6" s="1"/>
  <c r="I29" i="4"/>
  <c r="I15" i="1"/>
  <c r="P31" i="6"/>
  <c r="Q31" i="6" s="1"/>
  <c r="F38" i="4"/>
  <c r="J32" i="4"/>
  <c r="N9" i="5"/>
  <c r="H27" i="2"/>
  <c r="I27" i="2" s="1"/>
  <c r="J27" i="2" s="1"/>
  <c r="K27" i="2" s="1"/>
  <c r="H19" i="2"/>
  <c r="I19" i="2" s="1"/>
  <c r="J19" i="2" s="1"/>
  <c r="K19" i="2" s="1"/>
  <c r="H28" i="2"/>
  <c r="I28" i="2" s="1"/>
  <c r="J28" i="2" s="1"/>
  <c r="K28" i="2" s="1"/>
  <c r="H20" i="2"/>
  <c r="I20" i="2" s="1"/>
  <c r="J20" i="2" s="1"/>
  <c r="K20" i="2" s="1"/>
  <c r="H29" i="2"/>
  <c r="I29" i="2" s="1"/>
  <c r="J29" i="2" s="1"/>
  <c r="K29" i="2" s="1"/>
  <c r="H21" i="2"/>
  <c r="I21" i="2" s="1"/>
  <c r="J21" i="2" s="1"/>
  <c r="K21" i="2" s="1"/>
  <c r="H17" i="2"/>
  <c r="I17" i="2" s="1"/>
  <c r="J17" i="2" s="1"/>
  <c r="K17" i="2" s="1"/>
  <c r="H30" i="2"/>
  <c r="I30" i="2" s="1"/>
  <c r="J30" i="2" s="1"/>
  <c r="K30" i="2" s="1"/>
  <c r="H22" i="2"/>
  <c r="I22" i="2" s="1"/>
  <c r="J22" i="2" s="1"/>
  <c r="K22" i="2" s="1"/>
  <c r="H31" i="2"/>
  <c r="I31" i="2" s="1"/>
  <c r="J31" i="2" s="1"/>
  <c r="K31" i="2" s="1"/>
  <c r="H23" i="2"/>
  <c r="I23" i="2" s="1"/>
  <c r="J23" i="2" s="1"/>
  <c r="K23" i="2" s="1"/>
  <c r="H16" i="2"/>
  <c r="I16" i="2" s="1"/>
  <c r="H32" i="2"/>
  <c r="I32" i="2" s="1"/>
  <c r="J32" i="2" s="1"/>
  <c r="K32" i="2" s="1"/>
  <c r="H24" i="2"/>
  <c r="I24" i="2" s="1"/>
  <c r="J24" i="2" s="1"/>
  <c r="K24" i="2" s="1"/>
  <c r="H33" i="2"/>
  <c r="I33" i="2" s="1"/>
  <c r="J33" i="2" s="1"/>
  <c r="K33" i="2" s="1"/>
  <c r="H25" i="2"/>
  <c r="I25" i="2" s="1"/>
  <c r="J25" i="2" s="1"/>
  <c r="K25" i="2" s="1"/>
  <c r="H34" i="2"/>
  <c r="I34" i="2" s="1"/>
  <c r="J34" i="2" s="1"/>
  <c r="K34" i="2" s="1"/>
  <c r="H26" i="2"/>
  <c r="I26" i="2" s="1"/>
  <c r="J26" i="2" s="1"/>
  <c r="K26" i="2" s="1"/>
  <c r="H18" i="2"/>
  <c r="I18" i="2" s="1"/>
  <c r="J18" i="2" s="1"/>
  <c r="K18" i="2" s="1"/>
  <c r="J23" i="4"/>
  <c r="P9" i="6"/>
  <c r="O33" i="5"/>
  <c r="P33" i="5" s="1"/>
  <c r="O39" i="5"/>
  <c r="P39" i="5" s="1"/>
  <c r="H51" i="3"/>
  <c r="I51" i="3" s="1"/>
  <c r="J51" i="3" s="1"/>
  <c r="K51" i="3" s="1"/>
  <c r="H43" i="3"/>
  <c r="I43" i="3" s="1"/>
  <c r="J43" i="3" s="1"/>
  <c r="K43" i="3" s="1"/>
  <c r="H44" i="3"/>
  <c r="I44" i="3" s="1"/>
  <c r="J44" i="3" s="1"/>
  <c r="K44" i="3" s="1"/>
  <c r="H36" i="3"/>
  <c r="I36" i="3" s="1"/>
  <c r="J36" i="3" s="1"/>
  <c r="K36" i="3" s="1"/>
  <c r="H28" i="3"/>
  <c r="I28" i="3" s="1"/>
  <c r="J28" i="3" s="1"/>
  <c r="K28" i="3" s="1"/>
  <c r="H45" i="3"/>
  <c r="I45" i="3" s="1"/>
  <c r="J45" i="3" s="1"/>
  <c r="K45" i="3" s="1"/>
  <c r="H37" i="3"/>
  <c r="I37" i="3" s="1"/>
  <c r="J37" i="3" s="1"/>
  <c r="K37" i="3" s="1"/>
  <c r="H29" i="3"/>
  <c r="I29" i="3" s="1"/>
  <c r="J29" i="3" s="1"/>
  <c r="K29" i="3" s="1"/>
  <c r="H21" i="3"/>
  <c r="I21" i="3" s="1"/>
  <c r="J21" i="3" s="1"/>
  <c r="K21" i="3" s="1"/>
  <c r="H48" i="3"/>
  <c r="I48" i="3" s="1"/>
  <c r="J48" i="3" s="1"/>
  <c r="K48" i="3" s="1"/>
  <c r="H40" i="3"/>
  <c r="I40" i="3" s="1"/>
  <c r="J40" i="3" s="1"/>
  <c r="K40" i="3" s="1"/>
  <c r="H32" i="3"/>
  <c r="I32" i="3" s="1"/>
  <c r="J32" i="3" s="1"/>
  <c r="K32" i="3" s="1"/>
  <c r="H24" i="3"/>
  <c r="I24" i="3" s="1"/>
  <c r="J24" i="3" s="1"/>
  <c r="K24" i="3" s="1"/>
  <c r="H33" i="3"/>
  <c r="I33" i="3" s="1"/>
  <c r="J33" i="3" s="1"/>
  <c r="K33" i="3" s="1"/>
  <c r="H30" i="3"/>
  <c r="I30" i="3" s="1"/>
  <c r="J30" i="3" s="1"/>
  <c r="K30" i="3" s="1"/>
  <c r="H27" i="3"/>
  <c r="I27" i="3" s="1"/>
  <c r="J27" i="3" s="1"/>
  <c r="K27" i="3" s="1"/>
  <c r="H46" i="3"/>
  <c r="I46" i="3" s="1"/>
  <c r="J46" i="3" s="1"/>
  <c r="K46" i="3" s="1"/>
  <c r="H25" i="3"/>
  <c r="I25" i="3" s="1"/>
  <c r="J25" i="3" s="1"/>
  <c r="K25" i="3" s="1"/>
  <c r="H39" i="3"/>
  <c r="I39" i="3" s="1"/>
  <c r="J39" i="3" s="1"/>
  <c r="K39" i="3" s="1"/>
  <c r="H22" i="3"/>
  <c r="I22" i="3" s="1"/>
  <c r="J22" i="3" s="1"/>
  <c r="K22" i="3" s="1"/>
  <c r="H49" i="3"/>
  <c r="I49" i="3" s="1"/>
  <c r="J49" i="3" s="1"/>
  <c r="K49" i="3" s="1"/>
  <c r="H42" i="3"/>
  <c r="I42" i="3" s="1"/>
  <c r="J42" i="3" s="1"/>
  <c r="K42" i="3" s="1"/>
  <c r="H31" i="3"/>
  <c r="I31" i="3" s="1"/>
  <c r="J31" i="3" s="1"/>
  <c r="K31" i="3" s="1"/>
  <c r="H47" i="3"/>
  <c r="I47" i="3" s="1"/>
  <c r="J47" i="3" s="1"/>
  <c r="K47" i="3" s="1"/>
  <c r="H34" i="3"/>
  <c r="I34" i="3" s="1"/>
  <c r="J34" i="3" s="1"/>
  <c r="K34" i="3" s="1"/>
  <c r="H23" i="3"/>
  <c r="I23" i="3" s="1"/>
  <c r="J23" i="3" s="1"/>
  <c r="K23" i="3" s="1"/>
  <c r="H26" i="3"/>
  <c r="I26" i="3" s="1"/>
  <c r="J26" i="3" s="1"/>
  <c r="K26" i="3" s="1"/>
  <c r="H50" i="3"/>
  <c r="I50" i="3" s="1"/>
  <c r="J50" i="3" s="1"/>
  <c r="K50" i="3" s="1"/>
  <c r="H41" i="3"/>
  <c r="I41" i="3" s="1"/>
  <c r="J41" i="3" s="1"/>
  <c r="K41" i="3" s="1"/>
  <c r="H38" i="3"/>
  <c r="I38" i="3" s="1"/>
  <c r="J38" i="3" s="1"/>
  <c r="K38" i="3" s="1"/>
  <c r="H35" i="3"/>
  <c r="I35" i="3" s="1"/>
  <c r="J35" i="3" s="1"/>
  <c r="K35" i="3" s="1"/>
  <c r="H20" i="3"/>
  <c r="I20" i="3" s="1"/>
  <c r="J20" i="3" s="1"/>
  <c r="K20" i="3" s="1"/>
  <c r="H19" i="3"/>
  <c r="I19" i="3" s="1"/>
  <c r="J19" i="3" s="1"/>
  <c r="K19" i="3" s="1"/>
  <c r="H18" i="3"/>
  <c r="I18" i="3" s="1"/>
  <c r="J18" i="3" s="1"/>
  <c r="K18" i="3" s="1"/>
  <c r="H17" i="3"/>
  <c r="I17" i="3" s="1"/>
  <c r="J17" i="3" s="1"/>
  <c r="K17" i="3" s="1"/>
  <c r="H16" i="3"/>
  <c r="I16" i="3" s="1"/>
  <c r="F15" i="2"/>
  <c r="P29" i="6"/>
  <c r="Q29" i="6" s="1"/>
  <c r="F15" i="4"/>
  <c r="J15" i="4" s="1"/>
  <c r="K15" i="4" s="1"/>
  <c r="F15" i="3"/>
  <c r="J34" i="1"/>
  <c r="K34" i="1" s="1"/>
  <c r="P11" i="6"/>
  <c r="Q11" i="6" s="1"/>
  <c r="H11" i="5"/>
  <c r="O11" i="5" s="1"/>
  <c r="P11" i="5" s="1"/>
  <c r="E39" i="1"/>
  <c r="F39" i="1" s="1"/>
  <c r="J39" i="1" s="1"/>
  <c r="K39" i="1" s="1"/>
  <c r="E31" i="1"/>
  <c r="F31" i="1" s="1"/>
  <c r="J31" i="1" s="1"/>
  <c r="K31" i="1" s="1"/>
  <c r="E30" i="1"/>
  <c r="F30" i="1" s="1"/>
  <c r="J30" i="1" s="1"/>
  <c r="K30" i="1" s="1"/>
  <c r="E29" i="1"/>
  <c r="F29" i="1" s="1"/>
  <c r="J29" i="1" s="1"/>
  <c r="K29" i="1" s="1"/>
  <c r="E28" i="1"/>
  <c r="F28" i="1" s="1"/>
  <c r="J28" i="1" s="1"/>
  <c r="K28" i="1" s="1"/>
  <c r="E27" i="1"/>
  <c r="F27" i="1" s="1"/>
  <c r="J27" i="1" s="1"/>
  <c r="K27" i="1" s="1"/>
  <c r="E26" i="1"/>
  <c r="F26" i="1" s="1"/>
  <c r="J26" i="1" s="1"/>
  <c r="K26" i="1" s="1"/>
  <c r="E25" i="1"/>
  <c r="F25" i="1" s="1"/>
  <c r="J25" i="1" s="1"/>
  <c r="K25" i="1" s="1"/>
  <c r="E24" i="1"/>
  <c r="F24" i="1" s="1"/>
  <c r="J24" i="1" s="1"/>
  <c r="K24" i="1" s="1"/>
  <c r="E23" i="1"/>
  <c r="F23" i="1" s="1"/>
  <c r="J23" i="1" s="1"/>
  <c r="K23" i="1" s="1"/>
  <c r="E22" i="1"/>
  <c r="F22" i="1" s="1"/>
  <c r="J22" i="1" s="1"/>
  <c r="K22" i="1" s="1"/>
  <c r="E21" i="1"/>
  <c r="F21" i="1" s="1"/>
  <c r="J21" i="1" s="1"/>
  <c r="K21" i="1" s="1"/>
  <c r="E20" i="1"/>
  <c r="F20" i="1" s="1"/>
  <c r="J20" i="1" s="1"/>
  <c r="K20" i="1" s="1"/>
  <c r="E19" i="1"/>
  <c r="F19" i="1" s="1"/>
  <c r="J19" i="1" s="1"/>
  <c r="K19" i="1" s="1"/>
  <c r="E18" i="1"/>
  <c r="F18" i="1" s="1"/>
  <c r="J18" i="1" s="1"/>
  <c r="K18" i="1" s="1"/>
  <c r="E17" i="1"/>
  <c r="F17" i="1" s="1"/>
  <c r="J17" i="1" s="1"/>
  <c r="K17" i="1" s="1"/>
  <c r="E16" i="1"/>
  <c r="F16" i="1" s="1"/>
  <c r="E32" i="1"/>
  <c r="F32" i="1" s="1"/>
  <c r="J32" i="1" s="1"/>
  <c r="K32" i="1" s="1"/>
  <c r="E33" i="1"/>
  <c r="F33" i="1" s="1"/>
  <c r="J33" i="1" s="1"/>
  <c r="K33" i="1" s="1"/>
  <c r="E34" i="1"/>
  <c r="F34" i="1" s="1"/>
  <c r="E35" i="1"/>
  <c r="F35" i="1" s="1"/>
  <c r="J35" i="1" s="1"/>
  <c r="K35" i="1" s="1"/>
  <c r="E36" i="1"/>
  <c r="F36" i="1" s="1"/>
  <c r="J36" i="1" s="1"/>
  <c r="K36" i="1" s="1"/>
  <c r="E37" i="1"/>
  <c r="F37" i="1" s="1"/>
  <c r="J37" i="1" s="1"/>
  <c r="K37" i="1" s="1"/>
  <c r="E38" i="1"/>
  <c r="F38" i="1" s="1"/>
  <c r="J38" i="1" s="1"/>
  <c r="K38" i="1" s="1"/>
  <c r="F15" i="1" l="1"/>
  <c r="J16" i="1"/>
  <c r="P7" i="6"/>
  <c r="Q9" i="6"/>
  <c r="Q7" i="6" s="1"/>
  <c r="O9" i="5"/>
  <c r="J16" i="3"/>
  <c r="I15" i="3"/>
  <c r="K23" i="4"/>
  <c r="J29" i="4"/>
  <c r="K29" i="4" s="1"/>
  <c r="K32" i="4"/>
  <c r="J38" i="4"/>
  <c r="K38" i="4" s="1"/>
  <c r="I15" i="2"/>
  <c r="J16" i="2"/>
  <c r="K16" i="1" l="1"/>
  <c r="J15" i="1"/>
  <c r="K15" i="1" s="1"/>
  <c r="O7" i="5"/>
  <c r="P9" i="5"/>
  <c r="P7" i="5" s="1"/>
  <c r="K16" i="3"/>
  <c r="J15" i="3"/>
  <c r="K15" i="3" s="1"/>
  <c r="K16" i="2"/>
  <c r="J15" i="2"/>
  <c r="K15" i="2" s="1"/>
</calcChain>
</file>

<file path=xl/sharedStrings.xml><?xml version="1.0" encoding="utf-8"?>
<sst xmlns="http://schemas.openxmlformats.org/spreadsheetml/2006/main" count="505" uniqueCount="242">
  <si>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</si>
  <si>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</si>
  <si>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</si>
  <si>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</si>
  <si>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</si>
  <si>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</si>
  <si>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October 1, 2023 - December 31, 2023</t>
  </si>
  <si>
    <t>Data Period:  April 1, 2023 - June 30, 2023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</si>
  <si>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</si>
  <si>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</si>
  <si>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</si>
  <si>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</si>
  <si>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</si>
  <si>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</si>
  <si>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</si>
  <si>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</si>
  <si>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</si>
  <si>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</si>
  <si>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</si>
  <si>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</si>
  <si>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</si>
  <si>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</si>
  <si>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</si>
  <si>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</si>
  <si>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</si>
  <si>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</si>
  <si>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</si>
  <si>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</si>
  <si>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</si>
  <si>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</si>
  <si>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</si>
  <si>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</si>
  <si>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</si>
  <si>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</si>
  <si>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</si>
  <si>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</si>
  <si>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</si>
  <si>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</si>
  <si>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</si>
  <si>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</si>
  <si>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</si>
  <si>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</si>
  <si>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</si>
  <si>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</si>
  <si>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Public Hospitals</t>
  </si>
  <si>
    <t>Franklin Hospital District</t>
  </si>
  <si>
    <t>Public</t>
  </si>
  <si>
    <t>Warner Hospital &amp; Health Srvcs</t>
  </si>
  <si>
    <t>Memorial Hospital</t>
  </si>
  <si>
    <t>Clay County Hospital</t>
  </si>
  <si>
    <t>Hammond-Henry Hospital</t>
  </si>
  <si>
    <t>Mason District Hospital</t>
  </si>
  <si>
    <t>Jersey Community Hospital</t>
  </si>
  <si>
    <t>Morrison Community Hospital</t>
  </si>
  <si>
    <t>Wabash General Hospital</t>
  </si>
  <si>
    <t>Massac Memorial Hospital</t>
  </si>
  <si>
    <t>McDonough District Hospital</t>
  </si>
  <si>
    <t>Hamilton Memorial Hosp District</t>
  </si>
  <si>
    <t>Washington County Hospital</t>
  </si>
  <si>
    <t>Pinckneyville Community Hosp</t>
  </si>
  <si>
    <t>Sarah D Culbertson Mem Hosp</t>
  </si>
  <si>
    <t>Crawford Memorial Hospital</t>
  </si>
  <si>
    <t>Salem Township Hospital</t>
  </si>
  <si>
    <t>CGH Medical Center</t>
  </si>
  <si>
    <t>Sparta Community Hospital</t>
  </si>
  <si>
    <t>Directed Payment Calculation:  Critical Access Hospitals</t>
  </si>
  <si>
    <t>Genesis Medical Center</t>
  </si>
  <si>
    <t>Critical Access</t>
  </si>
  <si>
    <t>Union County Hospital</t>
  </si>
  <si>
    <t>Carlinville Area Hospital</t>
  </si>
  <si>
    <t>Thomas H Boyd Memorial Hospital</t>
  </si>
  <si>
    <t>Marshall Browning Hospital</t>
  </si>
  <si>
    <t>Ferrell Hospital</t>
  </si>
  <si>
    <t>Advocate Eureka Hospital</t>
  </si>
  <si>
    <t>Fairfield Memorial Hospital</t>
  </si>
  <si>
    <t>Gibson Area Hosp &amp; Hlth Servcs</t>
  </si>
  <si>
    <t>Midwest Medical Center</t>
  </si>
  <si>
    <t>Mercyhealth Hosp-Harvard Campus</t>
  </si>
  <si>
    <t>HSHS St Joseph's Hospital</t>
  </si>
  <si>
    <t>Hillsboro Area Hospital</t>
  </si>
  <si>
    <t>Hopedale Medical Complex</t>
  </si>
  <si>
    <t>Carle Hoopeston Region Hlth Ctr</t>
  </si>
  <si>
    <t>Memorial Hospital Jacksonville</t>
  </si>
  <si>
    <t>OSF Saint Luke Medical Center</t>
  </si>
  <si>
    <t>Lawrence County Memorial Hosp</t>
  </si>
  <si>
    <t>Abraham Lincoln Memorial Hosp</t>
  </si>
  <si>
    <t>HSHS St Francis Hospital</t>
  </si>
  <si>
    <t>OSF Saint Paul Medical Center</t>
  </si>
  <si>
    <t>OSF Holy Family Medical Center</t>
  </si>
  <si>
    <t>Kirby Medical Center</t>
  </si>
  <si>
    <t>St Joseph Memorial Hospital</t>
  </si>
  <si>
    <t>Pana Community Hospital</t>
  </si>
  <si>
    <t>Paris Community Hospital</t>
  </si>
  <si>
    <t>Illini Community Hospital</t>
  </si>
  <si>
    <t>OSF St. Clare</t>
  </si>
  <si>
    <t>Red Bud Regional Hospital</t>
  </si>
  <si>
    <t>Rochelle Community Hospital</t>
  </si>
  <si>
    <t>Hardin County General Hospital</t>
  </si>
  <si>
    <t>Community Hospital of Staunton</t>
  </si>
  <si>
    <t>NW Med Valley West Hospital</t>
  </si>
  <si>
    <t>Taylorville Memorial Hospital</t>
  </si>
  <si>
    <t>Fayette County Hospital &amp; LTC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</si>
  <si>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</si>
  <si>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</si>
  <si>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</si>
  <si>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</si>
  <si>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</si>
  <si>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</si>
  <si>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</si>
  <si>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</si>
  <si>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</si>
  <si>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</si>
  <si>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</si>
  <si>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</si>
  <si>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</si>
  <si>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</si>
  <si>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</si>
  <si>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</si>
  <si>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</si>
  <si>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</si>
  <si>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</si>
  <si>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</si>
  <si>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</si>
  <si>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</si>
  <si>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</si>
  <si>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</si>
  <si>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</si>
  <si>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</si>
  <si>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</si>
  <si>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</si>
  <si>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Montrose Behavioral Health Hosp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</si>
  <si>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</si>
  <si>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</si>
  <si>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</si>
  <si>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</si>
  <si>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</si>
  <si>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</si>
  <si>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</si>
  <si>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 xml:space="preserve">ENCOMPASS HEALTH REHABILITATION INSTITUTE OF LIBERTYVILLE                                           </t>
  </si>
  <si>
    <t xml:space="preserve">THE REHABILITATION INSTITUTE OF SOUTHERN ILLINOIS                                                   </t>
  </si>
  <si>
    <t>Freestanding Rehab Totals</t>
  </si>
  <si>
    <t>Directed Payment Calculation:  High Medicaid Hospitals</t>
  </si>
  <si>
    <t>Inpatient</t>
  </si>
  <si>
    <t>Outpatient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</si>
  <si>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</si>
  <si>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</si>
  <si>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</si>
  <si>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</si>
  <si>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</si>
  <si>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</si>
  <si>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</si>
  <si>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</si>
  <si>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OSF St Anthony's Health Center</t>
  </si>
  <si>
    <t>High Medicaid</t>
  </si>
  <si>
    <t>Rush-Copley Medical Center</t>
  </si>
  <si>
    <t>HSHS St Elizabeth's Hospital</t>
  </si>
  <si>
    <t>MacNeal Hospital</t>
  </si>
  <si>
    <t>Graham Hospital</t>
  </si>
  <si>
    <t>Memorial Hosp of Carbondale</t>
  </si>
  <si>
    <t>University of Chicago Medicine</t>
  </si>
  <si>
    <t>Ann &amp; Robert H Lurie Child Hosp</t>
  </si>
  <si>
    <t>Rush University Medical Center</t>
  </si>
  <si>
    <t>Advocate Trinity Hospital</t>
  </si>
  <si>
    <t>Weiss Memorial Hosp</t>
  </si>
  <si>
    <t>Advocate Illinois Masonic MC</t>
  </si>
  <si>
    <t>Northwestern Memorial Hospital</t>
  </si>
  <si>
    <t>OSF Sacred Heart</t>
  </si>
  <si>
    <t>Decatur Memorial Hospital</t>
  </si>
  <si>
    <t>Elmhurst Hospital</t>
  </si>
  <si>
    <t>NorthShore Univ HealthSystem</t>
  </si>
  <si>
    <t>Presence Saint Francis Hospital</t>
  </si>
  <si>
    <t>OSF St Mary Medical Center</t>
  </si>
  <si>
    <t>Ingalls Memorial Hospital</t>
  </si>
  <si>
    <t>Herrin Hospital</t>
  </si>
  <si>
    <t>Harrisburg Medical Center</t>
  </si>
  <si>
    <t>Presence Saint Joseph Med Ctr</t>
  </si>
  <si>
    <t>Presence St Mary's Hospital</t>
  </si>
  <si>
    <t>Riverside Medical Center</t>
  </si>
  <si>
    <t>Heartland Regional Medical Ctr</t>
  </si>
  <si>
    <t>Centegra Hospital-McHenry</t>
  </si>
  <si>
    <t>Loyola University Med Center</t>
  </si>
  <si>
    <t>Sarah Bush Lincoln Health Ctr</t>
  </si>
  <si>
    <t>Anderson Hospital</t>
  </si>
  <si>
    <t>Edward Hospital</t>
  </si>
  <si>
    <t>Richland Memorial Hospital</t>
  </si>
  <si>
    <t>Advocate Christ Medical Center</t>
  </si>
  <si>
    <t>UnityPoint Health - Methodist</t>
  </si>
  <si>
    <t>OSF Saint Francis Medical Ctr</t>
  </si>
  <si>
    <t>OSF Saint James-J W Albrecht MC</t>
  </si>
  <si>
    <t>SwedishAmerican Hospital</t>
  </si>
  <si>
    <t>UnityPoint Health - Trinity</t>
  </si>
  <si>
    <t>Memorial Medical Center</t>
  </si>
  <si>
    <t>HSHS St John's Hospital</t>
  </si>
  <si>
    <t>Carle Foundation Hospital</t>
  </si>
  <si>
    <t>Vista Medical Center East</t>
  </si>
  <si>
    <t>NW Med Central DuPage Hospital</t>
  </si>
  <si>
    <t>Franciscan Health Oly Fl/Chg</t>
  </si>
  <si>
    <t>Directed Payment Calculation:  Other Acute Hospitals</t>
  </si>
  <si>
    <t>Alton Memorial Hospital</t>
  </si>
  <si>
    <t>Other Acute</t>
  </si>
  <si>
    <t>Northwest Community Hospital</t>
  </si>
  <si>
    <t>AMITA Adventist MC-Bolingbrook</t>
  </si>
  <si>
    <t>OSF St Joseph Medical Center</t>
  </si>
  <si>
    <t>Advocate Good Shepherd Hospital</t>
  </si>
  <si>
    <t>Presence Saint Joseph Hospital</t>
  </si>
  <si>
    <t>Presence Resurrection Med Ctr</t>
  </si>
  <si>
    <t>Little Co of Mary Hosp &amp; HCC</t>
  </si>
  <si>
    <t>Shriners Hosps for Chld-Chicago</t>
  </si>
  <si>
    <t>HSHS St Mary's Hospital</t>
  </si>
  <si>
    <t>NW Med Kishwaukee Hospital</t>
  </si>
  <si>
    <t>Katherine Shaw Bethea Hospital</t>
  </si>
  <si>
    <t>Advocate Good Samaritan Hosp</t>
  </si>
  <si>
    <t>HSHS St Anthony's Memorial Hosp</t>
  </si>
  <si>
    <t>Advocate Sherman Hospital</t>
  </si>
  <si>
    <t>AMITA Hlth Alexian Bros Med Ctr</t>
  </si>
  <si>
    <t>FHN Memorial Hospital</t>
  </si>
  <si>
    <t>NW Med Delnor Hospital</t>
  </si>
  <si>
    <t>HSHS Holy Family Hospital</t>
  </si>
  <si>
    <t>AMITA Adventist MC-Hinsdale</t>
  </si>
  <si>
    <t>Advocate South Suburban Hosp</t>
  </si>
  <si>
    <t>AMITA Hlth St Alexius Med Ctr</t>
  </si>
  <si>
    <t>Silver Cross Hospital</t>
  </si>
  <si>
    <t>NW Med Lake Forest Hospital</t>
  </si>
  <si>
    <t>AMITA Adventist MC-La Grange</t>
  </si>
  <si>
    <t>Advocate Condell Medical Center</t>
  </si>
  <si>
    <t>Morris Hospital &amp; Hlthcare Ctrs</t>
  </si>
  <si>
    <t>Good Samaritan Region Hlth Ctr</t>
  </si>
  <si>
    <t>Gottlieb Memorial Hosp</t>
  </si>
  <si>
    <t>Crossroads Community Hospital</t>
  </si>
  <si>
    <t>Advocate BroMenn Medical Center</t>
  </si>
  <si>
    <t>Rush Oak Park Hospital</t>
  </si>
  <si>
    <t>UnityPoint Health - Pekin</t>
  </si>
  <si>
    <t>UnityPoint Health - Proctor</t>
  </si>
  <si>
    <t>Advocate Lutheran General Hosp</t>
  </si>
  <si>
    <t>Palos Community Hospital</t>
  </si>
  <si>
    <t>Blessing Hospital</t>
  </si>
  <si>
    <t>OSF Saint Anthony Medical Ctr</t>
  </si>
  <si>
    <t>HSHS Good Shepherd Hospital</t>
  </si>
  <si>
    <t>Genesis Medical Center, Silvis</t>
  </si>
  <si>
    <t>OSF Heart of Mary(Prev. Presence Covenant Med Center)</t>
  </si>
  <si>
    <t>Iroquois Mem Hosp &amp; Res Home</t>
  </si>
  <si>
    <t>Midwestern Regional Med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</si>
</sst>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5" fontId="4" fillId="0" borderId="4" xfId="0" applyNumberFormat="1" applyFont="1" applyBorder="1"/>
    <xf numFmtId="5" fontId="4" fillId="0" borderId="0" xfId="0" applyNumberFormat="1" applyFont="1"/>
    <xf numFmtId="5" fontId="4" fillId="0" borderId="0" xfId="1" applyNumberFormat="1" applyFont="1" applyBorder="1"/>
    <xf numFmtId="5" fontId="0" fillId="0" borderId="5" xfId="0" applyNumberFormat="1" applyBorder="1"/>
    <xf numFmtId="0" fontId="4" fillId="0" borderId="4" xfId="0" applyFont="1" applyBorder="1"/>
    <xf numFmtId="0" fontId="0" fillId="0" borderId="5" xfId="0" applyBorder="1"/>
    <xf numFmtId="164" fontId="4" fillId="0" borderId="6" xfId="2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7" fillId="2" borderId="9" xfId="3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165" fontId="7" fillId="2" borderId="0" xfId="1" applyNumberFormat="1" applyFont="1" applyFill="1" applyBorder="1" applyAlignment="1">
      <alignment horizontal="center" wrapText="1"/>
    </xf>
    <xf numFmtId="44" fontId="7" fillId="2" borderId="0" xfId="2" applyFont="1" applyFill="1" applyBorder="1" applyAlignment="1">
      <alignment horizontal="center" wrapText="1"/>
    </xf>
    <xf numFmtId="164" fontId="7" fillId="2" borderId="0" xfId="2" applyNumberFormat="1" applyFont="1" applyFill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4" fillId="0" borderId="4" xfId="2" applyNumberFormat="1" applyFont="1" applyBorder="1"/>
    <xf numFmtId="164" fontId="4" fillId="0" borderId="0" xfId="2" applyNumberFormat="1" applyFont="1" applyBorder="1"/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 applyBorder="1"/>
    <xf numFmtId="164" fontId="4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0" fontId="8" fillId="0" borderId="0" xfId="3" applyFont="1" applyAlignment="1">
      <alignment horizontal="right"/>
    </xf>
    <xf numFmtId="164" fontId="4" fillId="0" borderId="0" xfId="2" applyNumberFormat="1" applyFont="1"/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5" fontId="4" fillId="0" borderId="10" xfId="1" applyNumberFormat="1" applyFont="1" applyBorder="1"/>
    <xf numFmtId="164" fontId="4" fillId="0" borderId="10" xfId="2" applyNumberFormat="1" applyFont="1" applyBorder="1"/>
    <xf numFmtId="165" fontId="4" fillId="0" borderId="10" xfId="0" applyNumberFormat="1" applyFont="1" applyBorder="1"/>
    <xf numFmtId="164" fontId="4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3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165" fontId="5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3" applyFont="1" applyAlignment="1">
      <alignment horizontal="center" wrapText="1"/>
    </xf>
    <xf numFmtId="166" fontId="0" fillId="0" borderId="0" xfId="0" applyNumberFormat="1"/>
    <xf numFmtId="7" fontId="0" fillId="0" borderId="0" xfId="0" applyNumberFormat="1" applyAlignment="1">
      <alignment horizontal="center"/>
    </xf>
    <xf numFmtId="0" fontId="3" fillId="0" borderId="0" xfId="0" applyFont="1"/>
    <xf numFmtId="164" fontId="7" fillId="2" borderId="9" xfId="2" applyNumberFormat="1" applyFont="1" applyFill="1" applyBorder="1" applyAlignment="1">
      <alignment horizontal="center" wrapText="1"/>
    </xf>
    <xf numFmtId="0" fontId="10" fillId="0" borderId="0" xfId="0" applyFont="1"/>
    <xf numFmtId="165" fontId="10" fillId="0" borderId="0" xfId="1" applyNumberFormat="1" applyFont="1"/>
    <xf numFmtId="166" fontId="10" fillId="0" borderId="0" xfId="0" applyNumberFormat="1" applyFont="1"/>
    <xf numFmtId="164" fontId="10" fillId="0" borderId="0" xfId="0" applyNumberFormat="1" applyFont="1"/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 2 2" xfId="3" xr:uid="{1CC8C96B-7224-40CA-8BDA-3C2E2BD56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05E7-E120-4995-BB48-DC72D396F431}">
  <sheetPr>
    <pageSetUpPr fitToPage="1"/>
  </sheetPr>
  <dimension ref="A1:M39"/>
  <sheetViews>
    <sheetView tabSelected="1" workbookViewId="0">
      <selection activeCell="A8" sqref="A8"/>
    </sheetView>
  </sheetViews>
  <sheetFormatPr defaultRowHeight="15" x14ac:dyDescent="0.25"/>
  <cols>
    <col min="1" max="1" width="8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  <col min="12" max="12" width="12.140625" bestFit="1" customWidth="1"/>
    <col min="13" max="13" width="13.5703125" bestFit="1" customWidth="1"/>
  </cols>
  <sheetData>
    <row r="1" spans="1:12" x14ac:dyDescent="0.25">
      <c r="A1" s="1" t="s">
        <v>0</v>
      </c>
    </row>
    <row r="2" spans="1:12" x14ac:dyDescent="0.25">
      <c r="A2" s="1" t="s">
        <v>1</v>
      </c>
    </row>
    <row r="3" spans="1:12" ht="15.75" thickBot="1" x14ac:dyDescent="0.3"/>
    <row r="4" spans="1:12" x14ac:dyDescent="0.25">
      <c r="B4" s="2" t="s">
        <v>2</v>
      </c>
      <c r="C4" s="3"/>
      <c r="D4" s="3"/>
      <c r="E4" s="3"/>
      <c r="F4" s="3" t="s">
        <v>3</v>
      </c>
      <c r="G4" s="4"/>
    </row>
    <row r="5" spans="1:12" x14ac:dyDescent="0.25">
      <c r="B5" s="5">
        <v>262695083</v>
      </c>
      <c r="C5" s="6"/>
      <c r="D5" s="1"/>
      <c r="E5" s="1"/>
      <c r="F5" s="7">
        <v>300981658</v>
      </c>
      <c r="G5" s="8"/>
    </row>
    <row r="6" spans="1:12" x14ac:dyDescent="0.25">
      <c r="B6" s="9" t="s">
        <v>4</v>
      </c>
      <c r="C6" s="1"/>
      <c r="D6" s="1"/>
      <c r="E6" s="1"/>
      <c r="F6" s="1" t="s">
        <v>5</v>
      </c>
      <c r="G6" s="10"/>
    </row>
    <row r="7" spans="1:12" ht="15.75" thickBot="1" x14ac:dyDescent="0.3">
      <c r="B7" s="11">
        <f>B5/4</f>
        <v>65673770.75</v>
      </c>
      <c r="C7" s="12"/>
      <c r="D7" s="12"/>
      <c r="E7" s="12"/>
      <c r="F7" s="13">
        <f>F5/4</f>
        <v>75245414.5</v>
      </c>
      <c r="G7" s="14"/>
      <c r="I7" s="15"/>
    </row>
    <row r="8" spans="1:12" x14ac:dyDescent="0.25">
      <c r="I8" s="15"/>
    </row>
    <row r="9" spans="1:12" x14ac:dyDescent="0.25">
      <c r="A9" s="1" t="s">
        <v>6</v>
      </c>
    </row>
    <row r="10" spans="1:12" x14ac:dyDescent="0.25">
      <c r="A10" s="1"/>
    </row>
    <row r="11" spans="1:12" x14ac:dyDescent="0.25">
      <c r="A11" s="1" t="s">
        <v>7</v>
      </c>
    </row>
    <row r="12" spans="1:12" x14ac:dyDescent="0.25">
      <c r="J12" s="16"/>
    </row>
    <row r="14" spans="1:12" s="17" customFormat="1" ht="45" x14ac:dyDescent="0.25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2" s="17" customFormat="1" x14ac:dyDescent="0.25">
      <c r="A15" s="20"/>
      <c r="B15" s="20"/>
      <c r="C15" s="20"/>
      <c r="D15" s="21">
        <v>55411</v>
      </c>
      <c r="E15" s="22">
        <f>B7/D15</f>
        <v>1185.211794589522</v>
      </c>
      <c r="F15" s="23">
        <f>SUM(F16:F39)</f>
        <v>65673770.75</v>
      </c>
      <c r="G15" s="21">
        <v>164412</v>
      </c>
      <c r="H15" s="22">
        <f>F7/G15</f>
        <v>457.66376237744203</v>
      </c>
      <c r="I15" s="23">
        <f>SUM(I16:I39)</f>
        <v>75245414.499999985</v>
      </c>
      <c r="J15" s="23">
        <f>SUM(J16:J39)</f>
        <v>140919185.24999997</v>
      </c>
      <c r="K15" s="23">
        <f t="shared" ref="K15:K39" si="0">J15/3</f>
        <v>46973061.749999993</v>
      </c>
    </row>
    <row r="16" spans="1:12" x14ac:dyDescent="0.25">
      <c r="A16" s="24">
        <v>3036</v>
      </c>
      <c r="B16" s="25" t="s">
        <v>19</v>
      </c>
      <c r="C16" t="s">
        <v>20</v>
      </c>
      <c r="D16" s="26">
        <v>851</v>
      </c>
      <c r="E16" s="27">
        <f t="shared" ref="E16:E39" si="1">$E$15</f>
        <v>1185.211794589522</v>
      </c>
      <c r="F16" s="28">
        <f t="shared" ref="F16:F39" si="2">D16*E16</f>
        <v>1008615.2371956832</v>
      </c>
      <c r="G16" s="26">
        <v>1320</v>
      </c>
      <c r="H16" s="27">
        <f t="shared" ref="H16:H39" si="3">$H$15</f>
        <v>457.66376237744203</v>
      </c>
      <c r="I16" s="28">
        <f t="shared" ref="I16:I39" si="4">G16*H16</f>
        <v>604116.1663382235</v>
      </c>
      <c r="J16" s="28">
        <f t="shared" ref="J16:J39" si="5">I16+F16</f>
        <v>1612731.4035339067</v>
      </c>
      <c r="K16" s="29">
        <f t="shared" si="0"/>
        <v>537577.13451130223</v>
      </c>
      <c r="L16" s="15"/>
    </row>
    <row r="17" spans="1:13" x14ac:dyDescent="0.25">
      <c r="A17" s="24">
        <v>18005</v>
      </c>
      <c r="B17" s="25" t="s">
        <v>21</v>
      </c>
      <c r="C17" t="s">
        <v>20</v>
      </c>
      <c r="D17" s="26">
        <v>1866</v>
      </c>
      <c r="E17" s="27">
        <f t="shared" si="1"/>
        <v>1185.211794589522</v>
      </c>
      <c r="F17" s="28">
        <f t="shared" si="2"/>
        <v>2211605.2087040483</v>
      </c>
      <c r="G17" s="26">
        <v>6509</v>
      </c>
      <c r="H17" s="27">
        <f t="shared" si="3"/>
        <v>457.66376237744203</v>
      </c>
      <c r="I17" s="28">
        <f t="shared" si="4"/>
        <v>2978933.4293147703</v>
      </c>
      <c r="J17" s="28">
        <f t="shared" si="5"/>
        <v>5190538.6380188186</v>
      </c>
      <c r="K17" s="29">
        <f t="shared" si="0"/>
        <v>1730179.5460062728</v>
      </c>
      <c r="L17" s="15"/>
    </row>
    <row r="18" spans="1:13" x14ac:dyDescent="0.25">
      <c r="A18" s="24">
        <v>15010</v>
      </c>
      <c r="B18" s="25" t="s">
        <v>22</v>
      </c>
      <c r="C18" t="s">
        <v>20</v>
      </c>
      <c r="D18" s="26">
        <v>1061</v>
      </c>
      <c r="E18" s="27">
        <f t="shared" si="1"/>
        <v>1185.211794589522</v>
      </c>
      <c r="F18" s="28">
        <f t="shared" si="2"/>
        <v>1257509.7140594828</v>
      </c>
      <c r="G18" s="26">
        <v>15388</v>
      </c>
      <c r="H18" s="27">
        <f t="shared" si="3"/>
        <v>457.66376237744203</v>
      </c>
      <c r="I18" s="28">
        <f t="shared" si="4"/>
        <v>7042529.9754640777</v>
      </c>
      <c r="J18" s="28">
        <f t="shared" si="5"/>
        <v>8300039.6895235609</v>
      </c>
      <c r="K18" s="29">
        <f t="shared" si="0"/>
        <v>2766679.8965078536</v>
      </c>
      <c r="L18" s="15"/>
    </row>
    <row r="19" spans="1:13" x14ac:dyDescent="0.25">
      <c r="A19" s="24">
        <v>3046</v>
      </c>
      <c r="B19" s="25" t="s">
        <v>23</v>
      </c>
      <c r="C19" t="s">
        <v>20</v>
      </c>
      <c r="D19" s="26">
        <v>4861</v>
      </c>
      <c r="E19" s="27">
        <f t="shared" si="1"/>
        <v>1185.211794589522</v>
      </c>
      <c r="F19" s="28">
        <f t="shared" si="2"/>
        <v>5761314.5334996665</v>
      </c>
      <c r="G19" s="26">
        <v>6430</v>
      </c>
      <c r="H19" s="27">
        <f t="shared" si="3"/>
        <v>457.66376237744203</v>
      </c>
      <c r="I19" s="28">
        <f t="shared" si="4"/>
        <v>2942777.9920869521</v>
      </c>
      <c r="J19" s="28">
        <f t="shared" si="5"/>
        <v>8704092.5255866181</v>
      </c>
      <c r="K19" s="29">
        <f t="shared" si="0"/>
        <v>2901364.1751955394</v>
      </c>
      <c r="L19" s="15"/>
    </row>
    <row r="20" spans="1:13" x14ac:dyDescent="0.25">
      <c r="A20" s="24">
        <v>5013</v>
      </c>
      <c r="B20" s="25" t="s">
        <v>24</v>
      </c>
      <c r="C20" t="s">
        <v>20</v>
      </c>
      <c r="D20" s="26">
        <v>464</v>
      </c>
      <c r="E20" s="27">
        <f t="shared" si="1"/>
        <v>1185.211794589522</v>
      </c>
      <c r="F20" s="28">
        <f t="shared" si="2"/>
        <v>549938.27268953819</v>
      </c>
      <c r="G20" s="26">
        <v>7101</v>
      </c>
      <c r="H20" s="27">
        <f t="shared" si="3"/>
        <v>457.66376237744203</v>
      </c>
      <c r="I20" s="28">
        <f t="shared" si="4"/>
        <v>3249870.376642216</v>
      </c>
      <c r="J20" s="28">
        <f t="shared" si="5"/>
        <v>3799808.6493317541</v>
      </c>
      <c r="K20" s="29">
        <f t="shared" si="0"/>
        <v>1266602.8831105847</v>
      </c>
      <c r="L20" s="15"/>
    </row>
    <row r="21" spans="1:13" x14ac:dyDescent="0.25">
      <c r="A21" s="24">
        <v>3038</v>
      </c>
      <c r="B21" s="25" t="s">
        <v>25</v>
      </c>
      <c r="C21" t="s">
        <v>20</v>
      </c>
      <c r="D21" s="26">
        <v>2338</v>
      </c>
      <c r="E21" s="27">
        <f t="shared" si="1"/>
        <v>1185.211794589522</v>
      </c>
      <c r="F21" s="28">
        <f t="shared" si="2"/>
        <v>2771025.1757503026</v>
      </c>
      <c r="G21" s="26">
        <v>2280</v>
      </c>
      <c r="H21" s="27">
        <f t="shared" si="3"/>
        <v>457.66376237744203</v>
      </c>
      <c r="I21" s="28">
        <f t="shared" si="4"/>
        <v>1043473.3782205678</v>
      </c>
      <c r="J21" s="28">
        <f t="shared" si="5"/>
        <v>3814498.5539708706</v>
      </c>
      <c r="K21" s="29">
        <f t="shared" si="0"/>
        <v>1271499.5179902902</v>
      </c>
      <c r="L21" s="15"/>
    </row>
    <row r="22" spans="1:13" x14ac:dyDescent="0.25">
      <c r="A22" s="24">
        <v>3075</v>
      </c>
      <c r="B22" s="25" t="s">
        <v>26</v>
      </c>
      <c r="C22" t="s">
        <v>20</v>
      </c>
      <c r="D22" s="26">
        <v>2858</v>
      </c>
      <c r="E22" s="27">
        <f t="shared" si="1"/>
        <v>1185.211794589522</v>
      </c>
      <c r="F22" s="28">
        <f t="shared" si="2"/>
        <v>3387335.3089368539</v>
      </c>
      <c r="G22" s="26">
        <v>11601</v>
      </c>
      <c r="H22" s="27">
        <f t="shared" si="3"/>
        <v>457.66376237744203</v>
      </c>
      <c r="I22" s="28">
        <f t="shared" si="4"/>
        <v>5309357.3073407048</v>
      </c>
      <c r="J22" s="28">
        <f t="shared" si="5"/>
        <v>8696692.6162775587</v>
      </c>
      <c r="K22" s="29">
        <f t="shared" si="0"/>
        <v>2898897.5387591864</v>
      </c>
      <c r="L22" s="15"/>
    </row>
    <row r="23" spans="1:13" x14ac:dyDescent="0.25">
      <c r="A23" s="24">
        <v>3102</v>
      </c>
      <c r="B23" s="25" t="s">
        <v>27</v>
      </c>
      <c r="C23" t="s">
        <v>20</v>
      </c>
      <c r="D23" s="26">
        <v>2037</v>
      </c>
      <c r="E23" s="27">
        <f t="shared" si="1"/>
        <v>1185.211794589522</v>
      </c>
      <c r="F23" s="28">
        <f t="shared" si="2"/>
        <v>2414276.4255788564</v>
      </c>
      <c r="G23" s="26">
        <v>3987</v>
      </c>
      <c r="H23" s="27">
        <f t="shared" si="3"/>
        <v>457.66376237744203</v>
      </c>
      <c r="I23" s="28">
        <f t="shared" si="4"/>
        <v>1824705.4205988613</v>
      </c>
      <c r="J23" s="28">
        <f t="shared" si="5"/>
        <v>4238981.8461777177</v>
      </c>
      <c r="K23" s="29">
        <f t="shared" si="0"/>
        <v>1412993.948725906</v>
      </c>
      <c r="L23" s="15"/>
    </row>
    <row r="24" spans="1:13" x14ac:dyDescent="0.25">
      <c r="A24" s="24">
        <v>3050</v>
      </c>
      <c r="B24" s="25" t="s">
        <v>28</v>
      </c>
      <c r="C24" t="s">
        <v>20</v>
      </c>
      <c r="D24" s="26">
        <v>2247</v>
      </c>
      <c r="E24" s="27">
        <f t="shared" si="1"/>
        <v>1185.211794589522</v>
      </c>
      <c r="F24" s="28">
        <f t="shared" si="2"/>
        <v>2663170.902442656</v>
      </c>
      <c r="G24" s="26">
        <v>6723</v>
      </c>
      <c r="H24" s="27">
        <f t="shared" si="3"/>
        <v>457.66376237744203</v>
      </c>
      <c r="I24" s="28">
        <f t="shared" si="4"/>
        <v>3076873.4744635429</v>
      </c>
      <c r="J24" s="28">
        <f t="shared" si="5"/>
        <v>5740044.3769061994</v>
      </c>
      <c r="K24" s="29">
        <f t="shared" si="0"/>
        <v>1913348.1256353997</v>
      </c>
      <c r="L24" s="15"/>
    </row>
    <row r="25" spans="1:13" x14ac:dyDescent="0.25">
      <c r="A25" s="24">
        <v>3071</v>
      </c>
      <c r="B25" s="25" t="s">
        <v>29</v>
      </c>
      <c r="C25" t="s">
        <v>20</v>
      </c>
      <c r="D25" s="26">
        <v>3002</v>
      </c>
      <c r="E25" s="27">
        <f t="shared" si="1"/>
        <v>1185.211794589522</v>
      </c>
      <c r="F25" s="28">
        <f t="shared" si="2"/>
        <v>3558005.8073577452</v>
      </c>
      <c r="G25" s="26">
        <v>2658</v>
      </c>
      <c r="H25" s="27">
        <f t="shared" si="3"/>
        <v>457.66376237744203</v>
      </c>
      <c r="I25" s="28">
        <f t="shared" si="4"/>
        <v>1216470.280399241</v>
      </c>
      <c r="J25" s="28">
        <f t="shared" si="5"/>
        <v>4774476.0877569858</v>
      </c>
      <c r="K25" s="29">
        <f t="shared" si="0"/>
        <v>1591492.0292523287</v>
      </c>
      <c r="L25" s="15"/>
    </row>
    <row r="26" spans="1:13" x14ac:dyDescent="0.25">
      <c r="A26" s="24">
        <v>3068</v>
      </c>
      <c r="B26" s="25" t="s">
        <v>30</v>
      </c>
      <c r="C26" t="s">
        <v>20</v>
      </c>
      <c r="D26" s="26">
        <v>1247</v>
      </c>
      <c r="E26" s="27">
        <f t="shared" si="1"/>
        <v>1185.211794589522</v>
      </c>
      <c r="F26" s="28">
        <f t="shared" si="2"/>
        <v>1477959.1078531339</v>
      </c>
      <c r="G26" s="26">
        <v>1609</v>
      </c>
      <c r="H26" s="27">
        <f t="shared" si="3"/>
        <v>457.66376237744203</v>
      </c>
      <c r="I26" s="28">
        <f t="shared" si="4"/>
        <v>736380.99366530427</v>
      </c>
      <c r="J26" s="28">
        <f t="shared" si="5"/>
        <v>2214340.1015184382</v>
      </c>
      <c r="K26" s="29">
        <f t="shared" si="0"/>
        <v>738113.36717281269</v>
      </c>
      <c r="L26" s="15"/>
    </row>
    <row r="27" spans="1:13" x14ac:dyDescent="0.25">
      <c r="A27" s="24">
        <v>3020</v>
      </c>
      <c r="B27" s="25" t="s">
        <v>31</v>
      </c>
      <c r="C27" t="s">
        <v>20</v>
      </c>
      <c r="D27" s="26">
        <v>1856</v>
      </c>
      <c r="E27" s="27">
        <f t="shared" si="1"/>
        <v>1185.211794589522</v>
      </c>
      <c r="F27" s="28">
        <f t="shared" si="2"/>
        <v>2199753.0907581528</v>
      </c>
      <c r="G27" s="26">
        <v>553</v>
      </c>
      <c r="H27" s="27">
        <f t="shared" si="3"/>
        <v>457.66376237744203</v>
      </c>
      <c r="I27" s="28">
        <f t="shared" si="4"/>
        <v>253088.06059472545</v>
      </c>
      <c r="J27" s="28">
        <f t="shared" si="5"/>
        <v>2452841.1513528782</v>
      </c>
      <c r="K27" s="29">
        <f t="shared" si="0"/>
        <v>817613.7171176261</v>
      </c>
      <c r="L27" s="15"/>
    </row>
    <row r="28" spans="1:13" x14ac:dyDescent="0.25">
      <c r="A28" s="24">
        <v>3056</v>
      </c>
      <c r="B28" s="25" t="s">
        <v>32</v>
      </c>
      <c r="C28" t="s">
        <v>20</v>
      </c>
      <c r="D28" s="26">
        <v>3202</v>
      </c>
      <c r="E28" s="27">
        <f t="shared" si="1"/>
        <v>1185.211794589522</v>
      </c>
      <c r="F28" s="28">
        <f t="shared" si="2"/>
        <v>3795048.1662756493</v>
      </c>
      <c r="G28" s="26">
        <v>14273</v>
      </c>
      <c r="H28" s="27">
        <f t="shared" si="3"/>
        <v>457.66376237744203</v>
      </c>
      <c r="I28" s="28">
        <f t="shared" si="4"/>
        <v>6532234.8804132296</v>
      </c>
      <c r="J28" s="28">
        <f t="shared" si="5"/>
        <v>10327283.046688879</v>
      </c>
      <c r="K28" s="29">
        <f t="shared" si="0"/>
        <v>3442427.6822296265</v>
      </c>
      <c r="L28" s="15"/>
    </row>
    <row r="29" spans="1:13" x14ac:dyDescent="0.25">
      <c r="A29" s="24">
        <v>3107</v>
      </c>
      <c r="B29" s="25" t="s">
        <v>33</v>
      </c>
      <c r="C29" t="s">
        <v>20</v>
      </c>
      <c r="D29" s="26">
        <v>1685</v>
      </c>
      <c r="E29" s="27">
        <f t="shared" si="1"/>
        <v>1185.211794589522</v>
      </c>
      <c r="F29" s="28">
        <f t="shared" si="2"/>
        <v>1997081.8738833447</v>
      </c>
      <c r="G29" s="26">
        <v>3752</v>
      </c>
      <c r="H29" s="27">
        <f t="shared" si="3"/>
        <v>457.66376237744203</v>
      </c>
      <c r="I29" s="28">
        <f t="shared" si="4"/>
        <v>1717154.4364401626</v>
      </c>
      <c r="J29" s="28">
        <f t="shared" si="5"/>
        <v>3714236.3103235075</v>
      </c>
      <c r="K29" s="29">
        <f t="shared" si="0"/>
        <v>1238078.7701078358</v>
      </c>
      <c r="L29" s="15"/>
    </row>
    <row r="30" spans="1:13" x14ac:dyDescent="0.25">
      <c r="A30" s="24">
        <v>7074</v>
      </c>
      <c r="B30" s="25" t="s">
        <v>34</v>
      </c>
      <c r="C30" t="s">
        <v>20</v>
      </c>
      <c r="D30" s="26">
        <v>1577</v>
      </c>
      <c r="E30" s="27">
        <f t="shared" si="1"/>
        <v>1185.211794589522</v>
      </c>
      <c r="F30" s="28">
        <f t="shared" si="2"/>
        <v>1869079.0000676762</v>
      </c>
      <c r="G30" s="26">
        <v>3680</v>
      </c>
      <c r="H30" s="27">
        <f t="shared" si="3"/>
        <v>457.66376237744203</v>
      </c>
      <c r="I30" s="28">
        <f t="shared" si="4"/>
        <v>1684202.6455489867</v>
      </c>
      <c r="J30" s="28">
        <f t="shared" si="5"/>
        <v>3553281.6456166627</v>
      </c>
      <c r="K30" s="29">
        <f t="shared" si="0"/>
        <v>1184427.2152055542</v>
      </c>
      <c r="L30" s="15"/>
      <c r="M30" s="16"/>
    </row>
    <row r="31" spans="1:13" x14ac:dyDescent="0.25">
      <c r="A31" s="24">
        <v>3054</v>
      </c>
      <c r="B31" s="25" t="s">
        <v>35</v>
      </c>
      <c r="C31" t="s">
        <v>20</v>
      </c>
      <c r="D31" s="26">
        <v>7712</v>
      </c>
      <c r="E31" s="27">
        <f t="shared" si="1"/>
        <v>1185.211794589522</v>
      </c>
      <c r="F31" s="28">
        <f t="shared" si="2"/>
        <v>9140353.3598743938</v>
      </c>
      <c r="G31" s="26">
        <v>19525</v>
      </c>
      <c r="H31" s="27">
        <f t="shared" si="3"/>
        <v>457.66376237744203</v>
      </c>
      <c r="I31" s="28">
        <f t="shared" si="4"/>
        <v>8935884.9604195561</v>
      </c>
      <c r="J31" s="28">
        <f t="shared" si="5"/>
        <v>18076238.320293948</v>
      </c>
      <c r="K31" s="29">
        <f t="shared" si="0"/>
        <v>6025412.773431316</v>
      </c>
      <c r="L31" s="15"/>
    </row>
    <row r="32" spans="1:13" x14ac:dyDescent="0.25">
      <c r="A32" s="24">
        <v>1012</v>
      </c>
      <c r="B32" s="25" t="s">
        <v>36</v>
      </c>
      <c r="C32" t="s">
        <v>20</v>
      </c>
      <c r="D32" s="26">
        <v>2402</v>
      </c>
      <c r="E32" s="27">
        <f t="shared" si="1"/>
        <v>1185.211794589522</v>
      </c>
      <c r="F32" s="28">
        <f t="shared" si="2"/>
        <v>2846878.7306040321</v>
      </c>
      <c r="G32" s="26">
        <v>6253</v>
      </c>
      <c r="H32" s="27">
        <f t="shared" si="3"/>
        <v>457.66376237744203</v>
      </c>
      <c r="I32" s="28">
        <f t="shared" si="4"/>
        <v>2861771.5061461451</v>
      </c>
      <c r="J32" s="28">
        <f t="shared" si="5"/>
        <v>5708650.2367501771</v>
      </c>
      <c r="K32" s="29">
        <f t="shared" si="0"/>
        <v>1902883.412250059</v>
      </c>
      <c r="L32" s="15"/>
    </row>
    <row r="33" spans="1:12" x14ac:dyDescent="0.25">
      <c r="A33" s="24">
        <v>7007</v>
      </c>
      <c r="B33" s="25" t="s">
        <v>37</v>
      </c>
      <c r="C33" t="s">
        <v>20</v>
      </c>
      <c r="D33" s="26">
        <v>477</v>
      </c>
      <c r="E33" s="27">
        <f t="shared" si="1"/>
        <v>1185.211794589522</v>
      </c>
      <c r="F33" s="28">
        <f t="shared" si="2"/>
        <v>565346.02601920196</v>
      </c>
      <c r="G33" s="26">
        <v>1186</v>
      </c>
      <c r="H33" s="27">
        <f t="shared" si="3"/>
        <v>457.66376237744203</v>
      </c>
      <c r="I33" s="28">
        <f t="shared" si="4"/>
        <v>542789.22217964625</v>
      </c>
      <c r="J33" s="28">
        <f t="shared" si="5"/>
        <v>1108135.2481988482</v>
      </c>
      <c r="K33" s="29">
        <f t="shared" si="0"/>
        <v>369378.41606628272</v>
      </c>
      <c r="L33" s="15"/>
    </row>
    <row r="34" spans="1:12" x14ac:dyDescent="0.25">
      <c r="A34" s="24">
        <v>3045</v>
      </c>
      <c r="B34" s="25" t="s">
        <v>38</v>
      </c>
      <c r="C34" t="s">
        <v>20</v>
      </c>
      <c r="D34" s="26">
        <v>6788</v>
      </c>
      <c r="E34" s="27">
        <f t="shared" si="1"/>
        <v>1185.211794589522</v>
      </c>
      <c r="F34" s="28">
        <f t="shared" si="2"/>
        <v>8045217.6616736753</v>
      </c>
      <c r="G34" s="26">
        <v>21522</v>
      </c>
      <c r="H34" s="27">
        <f t="shared" si="3"/>
        <v>457.66376237744203</v>
      </c>
      <c r="I34" s="28">
        <f t="shared" si="4"/>
        <v>9849839.4938873071</v>
      </c>
      <c r="J34" s="28">
        <f t="shared" si="5"/>
        <v>17895057.155560981</v>
      </c>
      <c r="K34" s="29">
        <f t="shared" si="0"/>
        <v>5965019.0518536605</v>
      </c>
      <c r="L34" s="15"/>
    </row>
    <row r="35" spans="1:12" x14ac:dyDescent="0.25">
      <c r="A35" s="24">
        <v>3032</v>
      </c>
      <c r="B35" s="25" t="s">
        <v>39</v>
      </c>
      <c r="C35" t="s">
        <v>20</v>
      </c>
      <c r="D35" s="26">
        <v>1857</v>
      </c>
      <c r="E35" s="27">
        <f t="shared" si="1"/>
        <v>1185.211794589522</v>
      </c>
      <c r="F35" s="28">
        <f t="shared" si="2"/>
        <v>2200938.3025527424</v>
      </c>
      <c r="G35" s="26">
        <v>6887</v>
      </c>
      <c r="H35" s="27">
        <f t="shared" si="3"/>
        <v>457.66376237744203</v>
      </c>
      <c r="I35" s="28">
        <f t="shared" si="4"/>
        <v>3151930.3314934433</v>
      </c>
      <c r="J35" s="28">
        <f t="shared" si="5"/>
        <v>5352868.6340461858</v>
      </c>
      <c r="K35" s="29">
        <f t="shared" si="0"/>
        <v>1784289.544682062</v>
      </c>
      <c r="L35" s="15"/>
    </row>
    <row r="36" spans="1:12" x14ac:dyDescent="0.25">
      <c r="A36" s="24">
        <v>3011</v>
      </c>
      <c r="B36" s="25" t="s">
        <v>40</v>
      </c>
      <c r="C36" t="s">
        <v>20</v>
      </c>
      <c r="D36" s="26">
        <v>674</v>
      </c>
      <c r="E36" s="27">
        <f t="shared" si="1"/>
        <v>1185.211794589522</v>
      </c>
      <c r="F36" s="28">
        <f t="shared" si="2"/>
        <v>798832.74955333781</v>
      </c>
      <c r="G36" s="26">
        <v>5492</v>
      </c>
      <c r="H36" s="27">
        <f t="shared" si="3"/>
        <v>457.66376237744203</v>
      </c>
      <c r="I36" s="28">
        <f t="shared" si="4"/>
        <v>2513489.3829769115</v>
      </c>
      <c r="J36" s="28">
        <f t="shared" si="5"/>
        <v>3312322.1325302492</v>
      </c>
      <c r="K36" s="29">
        <f t="shared" si="0"/>
        <v>1104107.3775100831</v>
      </c>
      <c r="L36" s="15"/>
    </row>
    <row r="37" spans="1:12" x14ac:dyDescent="0.25">
      <c r="A37" s="24">
        <v>15001</v>
      </c>
      <c r="B37" s="25" t="s">
        <v>41</v>
      </c>
      <c r="C37" t="s">
        <v>20</v>
      </c>
      <c r="D37" s="26">
        <v>2220</v>
      </c>
      <c r="E37" s="27">
        <f t="shared" si="1"/>
        <v>1185.211794589522</v>
      </c>
      <c r="F37" s="28">
        <f t="shared" si="2"/>
        <v>2631170.1839887388</v>
      </c>
      <c r="G37" s="26">
        <v>6007</v>
      </c>
      <c r="H37" s="27">
        <f t="shared" si="3"/>
        <v>457.66376237744203</v>
      </c>
      <c r="I37" s="28">
        <f t="shared" si="4"/>
        <v>2749186.2206012942</v>
      </c>
      <c r="J37" s="28">
        <f t="shared" si="5"/>
        <v>5380356.404590033</v>
      </c>
      <c r="K37" s="29">
        <f t="shared" si="0"/>
        <v>1793452.1348633443</v>
      </c>
      <c r="L37" s="15"/>
    </row>
    <row r="38" spans="1:12" x14ac:dyDescent="0.25">
      <c r="A38" s="24">
        <v>3042</v>
      </c>
      <c r="B38" s="25" t="s">
        <v>42</v>
      </c>
      <c r="C38" t="s">
        <v>20</v>
      </c>
      <c r="D38" s="26">
        <v>928</v>
      </c>
      <c r="E38" s="27">
        <f t="shared" si="1"/>
        <v>1185.211794589522</v>
      </c>
      <c r="F38" s="28">
        <f t="shared" si="2"/>
        <v>1099876.5453790764</v>
      </c>
      <c r="G38" s="26">
        <v>5761</v>
      </c>
      <c r="H38" s="27">
        <f t="shared" si="3"/>
        <v>457.66376237744203</v>
      </c>
      <c r="I38" s="28">
        <f t="shared" si="4"/>
        <v>2636600.9350564433</v>
      </c>
      <c r="J38" s="28">
        <f t="shared" si="5"/>
        <v>3736477.4804355195</v>
      </c>
      <c r="K38" s="29">
        <f t="shared" si="0"/>
        <v>1245492.4934785066</v>
      </c>
      <c r="L38" s="15"/>
    </row>
    <row r="39" spans="1:12" x14ac:dyDescent="0.25">
      <c r="A39" s="24">
        <v>3085</v>
      </c>
      <c r="B39" s="25" t="s">
        <v>43</v>
      </c>
      <c r="C39" t="s">
        <v>20</v>
      </c>
      <c r="D39" s="26">
        <v>1201</v>
      </c>
      <c r="E39" s="27">
        <f t="shared" si="1"/>
        <v>1185.211794589522</v>
      </c>
      <c r="F39" s="28">
        <f t="shared" si="2"/>
        <v>1423439.365302016</v>
      </c>
      <c r="G39" s="26">
        <v>3915</v>
      </c>
      <c r="H39" s="27">
        <f t="shared" si="3"/>
        <v>457.66376237744203</v>
      </c>
      <c r="I39" s="28">
        <f t="shared" si="4"/>
        <v>1791753.6297076854</v>
      </c>
      <c r="J39" s="28">
        <f t="shared" si="5"/>
        <v>3215192.9950097017</v>
      </c>
      <c r="K39" s="29">
        <f t="shared" si="0"/>
        <v>1071730.9983365673</v>
      </c>
      <c r="L39" s="15"/>
    </row>
  </sheetData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071A-D102-4241-BB6F-F8CA0530E323}">
  <sheetPr>
    <pageSetUpPr fitToPage="1"/>
  </sheetPr>
  <dimension ref="A1:K67"/>
  <sheetViews>
    <sheetView workbookViewId="0">
      <selection activeCell="C1" sqref="C1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9" width="12.5703125" bestFit="1" customWidth="1"/>
    <col min="10" max="10" width="12" bestFit="1" customWidth="1"/>
    <col min="11" max="11" width="13.7109375" bestFit="1" customWidth="1"/>
  </cols>
  <sheetData>
    <row r="1" spans="1:11" x14ac:dyDescent="0.25">
      <c r="A1" s="1" t="s">
        <v>0</v>
      </c>
    </row>
    <row r="2" spans="1:11" x14ac:dyDescent="0.25">
      <c r="A2" s="1" t="s">
        <v>44</v>
      </c>
    </row>
    <row r="3" spans="1:11" ht="15.75" thickBot="1" x14ac:dyDescent="0.3"/>
    <row r="4" spans="1:11" x14ac:dyDescent="0.25">
      <c r="B4" s="2" t="s">
        <v>2</v>
      </c>
      <c r="C4" s="3"/>
      <c r="D4" s="3"/>
      <c r="E4" s="3"/>
      <c r="F4" s="3" t="s">
        <v>3</v>
      </c>
      <c r="G4" s="4"/>
    </row>
    <row r="5" spans="1:11" x14ac:dyDescent="0.25">
      <c r="B5" s="30">
        <v>6688680</v>
      </c>
      <c r="C5" s="1"/>
      <c r="D5" s="1"/>
      <c r="E5" s="1"/>
      <c r="F5" s="31">
        <v>13558040</v>
      </c>
      <c r="G5" s="10"/>
      <c r="I5" s="15"/>
    </row>
    <row r="6" spans="1:11" x14ac:dyDescent="0.25">
      <c r="B6" s="32" t="s">
        <v>4</v>
      </c>
      <c r="C6" s="1"/>
      <c r="D6" s="1"/>
      <c r="E6" s="1"/>
      <c r="F6" s="33" t="s">
        <v>5</v>
      </c>
      <c r="G6" s="10"/>
      <c r="I6" s="15"/>
    </row>
    <row r="7" spans="1:11" ht="15.75" thickBot="1" x14ac:dyDescent="0.3">
      <c r="B7" s="34">
        <f>B5/4</f>
        <v>1672170</v>
      </c>
      <c r="C7" s="12"/>
      <c r="D7" s="12"/>
      <c r="E7" s="12"/>
      <c r="F7" s="13">
        <f>F5/4</f>
        <v>3389510</v>
      </c>
      <c r="G7" s="14"/>
    </row>
    <row r="8" spans="1:11" x14ac:dyDescent="0.25">
      <c r="B8" s="35"/>
      <c r="F8" s="36"/>
    </row>
    <row r="9" spans="1:11" x14ac:dyDescent="0.25">
      <c r="A9" s="1" t="s">
        <v>6</v>
      </c>
      <c r="F9" s="15"/>
    </row>
    <row r="10" spans="1:11" x14ac:dyDescent="0.25">
      <c r="A10" s="1"/>
      <c r="F10" s="15"/>
    </row>
    <row r="11" spans="1:11" x14ac:dyDescent="0.25">
      <c r="A11" s="1" t="s">
        <v>7</v>
      </c>
    </row>
    <row r="12" spans="1:11" x14ac:dyDescent="0.25">
      <c r="D12" s="36"/>
      <c r="E12" s="37"/>
      <c r="H12" s="37"/>
    </row>
    <row r="14" spans="1:11" s="17" customFormat="1" ht="75" x14ac:dyDescent="0.25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1" s="17" customFormat="1" x14ac:dyDescent="0.25">
      <c r="A15" s="20"/>
      <c r="B15" s="20"/>
      <c r="C15" s="20"/>
      <c r="D15" s="21">
        <v>885</v>
      </c>
      <c r="E15" s="22">
        <f>B7/D15</f>
        <v>1889.457627118644</v>
      </c>
      <c r="F15" s="23">
        <f>SUM(F16:F66)</f>
        <v>1672170</v>
      </c>
      <c r="G15" s="21">
        <v>37061</v>
      </c>
      <c r="H15" s="22">
        <f>F7/G15</f>
        <v>91.457596934783197</v>
      </c>
      <c r="I15" s="23">
        <f>SUM(I16:I66)</f>
        <v>3389510</v>
      </c>
      <c r="J15" s="23">
        <f>SUM(J16:J66)</f>
        <v>5061680.0000000009</v>
      </c>
      <c r="K15" s="23">
        <f>J15/3</f>
        <v>1687226.666666667</v>
      </c>
    </row>
    <row r="16" spans="1:11" x14ac:dyDescent="0.25">
      <c r="A16" s="38">
        <v>2014</v>
      </c>
      <c r="B16" s="25" t="s">
        <v>45</v>
      </c>
      <c r="C16" t="s">
        <v>46</v>
      </c>
      <c r="D16">
        <v>4</v>
      </c>
      <c r="E16" s="27">
        <f>$E$15</f>
        <v>1889.457627118644</v>
      </c>
      <c r="F16" s="28">
        <f>E16*D16</f>
        <v>7557.8305084745762</v>
      </c>
      <c r="G16" s="26">
        <v>1795</v>
      </c>
      <c r="H16" s="27">
        <f>$H$15</f>
        <v>91.457596934783197</v>
      </c>
      <c r="I16" s="15">
        <f>G16*H16</f>
        <v>164166.38649793583</v>
      </c>
      <c r="J16" s="15">
        <f>I16+F16</f>
        <v>171724.21700641041</v>
      </c>
      <c r="K16" s="29">
        <f t="shared" ref="K16:K34" si="0">J16/3</f>
        <v>57241.405668803469</v>
      </c>
    </row>
    <row r="17" spans="1:11" x14ac:dyDescent="0.25">
      <c r="A17" s="38">
        <v>3062</v>
      </c>
      <c r="B17" s="25" t="s">
        <v>47</v>
      </c>
      <c r="C17" t="s">
        <v>46</v>
      </c>
      <c r="D17">
        <v>7</v>
      </c>
      <c r="E17" s="27">
        <f t="shared" ref="E17:E34" si="1">$E$15</f>
        <v>1889.457627118644</v>
      </c>
      <c r="F17" s="28">
        <f t="shared" ref="F17:F34" si="2">E17*D17</f>
        <v>13226.203389830509</v>
      </c>
      <c r="G17" s="26">
        <v>913</v>
      </c>
      <c r="H17" s="27">
        <f t="shared" ref="H17:H34" si="3">$H$15</f>
        <v>91.457596934783197</v>
      </c>
      <c r="I17" s="15">
        <f t="shared" ref="I17:I34" si="4">G17*H17</f>
        <v>83500.786001457062</v>
      </c>
      <c r="J17" s="15">
        <f t="shared" ref="J17:J34" si="5">I17+F17</f>
        <v>96726.98939128757</v>
      </c>
      <c r="K17" s="29">
        <f t="shared" si="0"/>
        <v>32242.329797095856</v>
      </c>
    </row>
    <row r="18" spans="1:11" x14ac:dyDescent="0.25">
      <c r="A18" s="38">
        <v>3091</v>
      </c>
      <c r="B18" s="25" t="s">
        <v>48</v>
      </c>
      <c r="C18" t="s">
        <v>46</v>
      </c>
      <c r="D18">
        <v>7</v>
      </c>
      <c r="E18" s="27">
        <f t="shared" si="1"/>
        <v>1889.457627118644</v>
      </c>
      <c r="F18" s="28">
        <f t="shared" si="2"/>
        <v>13226.203389830509</v>
      </c>
      <c r="G18" s="26">
        <v>857</v>
      </c>
      <c r="H18" s="27">
        <f t="shared" si="3"/>
        <v>91.457596934783197</v>
      </c>
      <c r="I18" s="15">
        <f t="shared" si="4"/>
        <v>78379.160573109199</v>
      </c>
      <c r="J18" s="15">
        <f t="shared" si="5"/>
        <v>91605.363962939708</v>
      </c>
      <c r="K18" s="29">
        <f t="shared" si="0"/>
        <v>30535.121320979903</v>
      </c>
    </row>
    <row r="19" spans="1:11" x14ac:dyDescent="0.25">
      <c r="A19" s="38">
        <v>6003</v>
      </c>
      <c r="B19" s="25" t="s">
        <v>49</v>
      </c>
      <c r="C19" t="s">
        <v>46</v>
      </c>
      <c r="D19">
        <v>14</v>
      </c>
      <c r="E19" s="27">
        <f t="shared" si="1"/>
        <v>1889.457627118644</v>
      </c>
      <c r="F19" s="28">
        <f t="shared" si="2"/>
        <v>26452.406779661018</v>
      </c>
      <c r="G19" s="26">
        <v>1836</v>
      </c>
      <c r="H19" s="27">
        <f t="shared" si="3"/>
        <v>91.457596934783197</v>
      </c>
      <c r="I19" s="15">
        <f t="shared" si="4"/>
        <v>167916.14797226194</v>
      </c>
      <c r="J19" s="15">
        <f t="shared" si="5"/>
        <v>194368.55475192296</v>
      </c>
      <c r="K19" s="29">
        <f t="shared" si="0"/>
        <v>64789.518250640984</v>
      </c>
    </row>
    <row r="20" spans="1:11" x14ac:dyDescent="0.25">
      <c r="A20" s="38">
        <v>7004</v>
      </c>
      <c r="B20" s="25" t="s">
        <v>50</v>
      </c>
      <c r="C20" t="s">
        <v>46</v>
      </c>
      <c r="D20">
        <v>11</v>
      </c>
      <c r="E20" s="27">
        <f t="shared" si="1"/>
        <v>1889.457627118644</v>
      </c>
      <c r="F20" s="28">
        <f t="shared" si="2"/>
        <v>20784.033898305086</v>
      </c>
      <c r="G20" s="26">
        <v>1624</v>
      </c>
      <c r="H20" s="27">
        <f t="shared" si="3"/>
        <v>91.457596934783197</v>
      </c>
      <c r="I20" s="15">
        <f t="shared" si="4"/>
        <v>148527.13742208792</v>
      </c>
      <c r="J20" s="15">
        <f t="shared" si="5"/>
        <v>169311.17132039301</v>
      </c>
      <c r="K20" s="29">
        <f t="shared" si="0"/>
        <v>56437.057106797671</v>
      </c>
    </row>
    <row r="21" spans="1:11" x14ac:dyDescent="0.25">
      <c r="A21" s="38">
        <v>8015</v>
      </c>
      <c r="B21" s="25" t="s">
        <v>51</v>
      </c>
      <c r="C21" t="s">
        <v>46</v>
      </c>
      <c r="D21">
        <v>7</v>
      </c>
      <c r="E21" s="27">
        <f t="shared" si="1"/>
        <v>1889.457627118644</v>
      </c>
      <c r="F21" s="28">
        <f t="shared" si="2"/>
        <v>13226.203389830509</v>
      </c>
      <c r="G21" s="26">
        <v>1174</v>
      </c>
      <c r="H21" s="27">
        <f t="shared" si="3"/>
        <v>91.457596934783197</v>
      </c>
      <c r="I21" s="15">
        <f t="shared" si="4"/>
        <v>107371.21880143548</v>
      </c>
      <c r="J21" s="15">
        <f t="shared" si="5"/>
        <v>120597.42219126599</v>
      </c>
      <c r="K21" s="29">
        <f t="shared" si="0"/>
        <v>40199.140730421997</v>
      </c>
    </row>
    <row r="22" spans="1:11" x14ac:dyDescent="0.25">
      <c r="A22" s="38">
        <v>10005</v>
      </c>
      <c r="B22" s="25" t="s">
        <v>52</v>
      </c>
      <c r="C22" t="s">
        <v>46</v>
      </c>
      <c r="D22">
        <v>9</v>
      </c>
      <c r="E22" s="27">
        <f t="shared" si="1"/>
        <v>1889.457627118644</v>
      </c>
      <c r="F22" s="28">
        <f t="shared" si="2"/>
        <v>17005.118644067796</v>
      </c>
      <c r="G22" s="26">
        <v>2562</v>
      </c>
      <c r="H22" s="27">
        <f t="shared" si="3"/>
        <v>91.457596934783197</v>
      </c>
      <c r="I22" s="15">
        <f t="shared" si="4"/>
        <v>234314.36334691456</v>
      </c>
      <c r="J22" s="15">
        <f t="shared" si="5"/>
        <v>251319.48199098234</v>
      </c>
      <c r="K22" s="29">
        <f t="shared" si="0"/>
        <v>83773.160663660776</v>
      </c>
    </row>
    <row r="23" spans="1:11" x14ac:dyDescent="0.25">
      <c r="A23" s="38">
        <v>13012</v>
      </c>
      <c r="B23" s="25" t="s">
        <v>53</v>
      </c>
      <c r="C23" t="s">
        <v>46</v>
      </c>
      <c r="D23">
        <v>0</v>
      </c>
      <c r="E23" s="27">
        <f t="shared" si="1"/>
        <v>1889.457627118644</v>
      </c>
      <c r="F23" s="28">
        <f t="shared" si="2"/>
        <v>0</v>
      </c>
      <c r="G23" s="26">
        <v>1362</v>
      </c>
      <c r="H23" s="27">
        <f t="shared" si="3"/>
        <v>91.457596934783197</v>
      </c>
      <c r="I23" s="15">
        <f t="shared" si="4"/>
        <v>124565.24702517471</v>
      </c>
      <c r="J23" s="15">
        <f t="shared" si="5"/>
        <v>124565.24702517471</v>
      </c>
      <c r="K23" s="29">
        <f t="shared" si="0"/>
        <v>41521.749008391569</v>
      </c>
    </row>
    <row r="24" spans="1:11" x14ac:dyDescent="0.25">
      <c r="A24" s="38">
        <v>13013</v>
      </c>
      <c r="B24" s="25" t="s">
        <v>54</v>
      </c>
      <c r="C24" t="s">
        <v>46</v>
      </c>
      <c r="D24">
        <v>25</v>
      </c>
      <c r="E24" s="27">
        <f t="shared" si="1"/>
        <v>1889.457627118644</v>
      </c>
      <c r="F24" s="28">
        <f t="shared" si="2"/>
        <v>47236.4406779661</v>
      </c>
      <c r="G24" s="26">
        <v>4119</v>
      </c>
      <c r="H24" s="27">
        <f t="shared" si="3"/>
        <v>91.457596934783197</v>
      </c>
      <c r="I24" s="15">
        <f t="shared" si="4"/>
        <v>376713.84177437198</v>
      </c>
      <c r="J24" s="15">
        <f t="shared" si="5"/>
        <v>423950.28245233808</v>
      </c>
      <c r="K24" s="29">
        <f t="shared" si="0"/>
        <v>141316.76081744602</v>
      </c>
    </row>
    <row r="25" spans="1:11" x14ac:dyDescent="0.25">
      <c r="A25" s="38">
        <v>13019</v>
      </c>
      <c r="B25" s="25" t="s">
        <v>55</v>
      </c>
      <c r="C25" t="s">
        <v>46</v>
      </c>
      <c r="D25">
        <v>18</v>
      </c>
      <c r="E25" s="27">
        <f t="shared" si="1"/>
        <v>1889.457627118644</v>
      </c>
      <c r="F25" s="28">
        <f t="shared" si="2"/>
        <v>34010.237288135591</v>
      </c>
      <c r="G25" s="26">
        <v>1885</v>
      </c>
      <c r="H25" s="27">
        <f t="shared" si="3"/>
        <v>91.457596934783197</v>
      </c>
      <c r="I25" s="15">
        <f t="shared" si="4"/>
        <v>172397.57022206634</v>
      </c>
      <c r="J25" s="15">
        <f t="shared" si="5"/>
        <v>206407.80751020194</v>
      </c>
      <c r="K25" s="29">
        <f t="shared" si="0"/>
        <v>68802.602503400645</v>
      </c>
    </row>
    <row r="26" spans="1:11" x14ac:dyDescent="0.25">
      <c r="A26" s="38">
        <v>13021</v>
      </c>
      <c r="B26" s="25" t="s">
        <v>56</v>
      </c>
      <c r="C26" t="s">
        <v>46</v>
      </c>
      <c r="D26">
        <v>142</v>
      </c>
      <c r="E26" s="27">
        <f t="shared" si="1"/>
        <v>1889.457627118644</v>
      </c>
      <c r="F26" s="28">
        <f t="shared" si="2"/>
        <v>268302.98305084743</v>
      </c>
      <c r="G26" s="26">
        <v>3385</v>
      </c>
      <c r="H26" s="27">
        <f t="shared" si="3"/>
        <v>91.457596934783197</v>
      </c>
      <c r="I26" s="15">
        <f t="shared" si="4"/>
        <v>309583.9656242411</v>
      </c>
      <c r="J26" s="15">
        <f t="shared" si="5"/>
        <v>577886.94867508858</v>
      </c>
      <c r="K26" s="29">
        <f t="shared" si="0"/>
        <v>192628.98289169619</v>
      </c>
    </row>
    <row r="27" spans="1:11" x14ac:dyDescent="0.25">
      <c r="A27" s="38">
        <v>13023</v>
      </c>
      <c r="B27" s="25" t="s">
        <v>57</v>
      </c>
      <c r="C27" t="s">
        <v>46</v>
      </c>
      <c r="D27">
        <v>9</v>
      </c>
      <c r="E27" s="27">
        <f t="shared" si="1"/>
        <v>1889.457627118644</v>
      </c>
      <c r="F27" s="28">
        <f t="shared" si="2"/>
        <v>17005.118644067796</v>
      </c>
      <c r="G27" s="26">
        <v>803</v>
      </c>
      <c r="H27" s="27">
        <f t="shared" si="3"/>
        <v>91.457596934783197</v>
      </c>
      <c r="I27" s="15">
        <f t="shared" si="4"/>
        <v>73440.450338630908</v>
      </c>
      <c r="J27" s="15">
        <f t="shared" si="5"/>
        <v>90445.568982698707</v>
      </c>
      <c r="K27" s="29">
        <f t="shared" si="0"/>
        <v>30148.522994232902</v>
      </c>
    </row>
    <row r="28" spans="1:11" x14ac:dyDescent="0.25">
      <c r="A28" s="38">
        <v>14003</v>
      </c>
      <c r="B28" s="25" t="s">
        <v>58</v>
      </c>
      <c r="C28" t="s">
        <v>46</v>
      </c>
      <c r="D28">
        <v>0</v>
      </c>
      <c r="E28" s="27">
        <f t="shared" si="1"/>
        <v>1889.457627118644</v>
      </c>
      <c r="F28" s="28">
        <f t="shared" si="2"/>
        <v>0</v>
      </c>
      <c r="G28" s="26">
        <v>484</v>
      </c>
      <c r="H28" s="27">
        <f t="shared" si="3"/>
        <v>91.457596934783197</v>
      </c>
      <c r="I28" s="15">
        <f t="shared" si="4"/>
        <v>44265.476916435066</v>
      </c>
      <c r="J28" s="15">
        <f t="shared" si="5"/>
        <v>44265.476916435066</v>
      </c>
      <c r="K28" s="29">
        <f t="shared" si="0"/>
        <v>14755.158972145022</v>
      </c>
    </row>
    <row r="29" spans="1:11" x14ac:dyDescent="0.25">
      <c r="A29" s="38">
        <v>16012</v>
      </c>
      <c r="B29" s="25" t="s">
        <v>59</v>
      </c>
      <c r="C29" t="s">
        <v>46</v>
      </c>
      <c r="D29">
        <v>22</v>
      </c>
      <c r="E29" s="27">
        <f t="shared" si="1"/>
        <v>1889.457627118644</v>
      </c>
      <c r="F29" s="28">
        <f t="shared" si="2"/>
        <v>41568.067796610172</v>
      </c>
      <c r="G29" s="26">
        <v>540</v>
      </c>
      <c r="H29" s="27">
        <f t="shared" si="3"/>
        <v>91.457596934783197</v>
      </c>
      <c r="I29" s="15">
        <f t="shared" si="4"/>
        <v>49387.102344782928</v>
      </c>
      <c r="J29" s="15">
        <f t="shared" si="5"/>
        <v>90955.1701413931</v>
      </c>
      <c r="K29" s="29">
        <f t="shared" si="0"/>
        <v>30318.390047131033</v>
      </c>
    </row>
    <row r="30" spans="1:11" x14ac:dyDescent="0.25">
      <c r="A30" s="38">
        <v>18010</v>
      </c>
      <c r="B30" s="25" t="s">
        <v>60</v>
      </c>
      <c r="C30" t="s">
        <v>46</v>
      </c>
      <c r="D30">
        <v>2</v>
      </c>
      <c r="E30" s="27">
        <f t="shared" si="1"/>
        <v>1889.457627118644</v>
      </c>
      <c r="F30" s="28">
        <f t="shared" si="2"/>
        <v>3778.9152542372881</v>
      </c>
      <c r="G30" s="26">
        <v>727</v>
      </c>
      <c r="H30" s="27">
        <f t="shared" si="3"/>
        <v>91.457596934783197</v>
      </c>
      <c r="I30" s="15">
        <f t="shared" si="4"/>
        <v>66489.672971587381</v>
      </c>
      <c r="J30" s="15">
        <f t="shared" si="5"/>
        <v>70268.588225824671</v>
      </c>
      <c r="K30" s="29">
        <f t="shared" si="0"/>
        <v>23422.862741941557</v>
      </c>
    </row>
    <row r="31" spans="1:11" x14ac:dyDescent="0.25">
      <c r="A31" s="38">
        <v>18014</v>
      </c>
      <c r="B31" s="25" t="s">
        <v>61</v>
      </c>
      <c r="C31" t="s">
        <v>46</v>
      </c>
      <c r="D31">
        <v>104</v>
      </c>
      <c r="E31" s="27">
        <f t="shared" si="1"/>
        <v>1889.457627118644</v>
      </c>
      <c r="F31" s="28">
        <f t="shared" si="2"/>
        <v>196503.59322033898</v>
      </c>
      <c r="G31" s="26">
        <v>3013</v>
      </c>
      <c r="H31" s="27">
        <f t="shared" si="3"/>
        <v>91.457596934783197</v>
      </c>
      <c r="I31" s="15">
        <f t="shared" si="4"/>
        <v>275561.7395645018</v>
      </c>
      <c r="J31" s="15">
        <f t="shared" si="5"/>
        <v>472065.33278484078</v>
      </c>
      <c r="K31" s="29">
        <f t="shared" si="0"/>
        <v>157355.11092828025</v>
      </c>
    </row>
    <row r="32" spans="1:11" x14ac:dyDescent="0.25">
      <c r="A32" s="38">
        <v>19001</v>
      </c>
      <c r="B32" s="25" t="s">
        <v>62</v>
      </c>
      <c r="C32" t="s">
        <v>46</v>
      </c>
      <c r="D32">
        <v>10</v>
      </c>
      <c r="E32" s="27">
        <f t="shared" si="1"/>
        <v>1889.457627118644</v>
      </c>
      <c r="F32" s="28">
        <f t="shared" si="2"/>
        <v>18894.576271186441</v>
      </c>
      <c r="G32" s="26">
        <v>1948</v>
      </c>
      <c r="H32" s="27">
        <f t="shared" si="3"/>
        <v>91.457596934783197</v>
      </c>
      <c r="I32" s="15">
        <f t="shared" si="4"/>
        <v>178159.39882895767</v>
      </c>
      <c r="J32" s="15">
        <f t="shared" si="5"/>
        <v>197053.9751001441</v>
      </c>
      <c r="K32" s="29">
        <f t="shared" si="0"/>
        <v>65684.658366714706</v>
      </c>
    </row>
    <row r="33" spans="1:11" x14ac:dyDescent="0.25">
      <c r="A33" s="38">
        <v>19010</v>
      </c>
      <c r="B33" s="25" t="s">
        <v>63</v>
      </c>
      <c r="C33" t="s">
        <v>46</v>
      </c>
      <c r="D33">
        <v>489</v>
      </c>
      <c r="E33" s="27">
        <f t="shared" si="1"/>
        <v>1889.457627118644</v>
      </c>
      <c r="F33" s="28">
        <f t="shared" si="2"/>
        <v>923944.77966101689</v>
      </c>
      <c r="G33" s="26">
        <v>5889</v>
      </c>
      <c r="H33" s="27">
        <f t="shared" si="3"/>
        <v>91.457596934783197</v>
      </c>
      <c r="I33" s="15">
        <f t="shared" si="4"/>
        <v>538593.78834893822</v>
      </c>
      <c r="J33" s="15">
        <f t="shared" si="5"/>
        <v>1462538.5680099551</v>
      </c>
      <c r="K33" s="29">
        <f t="shared" si="0"/>
        <v>487512.85600331839</v>
      </c>
    </row>
    <row r="34" spans="1:11" x14ac:dyDescent="0.25">
      <c r="A34" s="38">
        <v>19023</v>
      </c>
      <c r="B34" s="25" t="s">
        <v>64</v>
      </c>
      <c r="C34" t="s">
        <v>46</v>
      </c>
      <c r="D34">
        <v>5</v>
      </c>
      <c r="E34" s="27">
        <f t="shared" si="1"/>
        <v>1889.457627118644</v>
      </c>
      <c r="F34" s="28">
        <f t="shared" si="2"/>
        <v>9447.2881355932204</v>
      </c>
      <c r="G34" s="26">
        <v>2145</v>
      </c>
      <c r="H34" s="27">
        <f t="shared" si="3"/>
        <v>91.457596934783197</v>
      </c>
      <c r="I34" s="15">
        <f t="shared" si="4"/>
        <v>196176.54542510994</v>
      </c>
      <c r="J34" s="15">
        <f t="shared" si="5"/>
        <v>205623.83356070318</v>
      </c>
      <c r="K34" s="29">
        <f t="shared" si="0"/>
        <v>68541.277853567721</v>
      </c>
    </row>
    <row r="35" spans="1:11" x14ac:dyDescent="0.25">
      <c r="A35" s="24"/>
      <c r="B35" s="25"/>
      <c r="E35" s="27"/>
      <c r="F35" s="28"/>
      <c r="G35" s="26"/>
      <c r="H35" s="27"/>
      <c r="I35" s="15"/>
      <c r="J35" s="15"/>
      <c r="K35" s="29"/>
    </row>
    <row r="36" spans="1:11" x14ac:dyDescent="0.25">
      <c r="A36" s="24"/>
      <c r="B36" s="25"/>
      <c r="E36" s="27"/>
      <c r="F36" s="28"/>
      <c r="G36" s="26"/>
      <c r="H36" s="27"/>
      <c r="I36" s="15"/>
      <c r="J36" s="15"/>
      <c r="K36" s="29"/>
    </row>
    <row r="37" spans="1:11" x14ac:dyDescent="0.25">
      <c r="A37" s="24"/>
      <c r="B37" s="25"/>
      <c r="E37" s="27"/>
      <c r="F37" s="28"/>
      <c r="G37" s="26"/>
      <c r="H37" s="27"/>
      <c r="I37" s="15"/>
      <c r="J37" s="15"/>
      <c r="K37" s="29"/>
    </row>
    <row r="38" spans="1:11" x14ac:dyDescent="0.25">
      <c r="A38" s="24"/>
      <c r="B38" s="25"/>
      <c r="E38" s="27"/>
      <c r="F38" s="28"/>
      <c r="G38" s="26"/>
      <c r="H38" s="27"/>
      <c r="I38" s="15"/>
      <c r="J38" s="15"/>
      <c r="K38" s="29"/>
    </row>
    <row r="39" spans="1:11" x14ac:dyDescent="0.25">
      <c r="A39" s="24"/>
      <c r="B39" s="25"/>
      <c r="E39" s="27"/>
      <c r="F39" s="28"/>
      <c r="G39" s="26"/>
      <c r="H39" s="27"/>
      <c r="I39" s="15"/>
      <c r="J39" s="15"/>
      <c r="K39" s="29"/>
    </row>
    <row r="40" spans="1:11" x14ac:dyDescent="0.25">
      <c r="A40" s="24"/>
      <c r="B40" s="25"/>
      <c r="E40" s="27"/>
      <c r="F40" s="28"/>
      <c r="G40" s="26"/>
      <c r="H40" s="27"/>
      <c r="I40" s="15"/>
      <c r="J40" s="15"/>
      <c r="K40" s="29"/>
    </row>
    <row r="41" spans="1:11" x14ac:dyDescent="0.25">
      <c r="A41" s="24"/>
      <c r="B41" s="25"/>
      <c r="E41" s="27"/>
      <c r="F41" s="28"/>
      <c r="G41" s="26"/>
      <c r="H41" s="27"/>
      <c r="I41" s="15"/>
      <c r="J41" s="15"/>
      <c r="K41" s="29"/>
    </row>
    <row r="42" spans="1:11" x14ac:dyDescent="0.25">
      <c r="A42" s="24"/>
      <c r="B42" s="25"/>
      <c r="E42" s="27"/>
      <c r="F42" s="28"/>
      <c r="G42" s="26"/>
      <c r="H42" s="27"/>
      <c r="I42" s="15"/>
      <c r="J42" s="15"/>
      <c r="K42" s="29"/>
    </row>
    <row r="43" spans="1:11" x14ac:dyDescent="0.25">
      <c r="A43" s="24"/>
      <c r="B43" s="25"/>
      <c r="E43" s="27"/>
      <c r="F43" s="28"/>
      <c r="G43" s="26"/>
      <c r="H43" s="27"/>
      <c r="I43" s="15"/>
      <c r="J43" s="15"/>
      <c r="K43" s="29"/>
    </row>
    <row r="44" spans="1:11" x14ac:dyDescent="0.25">
      <c r="A44" s="24"/>
      <c r="B44" s="25"/>
      <c r="E44" s="27"/>
      <c r="F44" s="28"/>
      <c r="G44" s="26"/>
      <c r="H44" s="27"/>
      <c r="I44" s="15"/>
      <c r="J44" s="15"/>
      <c r="K44" s="29"/>
    </row>
    <row r="45" spans="1:11" x14ac:dyDescent="0.25">
      <c r="A45" s="24"/>
      <c r="B45" s="25"/>
      <c r="E45" s="27"/>
      <c r="F45" s="28"/>
      <c r="G45" s="26"/>
      <c r="H45" s="27"/>
      <c r="I45" s="15"/>
      <c r="J45" s="15"/>
      <c r="K45" s="29"/>
    </row>
    <row r="46" spans="1:11" x14ac:dyDescent="0.25">
      <c r="A46" s="24"/>
      <c r="B46" s="25"/>
      <c r="E46" s="27"/>
      <c r="F46" s="28"/>
      <c r="G46" s="26"/>
      <c r="H46" s="27"/>
      <c r="I46" s="15"/>
      <c r="J46" s="15"/>
      <c r="K46" s="29"/>
    </row>
    <row r="47" spans="1:11" x14ac:dyDescent="0.25">
      <c r="A47" s="24"/>
      <c r="B47" s="25"/>
      <c r="E47" s="27"/>
      <c r="F47" s="28"/>
      <c r="G47" s="26"/>
      <c r="H47" s="27"/>
      <c r="I47" s="15"/>
      <c r="J47" s="15"/>
      <c r="K47" s="29"/>
    </row>
    <row r="48" spans="1:11" x14ac:dyDescent="0.25">
      <c r="A48" s="24"/>
      <c r="B48" s="25"/>
      <c r="E48" s="27"/>
      <c r="F48" s="28"/>
      <c r="G48" s="26"/>
      <c r="H48" s="27"/>
      <c r="I48" s="15"/>
      <c r="J48" s="15"/>
      <c r="K48" s="29"/>
    </row>
    <row r="49" spans="1:11" x14ac:dyDescent="0.25">
      <c r="A49" s="24"/>
      <c r="B49" s="25"/>
      <c r="E49" s="27"/>
      <c r="F49" s="28"/>
      <c r="G49" s="26"/>
      <c r="H49" s="27"/>
      <c r="I49" s="15"/>
      <c r="J49" s="15"/>
      <c r="K49" s="29"/>
    </row>
    <row r="50" spans="1:11" x14ac:dyDescent="0.25">
      <c r="A50" s="24"/>
      <c r="B50" s="25"/>
      <c r="E50" s="27"/>
      <c r="F50" s="28"/>
      <c r="G50" s="26"/>
      <c r="H50" s="27"/>
      <c r="I50" s="15"/>
      <c r="J50" s="15"/>
      <c r="K50" s="29"/>
    </row>
    <row r="51" spans="1:11" x14ac:dyDescent="0.25">
      <c r="A51" s="24"/>
      <c r="B51" s="25"/>
      <c r="E51" s="27"/>
      <c r="F51" s="28"/>
      <c r="G51" s="26"/>
      <c r="H51" s="27"/>
      <c r="I51" s="15"/>
      <c r="J51" s="15"/>
      <c r="K51" s="29"/>
    </row>
    <row r="52" spans="1:11" x14ac:dyDescent="0.25">
      <c r="A52" s="24"/>
      <c r="B52" s="25"/>
      <c r="E52" s="27"/>
      <c r="F52" s="28"/>
      <c r="G52" s="26"/>
      <c r="H52" s="27"/>
      <c r="I52" s="15"/>
      <c r="J52" s="15"/>
      <c r="K52" s="29"/>
    </row>
    <row r="53" spans="1:11" x14ac:dyDescent="0.25">
      <c r="A53" s="24"/>
      <c r="B53" s="25"/>
      <c r="E53" s="27"/>
      <c r="F53" s="28"/>
      <c r="G53" s="26"/>
      <c r="H53" s="27"/>
      <c r="I53" s="15"/>
      <c r="J53" s="15"/>
      <c r="K53" s="29"/>
    </row>
    <row r="54" spans="1:11" x14ac:dyDescent="0.25">
      <c r="A54" s="24"/>
      <c r="B54" s="25"/>
      <c r="E54" s="27"/>
      <c r="F54" s="28"/>
      <c r="G54" s="26"/>
      <c r="H54" s="27"/>
      <c r="I54" s="15"/>
      <c r="J54" s="15"/>
      <c r="K54" s="29"/>
    </row>
    <row r="55" spans="1:11" x14ac:dyDescent="0.25">
      <c r="A55" s="24"/>
      <c r="B55" s="25"/>
      <c r="E55" s="27"/>
      <c r="F55" s="28"/>
      <c r="G55" s="26"/>
      <c r="H55" s="27"/>
      <c r="I55" s="15"/>
      <c r="J55" s="15"/>
      <c r="K55" s="29"/>
    </row>
    <row r="56" spans="1:11" x14ac:dyDescent="0.25">
      <c r="A56" s="24"/>
      <c r="B56" s="25"/>
      <c r="E56" s="27"/>
      <c r="F56" s="28"/>
      <c r="G56" s="26"/>
      <c r="H56" s="27"/>
      <c r="I56" s="15"/>
      <c r="J56" s="15"/>
      <c r="K56" s="29"/>
    </row>
    <row r="57" spans="1:11" x14ac:dyDescent="0.25">
      <c r="A57" s="24"/>
      <c r="B57" s="25"/>
      <c r="E57" s="27"/>
      <c r="F57" s="28"/>
      <c r="G57" s="26"/>
      <c r="H57" s="27"/>
      <c r="I57" s="15"/>
      <c r="J57" s="15"/>
      <c r="K57" s="29"/>
    </row>
    <row r="58" spans="1:11" x14ac:dyDescent="0.25">
      <c r="A58" s="24"/>
      <c r="B58" s="25"/>
      <c r="E58" s="27"/>
      <c r="F58" s="28"/>
      <c r="G58" s="26"/>
      <c r="H58" s="27"/>
      <c r="I58" s="15"/>
      <c r="J58" s="15"/>
      <c r="K58" s="29"/>
    </row>
    <row r="59" spans="1:11" x14ac:dyDescent="0.25">
      <c r="A59" s="24"/>
      <c r="B59" s="25"/>
      <c r="E59" s="27"/>
      <c r="F59" s="28"/>
      <c r="G59" s="26"/>
      <c r="H59" s="27"/>
      <c r="I59" s="15"/>
      <c r="J59" s="15"/>
      <c r="K59" s="29"/>
    </row>
    <row r="60" spans="1:11" x14ac:dyDescent="0.25">
      <c r="A60" s="24"/>
      <c r="B60" s="25"/>
      <c r="E60" s="27"/>
      <c r="F60" s="28"/>
      <c r="G60" s="26"/>
      <c r="H60" s="27"/>
      <c r="I60" s="15"/>
      <c r="J60" s="15"/>
      <c r="K60" s="29"/>
    </row>
    <row r="61" spans="1:11" x14ac:dyDescent="0.25">
      <c r="A61" s="24"/>
      <c r="B61" s="25"/>
      <c r="E61" s="27"/>
      <c r="F61" s="28"/>
      <c r="G61" s="26"/>
      <c r="H61" s="27"/>
      <c r="I61" s="15"/>
      <c r="J61" s="15"/>
      <c r="K61" s="29"/>
    </row>
    <row r="62" spans="1:11" x14ac:dyDescent="0.25">
      <c r="A62" s="24"/>
      <c r="B62" s="25"/>
      <c r="E62" s="27"/>
      <c r="F62" s="28"/>
      <c r="G62" s="26"/>
      <c r="H62" s="27"/>
      <c r="I62" s="15"/>
      <c r="J62" s="15"/>
      <c r="K62" s="29"/>
    </row>
    <row r="63" spans="1:11" x14ac:dyDescent="0.25">
      <c r="A63" s="24"/>
      <c r="B63" s="25"/>
      <c r="E63" s="27"/>
      <c r="F63" s="28"/>
      <c r="G63" s="26"/>
      <c r="H63" s="27"/>
      <c r="I63" s="15"/>
      <c r="J63" s="15"/>
      <c r="K63" s="29"/>
    </row>
    <row r="64" spans="1:11" x14ac:dyDescent="0.25">
      <c r="A64" s="24"/>
      <c r="B64" s="25"/>
      <c r="E64" s="27"/>
      <c r="F64" s="28"/>
      <c r="G64" s="26"/>
      <c r="H64" s="27"/>
      <c r="I64" s="15"/>
      <c r="J64" s="15"/>
      <c r="K64" s="29"/>
    </row>
    <row r="65" spans="1:11" x14ac:dyDescent="0.25">
      <c r="A65" s="24"/>
      <c r="B65" s="25"/>
      <c r="E65" s="27"/>
      <c r="F65" s="28"/>
      <c r="G65" s="26"/>
      <c r="H65" s="27"/>
      <c r="I65" s="15"/>
      <c r="J65" s="15"/>
      <c r="K65" s="29"/>
    </row>
    <row r="66" spans="1:11" x14ac:dyDescent="0.25">
      <c r="A66" s="24"/>
      <c r="B66" s="25"/>
      <c r="E66" s="27"/>
      <c r="F66" s="28"/>
      <c r="G66" s="26"/>
      <c r="H66" s="27"/>
      <c r="I66" s="15"/>
      <c r="J66" s="15"/>
      <c r="K66" s="29"/>
    </row>
    <row r="67" spans="1:11" x14ac:dyDescent="0.25">
      <c r="D67" s="1"/>
      <c r="F67" s="39"/>
      <c r="G67" s="1"/>
      <c r="I67" s="39"/>
      <c r="J67" s="39"/>
    </row>
  </sheetData>
  <pageMargins left="0.7" right="0.7" top="0.75" bottom="0.75" header="0.3" footer="0.3"/>
  <pageSetup scale="8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412D-99AB-4824-8DD2-E019E18C706F}">
  <dimension ref="A1:K52"/>
  <sheetViews>
    <sheetView topLeftCell="A6" workbookViewId="0">
      <selection activeCell="L11" sqref="L11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9" width="12.5703125" bestFit="1" customWidth="1"/>
    <col min="10" max="10" width="12" bestFit="1" customWidth="1"/>
    <col min="11" max="11" width="13.7109375" bestFit="1" customWidth="1"/>
  </cols>
  <sheetData>
    <row r="1" spans="1:11" x14ac:dyDescent="0.25">
      <c r="A1" s="1" t="s">
        <v>0</v>
      </c>
    </row>
    <row r="2" spans="1:11" x14ac:dyDescent="0.25">
      <c r="A2" s="1" t="s">
        <v>65</v>
      </c>
    </row>
    <row r="3" spans="1:11" ht="15.75" thickBot="1" x14ac:dyDescent="0.3"/>
    <row r="4" spans="1:11" x14ac:dyDescent="0.25">
      <c r="B4" s="2" t="s">
        <v>2</v>
      </c>
      <c r="C4" s="3"/>
      <c r="D4" s="3"/>
      <c r="E4" s="3"/>
      <c r="F4" s="3" t="s">
        <v>3</v>
      </c>
      <c r="G4" s="4"/>
    </row>
    <row r="5" spans="1:11" x14ac:dyDescent="0.25">
      <c r="B5" s="30">
        <v>12474379</v>
      </c>
      <c r="C5" s="1"/>
      <c r="D5" s="1"/>
      <c r="E5" s="1"/>
      <c r="F5" s="31">
        <v>55936621</v>
      </c>
      <c r="G5" s="10"/>
      <c r="I5" s="15"/>
    </row>
    <row r="6" spans="1:11" x14ac:dyDescent="0.25">
      <c r="B6" s="32" t="s">
        <v>4</v>
      </c>
      <c r="C6" s="1"/>
      <c r="D6" s="1"/>
      <c r="E6" s="1"/>
      <c r="F6" s="33" t="s">
        <v>5</v>
      </c>
      <c r="G6" s="10"/>
      <c r="I6" s="15"/>
    </row>
    <row r="7" spans="1:11" ht="15.75" thickBot="1" x14ac:dyDescent="0.3">
      <c r="B7" s="34">
        <f>B5/4</f>
        <v>3118594.75</v>
      </c>
      <c r="C7" s="12"/>
      <c r="D7" s="12"/>
      <c r="E7" s="12"/>
      <c r="F7" s="13">
        <f>F5/4</f>
        <v>13984155.25</v>
      </c>
      <c r="G7" s="14"/>
    </row>
    <row r="8" spans="1:11" x14ac:dyDescent="0.25">
      <c r="B8" s="35"/>
      <c r="F8" s="36"/>
    </row>
    <row r="9" spans="1:11" x14ac:dyDescent="0.25">
      <c r="A9" s="1" t="s">
        <v>6</v>
      </c>
      <c r="F9" s="15"/>
    </row>
    <row r="10" spans="1:11" x14ac:dyDescent="0.25">
      <c r="A10" s="1"/>
      <c r="F10" s="15"/>
    </row>
    <row r="11" spans="1:11" x14ac:dyDescent="0.25">
      <c r="A11" s="1" t="s">
        <v>7</v>
      </c>
    </row>
    <row r="12" spans="1:11" x14ac:dyDescent="0.25">
      <c r="D12" s="36"/>
      <c r="E12" s="37"/>
      <c r="H12" s="37"/>
    </row>
    <row r="14" spans="1:11" s="17" customFormat="1" ht="75" x14ac:dyDescent="0.25">
      <c r="A14" s="18" t="s">
        <v>8</v>
      </c>
      <c r="B14" s="18" t="s">
        <v>9</v>
      </c>
      <c r="C14" s="18" t="s">
        <v>10</v>
      </c>
      <c r="D14" s="19" t="s">
        <v>11</v>
      </c>
      <c r="E14" s="18" t="s">
        <v>12</v>
      </c>
      <c r="F14" s="18" t="s">
        <v>13</v>
      </c>
      <c r="G14" s="19" t="s">
        <v>14</v>
      </c>
      <c r="H14" s="18" t="s">
        <v>15</v>
      </c>
      <c r="I14" s="18" t="s">
        <v>16</v>
      </c>
      <c r="J14" s="18" t="s">
        <v>17</v>
      </c>
      <c r="K14" s="18" t="s">
        <v>18</v>
      </c>
    </row>
    <row r="15" spans="1:11" s="17" customFormat="1" x14ac:dyDescent="0.25">
      <c r="A15" s="20"/>
      <c r="B15" s="20"/>
      <c r="C15" s="20"/>
      <c r="D15" s="21">
        <v>998</v>
      </c>
      <c r="E15" s="22">
        <f>B7/D15</f>
        <v>3124.8444388777557</v>
      </c>
      <c r="F15" s="23">
        <f>SUM(F16:F51)</f>
        <v>3118594.7499999995</v>
      </c>
      <c r="G15" s="21">
        <v>66173</v>
      </c>
      <c r="H15" s="22">
        <f>F7/G15</f>
        <v>211.32720671572997</v>
      </c>
      <c r="I15" s="23">
        <f>SUM(I16:I51)</f>
        <v>13984155.249999998</v>
      </c>
      <c r="J15" s="23">
        <f>SUM(J16:J51)</f>
        <v>17102750</v>
      </c>
      <c r="K15" s="23">
        <f>J15/3</f>
        <v>5700916.666666667</v>
      </c>
    </row>
    <row r="16" spans="1:11" x14ac:dyDescent="0.25">
      <c r="A16" s="38">
        <v>1001</v>
      </c>
      <c r="B16" s="25" t="s">
        <v>66</v>
      </c>
      <c r="C16" t="s">
        <v>67</v>
      </c>
      <c r="D16">
        <v>3</v>
      </c>
      <c r="E16" s="27">
        <f>$E$15</f>
        <v>3124.8444388777557</v>
      </c>
      <c r="F16" s="28">
        <f>E16*D16</f>
        <v>9374.5333166332675</v>
      </c>
      <c r="G16" s="26">
        <v>953</v>
      </c>
      <c r="H16" s="27">
        <f>$H$15</f>
        <v>211.32720671572997</v>
      </c>
      <c r="I16" s="15">
        <f>G16*H16</f>
        <v>201394.82800009067</v>
      </c>
      <c r="J16" s="15">
        <f>I16+F16</f>
        <v>210769.36131672392</v>
      </c>
      <c r="K16" s="29">
        <f t="shared" ref="K16:K51" si="0">J16/3</f>
        <v>70256.453772241308</v>
      </c>
    </row>
    <row r="17" spans="1:11" x14ac:dyDescent="0.25">
      <c r="A17" s="38">
        <v>1006</v>
      </c>
      <c r="B17" s="25" t="s">
        <v>68</v>
      </c>
      <c r="C17" t="s">
        <v>67</v>
      </c>
      <c r="D17">
        <v>2</v>
      </c>
      <c r="E17" s="27">
        <f t="shared" ref="E17:E51" si="1">$E$15</f>
        <v>3124.8444388777557</v>
      </c>
      <c r="F17" s="28">
        <f t="shared" ref="F17:F51" si="2">E17*D17</f>
        <v>6249.6888777555114</v>
      </c>
      <c r="G17" s="26">
        <v>167</v>
      </c>
      <c r="H17" s="27">
        <f t="shared" ref="H17:H51" si="3">$H$15</f>
        <v>211.32720671572997</v>
      </c>
      <c r="I17" s="15">
        <f t="shared" ref="I17:I51" si="4">G17*H17</f>
        <v>35291.643521526908</v>
      </c>
      <c r="J17" s="15">
        <f t="shared" ref="J17:J51" si="5">I17+F17</f>
        <v>41541.332399282423</v>
      </c>
      <c r="K17" s="29">
        <f t="shared" si="0"/>
        <v>13847.110799760807</v>
      </c>
    </row>
    <row r="18" spans="1:11" x14ac:dyDescent="0.25">
      <c r="A18" s="38">
        <v>3007</v>
      </c>
      <c r="B18" s="25" t="s">
        <v>69</v>
      </c>
      <c r="C18" t="s">
        <v>67</v>
      </c>
      <c r="D18">
        <v>53</v>
      </c>
      <c r="E18" s="27">
        <f t="shared" si="1"/>
        <v>3124.8444388777557</v>
      </c>
      <c r="F18" s="28">
        <f t="shared" si="2"/>
        <v>165616.75526052105</v>
      </c>
      <c r="G18" s="26">
        <v>1974</v>
      </c>
      <c r="H18" s="27">
        <f t="shared" si="3"/>
        <v>211.32720671572997</v>
      </c>
      <c r="I18" s="15">
        <f t="shared" si="4"/>
        <v>417159.90605685097</v>
      </c>
      <c r="J18" s="15">
        <f t="shared" si="5"/>
        <v>582776.661317372</v>
      </c>
      <c r="K18" s="29">
        <f t="shared" si="0"/>
        <v>194258.88710579067</v>
      </c>
    </row>
    <row r="19" spans="1:11" x14ac:dyDescent="0.25">
      <c r="A19" s="38">
        <v>3009</v>
      </c>
      <c r="B19" s="25" t="s">
        <v>70</v>
      </c>
      <c r="C19" t="s">
        <v>67</v>
      </c>
      <c r="D19">
        <v>4</v>
      </c>
      <c r="E19" s="27">
        <f t="shared" si="1"/>
        <v>3124.8444388777557</v>
      </c>
      <c r="F19" s="28">
        <f t="shared" si="2"/>
        <v>12499.377755511023</v>
      </c>
      <c r="G19" s="26">
        <v>797</v>
      </c>
      <c r="H19" s="27">
        <f t="shared" si="3"/>
        <v>211.32720671572997</v>
      </c>
      <c r="I19" s="15">
        <f t="shared" si="4"/>
        <v>168427.78375243678</v>
      </c>
      <c r="J19" s="15">
        <f t="shared" si="5"/>
        <v>180927.16150794781</v>
      </c>
      <c r="K19" s="29">
        <f t="shared" si="0"/>
        <v>60309.053835982602</v>
      </c>
    </row>
    <row r="20" spans="1:11" x14ac:dyDescent="0.25">
      <c r="A20" s="38">
        <v>3010</v>
      </c>
      <c r="B20" s="25" t="s">
        <v>48</v>
      </c>
      <c r="C20" t="s">
        <v>67</v>
      </c>
      <c r="D20">
        <v>32</v>
      </c>
      <c r="E20" s="27">
        <f t="shared" si="1"/>
        <v>3124.8444388777557</v>
      </c>
      <c r="F20" s="28">
        <f t="shared" si="2"/>
        <v>99995.022044088182</v>
      </c>
      <c r="G20" s="26">
        <v>1549</v>
      </c>
      <c r="H20" s="27">
        <f t="shared" si="3"/>
        <v>211.32720671572997</v>
      </c>
      <c r="I20" s="15">
        <f t="shared" si="4"/>
        <v>327345.84320266574</v>
      </c>
      <c r="J20" s="15">
        <f t="shared" si="5"/>
        <v>427340.86524675391</v>
      </c>
      <c r="K20" s="29">
        <f t="shared" si="0"/>
        <v>142446.95508225131</v>
      </c>
    </row>
    <row r="21" spans="1:11" x14ac:dyDescent="0.25">
      <c r="A21" s="38">
        <v>4009</v>
      </c>
      <c r="B21" s="25" t="s">
        <v>71</v>
      </c>
      <c r="C21" t="s">
        <v>67</v>
      </c>
      <c r="D21">
        <v>8</v>
      </c>
      <c r="E21" s="27">
        <f t="shared" si="1"/>
        <v>3124.8444388777557</v>
      </c>
      <c r="F21" s="28">
        <f t="shared" si="2"/>
        <v>24998.755511022046</v>
      </c>
      <c r="G21" s="26">
        <v>1168</v>
      </c>
      <c r="H21" s="27">
        <f t="shared" si="3"/>
        <v>211.32720671572997</v>
      </c>
      <c r="I21" s="15">
        <f t="shared" si="4"/>
        <v>246830.17744397261</v>
      </c>
      <c r="J21" s="15">
        <f t="shared" si="5"/>
        <v>271828.93295499467</v>
      </c>
      <c r="K21" s="29">
        <f t="shared" si="0"/>
        <v>90609.644318331557</v>
      </c>
    </row>
    <row r="22" spans="1:11" x14ac:dyDescent="0.25">
      <c r="A22" s="38">
        <v>5004</v>
      </c>
      <c r="B22" s="25" t="s">
        <v>72</v>
      </c>
      <c r="C22" t="s">
        <v>67</v>
      </c>
      <c r="D22">
        <v>53</v>
      </c>
      <c r="E22" s="27">
        <f t="shared" si="1"/>
        <v>3124.8444388777557</v>
      </c>
      <c r="F22" s="28">
        <f t="shared" si="2"/>
        <v>165616.75526052105</v>
      </c>
      <c r="G22" s="26">
        <v>2785</v>
      </c>
      <c r="H22" s="27">
        <f t="shared" si="3"/>
        <v>211.32720671572997</v>
      </c>
      <c r="I22" s="15">
        <f t="shared" si="4"/>
        <v>588546.27070330794</v>
      </c>
      <c r="J22" s="15">
        <f t="shared" si="5"/>
        <v>754163.02596382902</v>
      </c>
      <c r="K22" s="29">
        <f t="shared" si="0"/>
        <v>251387.67532127633</v>
      </c>
    </row>
    <row r="23" spans="1:11" x14ac:dyDescent="0.25">
      <c r="A23" s="38">
        <v>5009</v>
      </c>
      <c r="B23" s="25" t="s">
        <v>73</v>
      </c>
      <c r="C23" t="s">
        <v>67</v>
      </c>
      <c r="D23">
        <v>0</v>
      </c>
      <c r="E23" s="27">
        <f t="shared" si="1"/>
        <v>3124.8444388777557</v>
      </c>
      <c r="F23" s="28">
        <f t="shared" si="2"/>
        <v>0</v>
      </c>
      <c r="G23" s="26">
        <v>958</v>
      </c>
      <c r="H23" s="27">
        <f t="shared" si="3"/>
        <v>211.32720671572997</v>
      </c>
      <c r="I23" s="15">
        <f t="shared" si="4"/>
        <v>202451.46403366933</v>
      </c>
      <c r="J23" s="15">
        <f t="shared" si="5"/>
        <v>202451.46403366933</v>
      </c>
      <c r="K23" s="29">
        <f t="shared" si="0"/>
        <v>67483.821344556447</v>
      </c>
    </row>
    <row r="24" spans="1:11" x14ac:dyDescent="0.25">
      <c r="A24" s="38">
        <v>6002</v>
      </c>
      <c r="B24" s="25" t="s">
        <v>74</v>
      </c>
      <c r="C24" t="s">
        <v>67</v>
      </c>
      <c r="D24">
        <v>25</v>
      </c>
      <c r="E24" s="27">
        <f t="shared" si="1"/>
        <v>3124.8444388777557</v>
      </c>
      <c r="F24" s="28">
        <f t="shared" si="2"/>
        <v>78121.110971943897</v>
      </c>
      <c r="G24" s="26">
        <v>2642</v>
      </c>
      <c r="H24" s="27">
        <f t="shared" si="3"/>
        <v>211.32720671572997</v>
      </c>
      <c r="I24" s="15">
        <f t="shared" si="4"/>
        <v>558326.48014295858</v>
      </c>
      <c r="J24" s="15">
        <f t="shared" si="5"/>
        <v>636447.59111490252</v>
      </c>
      <c r="K24" s="29">
        <f t="shared" si="0"/>
        <v>212149.19703830083</v>
      </c>
    </row>
    <row r="25" spans="1:11" x14ac:dyDescent="0.25">
      <c r="A25" s="38">
        <v>7006</v>
      </c>
      <c r="B25" s="25" t="s">
        <v>75</v>
      </c>
      <c r="C25" t="s">
        <v>67</v>
      </c>
      <c r="D25">
        <v>88</v>
      </c>
      <c r="E25" s="27">
        <f t="shared" si="1"/>
        <v>3124.8444388777557</v>
      </c>
      <c r="F25" s="28">
        <f t="shared" si="2"/>
        <v>274986.3106212425</v>
      </c>
      <c r="G25" s="26">
        <v>3924</v>
      </c>
      <c r="H25" s="27">
        <f t="shared" si="3"/>
        <v>211.32720671572997</v>
      </c>
      <c r="I25" s="15">
        <f t="shared" si="4"/>
        <v>829247.95915252436</v>
      </c>
      <c r="J25" s="15">
        <f t="shared" si="5"/>
        <v>1104234.2697737669</v>
      </c>
      <c r="K25" s="29">
        <f t="shared" si="0"/>
        <v>368078.08992458897</v>
      </c>
    </row>
    <row r="26" spans="1:11" x14ac:dyDescent="0.25">
      <c r="A26" s="38">
        <v>7009</v>
      </c>
      <c r="B26" s="25" t="s">
        <v>76</v>
      </c>
      <c r="C26" t="s">
        <v>67</v>
      </c>
      <c r="D26">
        <v>1</v>
      </c>
      <c r="E26" s="27">
        <f t="shared" si="1"/>
        <v>3124.8444388777557</v>
      </c>
      <c r="F26" s="28">
        <f t="shared" si="2"/>
        <v>3124.8444388777557</v>
      </c>
      <c r="G26" s="26">
        <v>659</v>
      </c>
      <c r="H26" s="27">
        <f t="shared" si="3"/>
        <v>211.32720671572997</v>
      </c>
      <c r="I26" s="15">
        <f t="shared" si="4"/>
        <v>139264.62922566605</v>
      </c>
      <c r="J26" s="15">
        <f t="shared" si="5"/>
        <v>142389.4736645438</v>
      </c>
      <c r="K26" s="29">
        <f t="shared" si="0"/>
        <v>47463.157888181267</v>
      </c>
    </row>
    <row r="27" spans="1:11" x14ac:dyDescent="0.25">
      <c r="A27" s="38">
        <v>8005</v>
      </c>
      <c r="B27" s="25" t="s">
        <v>77</v>
      </c>
      <c r="C27" t="s">
        <v>67</v>
      </c>
      <c r="D27">
        <v>0</v>
      </c>
      <c r="E27" s="27">
        <f t="shared" si="1"/>
        <v>3124.8444388777557</v>
      </c>
      <c r="F27" s="28">
        <f t="shared" si="2"/>
        <v>0</v>
      </c>
      <c r="G27" s="26">
        <v>677</v>
      </c>
      <c r="H27" s="27">
        <f t="shared" si="3"/>
        <v>211.32720671572997</v>
      </c>
      <c r="I27" s="15">
        <f t="shared" si="4"/>
        <v>143068.51894654919</v>
      </c>
      <c r="J27" s="15">
        <f t="shared" si="5"/>
        <v>143068.51894654919</v>
      </c>
      <c r="K27" s="29">
        <f t="shared" si="0"/>
        <v>47689.506315516395</v>
      </c>
    </row>
    <row r="28" spans="1:11" x14ac:dyDescent="0.25">
      <c r="A28" s="38">
        <v>8009</v>
      </c>
      <c r="B28" s="25" t="s">
        <v>78</v>
      </c>
      <c r="C28" t="s">
        <v>67</v>
      </c>
      <c r="D28">
        <v>43</v>
      </c>
      <c r="E28" s="27">
        <f t="shared" si="1"/>
        <v>3124.8444388777557</v>
      </c>
      <c r="F28" s="28">
        <f t="shared" si="2"/>
        <v>134368.31087174348</v>
      </c>
      <c r="G28" s="26">
        <v>1155</v>
      </c>
      <c r="H28" s="27">
        <f t="shared" si="3"/>
        <v>211.32720671572997</v>
      </c>
      <c r="I28" s="15">
        <f t="shared" si="4"/>
        <v>244082.92375666811</v>
      </c>
      <c r="J28" s="15">
        <f t="shared" si="5"/>
        <v>378451.23462841159</v>
      </c>
      <c r="K28" s="29">
        <f t="shared" si="0"/>
        <v>126150.41154280386</v>
      </c>
    </row>
    <row r="29" spans="1:11" x14ac:dyDescent="0.25">
      <c r="A29" s="38">
        <v>8011</v>
      </c>
      <c r="B29" s="25" t="s">
        <v>79</v>
      </c>
      <c r="C29" t="s">
        <v>67</v>
      </c>
      <c r="D29">
        <v>10</v>
      </c>
      <c r="E29" s="27">
        <f t="shared" si="1"/>
        <v>3124.8444388777557</v>
      </c>
      <c r="F29" s="28">
        <f t="shared" si="2"/>
        <v>31248.444388777556</v>
      </c>
      <c r="G29" s="26">
        <v>1317</v>
      </c>
      <c r="H29" s="27">
        <f t="shared" si="3"/>
        <v>211.32720671572997</v>
      </c>
      <c r="I29" s="15">
        <f t="shared" si="4"/>
        <v>278317.9312446164</v>
      </c>
      <c r="J29" s="15">
        <f t="shared" si="5"/>
        <v>309566.37563339394</v>
      </c>
      <c r="K29" s="29">
        <f t="shared" si="0"/>
        <v>103188.79187779798</v>
      </c>
    </row>
    <row r="30" spans="1:11" x14ac:dyDescent="0.25">
      <c r="A30" s="38">
        <v>8014</v>
      </c>
      <c r="B30" s="25" t="s">
        <v>80</v>
      </c>
      <c r="C30" t="s">
        <v>67</v>
      </c>
      <c r="D30">
        <v>0</v>
      </c>
      <c r="E30" s="27">
        <f t="shared" si="1"/>
        <v>3124.8444388777557</v>
      </c>
      <c r="F30" s="28">
        <f t="shared" si="2"/>
        <v>0</v>
      </c>
      <c r="G30" s="26">
        <v>73</v>
      </c>
      <c r="H30" s="27">
        <f t="shared" si="3"/>
        <v>211.32720671572997</v>
      </c>
      <c r="I30" s="15">
        <f t="shared" si="4"/>
        <v>15426.886090248288</v>
      </c>
      <c r="J30" s="15">
        <f t="shared" si="5"/>
        <v>15426.886090248288</v>
      </c>
      <c r="K30" s="29">
        <f t="shared" si="0"/>
        <v>5142.2953634160958</v>
      </c>
    </row>
    <row r="31" spans="1:11" x14ac:dyDescent="0.25">
      <c r="A31" s="38">
        <v>8018</v>
      </c>
      <c r="B31" s="25" t="s">
        <v>81</v>
      </c>
      <c r="C31" t="s">
        <v>67</v>
      </c>
      <c r="D31">
        <v>7</v>
      </c>
      <c r="E31" s="27">
        <f t="shared" si="1"/>
        <v>3124.8444388777557</v>
      </c>
      <c r="F31" s="28">
        <f t="shared" si="2"/>
        <v>21873.911072144288</v>
      </c>
      <c r="G31" s="26">
        <v>5073</v>
      </c>
      <c r="H31" s="27">
        <f t="shared" si="3"/>
        <v>211.32720671572997</v>
      </c>
      <c r="I31" s="15">
        <f t="shared" si="4"/>
        <v>1072062.9196688982</v>
      </c>
      <c r="J31" s="15">
        <f t="shared" si="5"/>
        <v>1093936.8307410425</v>
      </c>
      <c r="K31" s="29">
        <f t="shared" si="0"/>
        <v>364645.61024701415</v>
      </c>
    </row>
    <row r="32" spans="1:11" x14ac:dyDescent="0.25">
      <c r="A32" s="38">
        <v>10002</v>
      </c>
      <c r="B32" s="25" t="s">
        <v>82</v>
      </c>
      <c r="C32" t="s">
        <v>67</v>
      </c>
      <c r="D32">
        <v>298</v>
      </c>
      <c r="E32" s="27">
        <f t="shared" si="1"/>
        <v>3124.8444388777557</v>
      </c>
      <c r="F32" s="28">
        <f t="shared" si="2"/>
        <v>931203.64278557117</v>
      </c>
      <c r="G32" s="26">
        <v>4624</v>
      </c>
      <c r="H32" s="27">
        <f t="shared" si="3"/>
        <v>211.32720671572997</v>
      </c>
      <c r="I32" s="15">
        <f t="shared" si="4"/>
        <v>977177.0038535354</v>
      </c>
      <c r="J32" s="15">
        <f t="shared" si="5"/>
        <v>1908380.6466391066</v>
      </c>
      <c r="K32" s="29">
        <f t="shared" si="0"/>
        <v>636126.88221303548</v>
      </c>
    </row>
    <row r="33" spans="1:11" x14ac:dyDescent="0.25">
      <c r="A33" s="38">
        <v>11004</v>
      </c>
      <c r="B33" s="25" t="s">
        <v>83</v>
      </c>
      <c r="C33" t="s">
        <v>67</v>
      </c>
      <c r="D33">
        <v>13</v>
      </c>
      <c r="E33" s="27">
        <f t="shared" si="1"/>
        <v>3124.8444388777557</v>
      </c>
      <c r="F33" s="28">
        <f t="shared" si="2"/>
        <v>40622.977705410827</v>
      </c>
      <c r="G33" s="26">
        <v>3539</v>
      </c>
      <c r="H33" s="27">
        <f t="shared" si="3"/>
        <v>211.32720671572997</v>
      </c>
      <c r="I33" s="15">
        <f t="shared" si="4"/>
        <v>747886.9845669684</v>
      </c>
      <c r="J33" s="15">
        <f t="shared" si="5"/>
        <v>788509.9622723792</v>
      </c>
      <c r="K33" s="29">
        <f t="shared" si="0"/>
        <v>262836.65409079305</v>
      </c>
    </row>
    <row r="34" spans="1:11" x14ac:dyDescent="0.25">
      <c r="A34" s="38">
        <v>12004</v>
      </c>
      <c r="B34" s="25" t="s">
        <v>84</v>
      </c>
      <c r="C34" t="s">
        <v>67</v>
      </c>
      <c r="D34">
        <v>3</v>
      </c>
      <c r="E34" s="27">
        <f t="shared" si="1"/>
        <v>3124.8444388777557</v>
      </c>
      <c r="F34" s="28">
        <f t="shared" si="2"/>
        <v>9374.5333166332675</v>
      </c>
      <c r="G34" s="26">
        <v>1972</v>
      </c>
      <c r="H34" s="27">
        <f t="shared" si="3"/>
        <v>211.32720671572997</v>
      </c>
      <c r="I34" s="15">
        <f t="shared" si="4"/>
        <v>416737.2516434195</v>
      </c>
      <c r="J34" s="15">
        <f t="shared" si="5"/>
        <v>426111.78496005276</v>
      </c>
      <c r="K34" s="29">
        <f t="shared" si="0"/>
        <v>142037.26165335093</v>
      </c>
    </row>
    <row r="35" spans="1:11" x14ac:dyDescent="0.25">
      <c r="A35" s="38">
        <v>12005</v>
      </c>
      <c r="B35" s="25" t="s">
        <v>85</v>
      </c>
      <c r="C35" t="s">
        <v>67</v>
      </c>
      <c r="D35">
        <v>28</v>
      </c>
      <c r="E35" s="27">
        <f t="shared" si="1"/>
        <v>3124.8444388777557</v>
      </c>
      <c r="F35" s="28">
        <f t="shared" si="2"/>
        <v>87495.644288577154</v>
      </c>
      <c r="G35" s="26">
        <v>2550</v>
      </c>
      <c r="H35" s="27">
        <f t="shared" si="3"/>
        <v>211.32720671572997</v>
      </c>
      <c r="I35" s="15">
        <f t="shared" si="4"/>
        <v>538884.37712511141</v>
      </c>
      <c r="J35" s="15">
        <f t="shared" si="5"/>
        <v>626380.02141368855</v>
      </c>
      <c r="K35" s="29">
        <f t="shared" si="0"/>
        <v>208793.34047122952</v>
      </c>
    </row>
    <row r="36" spans="1:11" x14ac:dyDescent="0.25">
      <c r="A36" s="38">
        <v>12007</v>
      </c>
      <c r="B36" s="25" t="s">
        <v>86</v>
      </c>
      <c r="C36" t="s">
        <v>67</v>
      </c>
      <c r="D36">
        <v>122</v>
      </c>
      <c r="E36" s="27">
        <f t="shared" si="1"/>
        <v>3124.8444388777557</v>
      </c>
      <c r="F36" s="28">
        <f t="shared" si="2"/>
        <v>381231.02154308622</v>
      </c>
      <c r="G36" s="26">
        <v>2627</v>
      </c>
      <c r="H36" s="27">
        <f t="shared" si="3"/>
        <v>211.32720671572997</v>
      </c>
      <c r="I36" s="15">
        <f t="shared" si="4"/>
        <v>555156.5720422226</v>
      </c>
      <c r="J36" s="15">
        <f t="shared" si="5"/>
        <v>936387.59358530887</v>
      </c>
      <c r="K36" s="29">
        <f t="shared" si="0"/>
        <v>312129.19786176964</v>
      </c>
    </row>
    <row r="37" spans="1:11" x14ac:dyDescent="0.25">
      <c r="A37" s="38">
        <v>13005</v>
      </c>
      <c r="B37" s="25" t="s">
        <v>87</v>
      </c>
      <c r="C37" t="s">
        <v>67</v>
      </c>
      <c r="D37">
        <v>27</v>
      </c>
      <c r="E37" s="27">
        <f t="shared" si="1"/>
        <v>3124.8444388777557</v>
      </c>
      <c r="F37" s="28">
        <f t="shared" si="2"/>
        <v>84370.799849699397</v>
      </c>
      <c r="G37" s="26">
        <v>1944</v>
      </c>
      <c r="H37" s="27">
        <f t="shared" si="3"/>
        <v>211.32720671572997</v>
      </c>
      <c r="I37" s="15">
        <f t="shared" si="4"/>
        <v>410820.08985537908</v>
      </c>
      <c r="J37" s="15">
        <f t="shared" si="5"/>
        <v>495190.88970507844</v>
      </c>
      <c r="K37" s="29">
        <f t="shared" si="0"/>
        <v>165063.62990169282</v>
      </c>
    </row>
    <row r="38" spans="1:11" x14ac:dyDescent="0.25">
      <c r="A38" s="38">
        <v>13009</v>
      </c>
      <c r="B38" s="25" t="s">
        <v>88</v>
      </c>
      <c r="C38" t="s">
        <v>67</v>
      </c>
      <c r="D38">
        <v>41</v>
      </c>
      <c r="E38" s="27">
        <f t="shared" si="1"/>
        <v>3124.8444388777557</v>
      </c>
      <c r="F38" s="28">
        <f t="shared" si="2"/>
        <v>128118.62199398798</v>
      </c>
      <c r="G38" s="26">
        <v>2730</v>
      </c>
      <c r="H38" s="27">
        <f t="shared" si="3"/>
        <v>211.32720671572997</v>
      </c>
      <c r="I38" s="15">
        <f t="shared" si="4"/>
        <v>576923.2743339428</v>
      </c>
      <c r="J38" s="15">
        <f t="shared" si="5"/>
        <v>705041.89632793074</v>
      </c>
      <c r="K38" s="29">
        <f t="shared" si="0"/>
        <v>235013.96544264359</v>
      </c>
    </row>
    <row r="39" spans="1:11" x14ac:dyDescent="0.25">
      <c r="A39" s="38">
        <v>13010</v>
      </c>
      <c r="B39" s="25" t="s">
        <v>89</v>
      </c>
      <c r="C39" t="s">
        <v>67</v>
      </c>
      <c r="D39">
        <v>6</v>
      </c>
      <c r="E39" s="27">
        <f t="shared" si="1"/>
        <v>3124.8444388777557</v>
      </c>
      <c r="F39" s="28">
        <f t="shared" si="2"/>
        <v>18749.066633266535</v>
      </c>
      <c r="G39" s="26">
        <v>1531</v>
      </c>
      <c r="H39" s="27">
        <f t="shared" si="3"/>
        <v>211.32720671572997</v>
      </c>
      <c r="I39" s="15">
        <f t="shared" si="4"/>
        <v>323541.95348178258</v>
      </c>
      <c r="J39" s="15">
        <f t="shared" si="5"/>
        <v>342291.02011504909</v>
      </c>
      <c r="K39" s="29">
        <f t="shared" si="0"/>
        <v>114097.00670501636</v>
      </c>
    </row>
    <row r="40" spans="1:11" x14ac:dyDescent="0.25">
      <c r="A40" s="38">
        <v>13024</v>
      </c>
      <c r="B40" s="25" t="s">
        <v>90</v>
      </c>
      <c r="C40" t="s">
        <v>67</v>
      </c>
      <c r="D40">
        <v>17</v>
      </c>
      <c r="E40" s="27">
        <f t="shared" si="1"/>
        <v>3124.8444388777557</v>
      </c>
      <c r="F40" s="28">
        <f t="shared" si="2"/>
        <v>53122.355460921848</v>
      </c>
      <c r="G40" s="26">
        <v>3369</v>
      </c>
      <c r="H40" s="27">
        <f t="shared" si="3"/>
        <v>211.32720671572997</v>
      </c>
      <c r="I40" s="15">
        <f t="shared" si="4"/>
        <v>711961.35942529433</v>
      </c>
      <c r="J40" s="15">
        <f t="shared" si="5"/>
        <v>765083.71488621621</v>
      </c>
      <c r="K40" s="29">
        <f t="shared" si="0"/>
        <v>255027.90496207206</v>
      </c>
    </row>
    <row r="41" spans="1:11" x14ac:dyDescent="0.25">
      <c r="A41" s="38">
        <v>16001</v>
      </c>
      <c r="B41" s="25" t="s">
        <v>91</v>
      </c>
      <c r="C41" t="s">
        <v>67</v>
      </c>
      <c r="D41">
        <v>0</v>
      </c>
      <c r="E41" s="27">
        <f t="shared" si="1"/>
        <v>3124.8444388777557</v>
      </c>
      <c r="F41" s="28">
        <f t="shared" si="2"/>
        <v>0</v>
      </c>
      <c r="G41" s="26">
        <v>1524</v>
      </c>
      <c r="H41" s="27">
        <f t="shared" si="3"/>
        <v>211.32720671572997</v>
      </c>
      <c r="I41" s="15">
        <f t="shared" si="4"/>
        <v>322062.6630347725</v>
      </c>
      <c r="J41" s="15">
        <f t="shared" si="5"/>
        <v>322062.6630347725</v>
      </c>
      <c r="K41" s="29">
        <f t="shared" si="0"/>
        <v>107354.22101159084</v>
      </c>
    </row>
    <row r="42" spans="1:11" x14ac:dyDescent="0.25">
      <c r="A42" s="38">
        <v>16002</v>
      </c>
      <c r="B42" s="25" t="s">
        <v>92</v>
      </c>
      <c r="C42" t="s">
        <v>67</v>
      </c>
      <c r="D42">
        <v>30</v>
      </c>
      <c r="E42" s="27">
        <f t="shared" si="1"/>
        <v>3124.8444388777557</v>
      </c>
      <c r="F42" s="28">
        <f t="shared" si="2"/>
        <v>93745.333166332668</v>
      </c>
      <c r="G42" s="26">
        <v>3451</v>
      </c>
      <c r="H42" s="27">
        <f t="shared" si="3"/>
        <v>211.32720671572997</v>
      </c>
      <c r="I42" s="15">
        <f t="shared" si="4"/>
        <v>729290.19037598418</v>
      </c>
      <c r="J42" s="15">
        <f t="shared" si="5"/>
        <v>823035.52354231686</v>
      </c>
      <c r="K42" s="29">
        <f t="shared" si="0"/>
        <v>274345.1745141056</v>
      </c>
    </row>
    <row r="43" spans="1:11" x14ac:dyDescent="0.25">
      <c r="A43" s="38">
        <v>16009</v>
      </c>
      <c r="B43" s="25" t="s">
        <v>93</v>
      </c>
      <c r="C43" t="s">
        <v>67</v>
      </c>
      <c r="D43">
        <v>7</v>
      </c>
      <c r="E43" s="27">
        <f t="shared" si="1"/>
        <v>3124.8444388777557</v>
      </c>
      <c r="F43" s="28">
        <f t="shared" si="2"/>
        <v>21873.911072144288</v>
      </c>
      <c r="G43" s="26">
        <v>1315</v>
      </c>
      <c r="H43" s="27">
        <f t="shared" si="3"/>
        <v>211.32720671572997</v>
      </c>
      <c r="I43" s="15">
        <f t="shared" si="4"/>
        <v>277895.27683118492</v>
      </c>
      <c r="J43" s="15">
        <f t="shared" si="5"/>
        <v>299769.18790332921</v>
      </c>
      <c r="K43" s="29">
        <f t="shared" si="0"/>
        <v>99923.062634443064</v>
      </c>
    </row>
    <row r="44" spans="1:11" x14ac:dyDescent="0.25">
      <c r="A44" s="38">
        <v>16011</v>
      </c>
      <c r="B44" s="25" t="s">
        <v>94</v>
      </c>
      <c r="C44" t="s">
        <v>67</v>
      </c>
      <c r="D44">
        <v>18</v>
      </c>
      <c r="E44" s="27">
        <f t="shared" si="1"/>
        <v>3124.8444388777557</v>
      </c>
      <c r="F44" s="28">
        <f t="shared" si="2"/>
        <v>56247.199899799605</v>
      </c>
      <c r="G44" s="26">
        <v>2061</v>
      </c>
      <c r="H44" s="27">
        <f t="shared" si="3"/>
        <v>211.32720671572997</v>
      </c>
      <c r="I44" s="15">
        <f t="shared" si="4"/>
        <v>435545.37304111948</v>
      </c>
      <c r="J44" s="15">
        <f t="shared" si="5"/>
        <v>491792.57294091908</v>
      </c>
      <c r="K44" s="29">
        <f t="shared" si="0"/>
        <v>163930.85764697302</v>
      </c>
    </row>
    <row r="45" spans="1:11" x14ac:dyDescent="0.25">
      <c r="A45" s="38">
        <v>18001</v>
      </c>
      <c r="B45" s="25" t="s">
        <v>95</v>
      </c>
      <c r="C45" t="s">
        <v>67</v>
      </c>
      <c r="D45">
        <v>0</v>
      </c>
      <c r="E45" s="27">
        <f t="shared" si="1"/>
        <v>3124.8444388777557</v>
      </c>
      <c r="F45" s="28">
        <f t="shared" si="2"/>
        <v>0</v>
      </c>
      <c r="G45" s="26">
        <v>88</v>
      </c>
      <c r="H45" s="27">
        <f t="shared" si="3"/>
        <v>211.32720671572997</v>
      </c>
      <c r="I45" s="15">
        <f t="shared" si="4"/>
        <v>18596.794190984238</v>
      </c>
      <c r="J45" s="15">
        <f t="shared" si="5"/>
        <v>18596.794190984238</v>
      </c>
      <c r="K45" s="29">
        <f t="shared" si="0"/>
        <v>6198.9313969947461</v>
      </c>
    </row>
    <row r="46" spans="1:11" x14ac:dyDescent="0.25">
      <c r="A46" s="38">
        <v>18004</v>
      </c>
      <c r="B46" s="25" t="s">
        <v>96</v>
      </c>
      <c r="C46" t="s">
        <v>67</v>
      </c>
      <c r="D46">
        <v>4</v>
      </c>
      <c r="E46" s="27">
        <f t="shared" si="1"/>
        <v>3124.8444388777557</v>
      </c>
      <c r="F46" s="28">
        <f t="shared" si="2"/>
        <v>12499.377755511023</v>
      </c>
      <c r="G46" s="26">
        <v>1668</v>
      </c>
      <c r="H46" s="27">
        <f t="shared" si="3"/>
        <v>211.32720671572997</v>
      </c>
      <c r="I46" s="15">
        <f t="shared" si="4"/>
        <v>352493.78080183757</v>
      </c>
      <c r="J46" s="15">
        <f t="shared" si="5"/>
        <v>364993.15855734859</v>
      </c>
      <c r="K46" s="29">
        <f t="shared" si="0"/>
        <v>121664.38618578286</v>
      </c>
    </row>
    <row r="47" spans="1:11" x14ac:dyDescent="0.25">
      <c r="A47" s="38">
        <v>18013</v>
      </c>
      <c r="B47" s="25" t="s">
        <v>97</v>
      </c>
      <c r="C47" t="s">
        <v>67</v>
      </c>
      <c r="D47">
        <v>12</v>
      </c>
      <c r="E47" s="27">
        <f t="shared" si="1"/>
        <v>3124.8444388777557</v>
      </c>
      <c r="F47" s="28">
        <f t="shared" si="2"/>
        <v>37498.13326653307</v>
      </c>
      <c r="G47" s="26">
        <v>961</v>
      </c>
      <c r="H47" s="27">
        <f t="shared" si="3"/>
        <v>211.32720671572997</v>
      </c>
      <c r="I47" s="15">
        <f t="shared" si="4"/>
        <v>203085.44565381651</v>
      </c>
      <c r="J47" s="15">
        <f t="shared" si="5"/>
        <v>240583.5789203496</v>
      </c>
      <c r="K47" s="29">
        <f t="shared" si="0"/>
        <v>80194.526306783198</v>
      </c>
    </row>
    <row r="48" spans="1:11" x14ac:dyDescent="0.25">
      <c r="A48" s="38">
        <v>19009</v>
      </c>
      <c r="B48" s="25" t="s">
        <v>98</v>
      </c>
      <c r="C48" t="s">
        <v>67</v>
      </c>
      <c r="D48">
        <v>2</v>
      </c>
      <c r="E48" s="27">
        <f t="shared" si="1"/>
        <v>3124.8444388777557</v>
      </c>
      <c r="F48" s="28">
        <f t="shared" si="2"/>
        <v>6249.6888777555114</v>
      </c>
      <c r="G48" s="26">
        <v>1135</v>
      </c>
      <c r="H48" s="27">
        <f t="shared" si="3"/>
        <v>211.32720671572997</v>
      </c>
      <c r="I48" s="15">
        <f t="shared" si="4"/>
        <v>239856.37962235353</v>
      </c>
      <c r="J48" s="15">
        <f t="shared" si="5"/>
        <v>246106.06850010905</v>
      </c>
      <c r="K48" s="29">
        <f t="shared" si="0"/>
        <v>82035.356166703015</v>
      </c>
    </row>
    <row r="49" spans="1:11" x14ac:dyDescent="0.25">
      <c r="A49" s="38">
        <v>19028</v>
      </c>
      <c r="B49" s="25" t="s">
        <v>99</v>
      </c>
      <c r="C49" t="s">
        <v>67</v>
      </c>
      <c r="D49">
        <v>34</v>
      </c>
      <c r="E49" s="27">
        <f t="shared" si="1"/>
        <v>3124.8444388777557</v>
      </c>
      <c r="F49" s="28">
        <f t="shared" si="2"/>
        <v>106244.7109218437</v>
      </c>
      <c r="G49" s="26">
        <v>1166</v>
      </c>
      <c r="H49" s="27">
        <f t="shared" si="3"/>
        <v>211.32720671572997</v>
      </c>
      <c r="I49" s="15">
        <f t="shared" si="4"/>
        <v>246407.52303054114</v>
      </c>
      <c r="J49" s="15">
        <f t="shared" si="5"/>
        <v>352652.23395238485</v>
      </c>
      <c r="K49" s="29">
        <f t="shared" si="0"/>
        <v>117550.74465079495</v>
      </c>
    </row>
    <row r="50" spans="1:11" x14ac:dyDescent="0.25">
      <c r="A50" s="38">
        <v>20001</v>
      </c>
      <c r="B50" s="25" t="s">
        <v>100</v>
      </c>
      <c r="C50" t="s">
        <v>67</v>
      </c>
      <c r="D50">
        <v>7</v>
      </c>
      <c r="E50" s="27">
        <f t="shared" si="1"/>
        <v>3124.8444388777557</v>
      </c>
      <c r="F50" s="28">
        <f t="shared" si="2"/>
        <v>21873.911072144288</v>
      </c>
      <c r="G50" s="26">
        <v>2041</v>
      </c>
      <c r="H50" s="27">
        <f t="shared" si="3"/>
        <v>211.32720671572997</v>
      </c>
      <c r="I50" s="15">
        <f t="shared" si="4"/>
        <v>431318.82890680485</v>
      </c>
      <c r="J50" s="15">
        <f t="shared" si="5"/>
        <v>453192.73997894913</v>
      </c>
      <c r="K50" s="29">
        <f t="shared" si="0"/>
        <v>151064.24665964971</v>
      </c>
    </row>
    <row r="51" spans="1:11" x14ac:dyDescent="0.25">
      <c r="A51" s="38">
        <v>22002</v>
      </c>
      <c r="B51" s="25" t="s">
        <v>101</v>
      </c>
      <c r="C51" t="s">
        <v>67</v>
      </c>
      <c r="D51">
        <v>0</v>
      </c>
      <c r="E51" s="27">
        <f t="shared" si="1"/>
        <v>3124.8444388777557</v>
      </c>
      <c r="F51" s="28">
        <f t="shared" si="2"/>
        <v>0</v>
      </c>
      <c r="G51" s="26">
        <v>6</v>
      </c>
      <c r="H51" s="27">
        <f t="shared" si="3"/>
        <v>211.32720671572997</v>
      </c>
      <c r="I51" s="15">
        <f t="shared" si="4"/>
        <v>1267.9632402943798</v>
      </c>
      <c r="J51" s="15">
        <f t="shared" si="5"/>
        <v>1267.9632402943798</v>
      </c>
      <c r="K51" s="29">
        <f t="shared" si="0"/>
        <v>422.65441343145994</v>
      </c>
    </row>
    <row r="52" spans="1:11" x14ac:dyDescent="0.25">
      <c r="D52" s="1"/>
      <c r="F52" s="39"/>
      <c r="G52" s="1"/>
      <c r="I52" s="39"/>
      <c r="J52" s="39"/>
    </row>
  </sheetData>
  <pageMargins left="0.7" right="0.7" top="0.75" bottom="0.75" header="0.3" footer="0.3"/>
  <pageSetup scale="7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8099-38A3-4D04-9EAD-133DF0710D42}">
  <sheetPr>
    <pageSetUpPr fitToPage="1"/>
  </sheetPr>
  <dimension ref="A1:K42"/>
  <sheetViews>
    <sheetView zoomScale="90" zoomScaleNormal="90" workbookViewId="0">
      <selection activeCell="A4" sqref="A4"/>
    </sheetView>
  </sheetViews>
  <sheetFormatPr defaultRowHeight="15" x14ac:dyDescent="0.25"/>
  <cols>
    <col min="2" max="2" width="33.140625" customWidth="1"/>
    <col min="3" max="3" width="11.5703125" customWidth="1"/>
    <col min="4" max="4" width="8.42578125" bestFit="1" customWidth="1"/>
    <col min="6" max="6" width="12.140625" bestFit="1" customWidth="1"/>
    <col min="7" max="7" width="9.42578125" bestFit="1" customWidth="1"/>
    <col min="9" max="9" width="12.140625" bestFit="1" customWidth="1"/>
    <col min="10" max="10" width="12.85546875" bestFit="1" customWidth="1"/>
    <col min="11" max="11" width="13.28515625" bestFit="1" customWidth="1"/>
  </cols>
  <sheetData>
    <row r="1" spans="1:11" x14ac:dyDescent="0.25">
      <c r="A1" s="1" t="s">
        <v>0</v>
      </c>
    </row>
    <row r="2" spans="1:11" x14ac:dyDescent="0.25">
      <c r="A2" s="1" t="s">
        <v>102</v>
      </c>
    </row>
    <row r="4" spans="1:11" x14ac:dyDescent="0.25">
      <c r="A4" s="1" t="s">
        <v>6</v>
      </c>
    </row>
    <row r="5" spans="1:11" x14ac:dyDescent="0.25">
      <c r="A5" s="1"/>
    </row>
    <row r="6" spans="1:11" x14ac:dyDescent="0.25">
      <c r="A6" s="1" t="s">
        <v>7</v>
      </c>
    </row>
    <row r="8" spans="1:11" ht="45" x14ac:dyDescent="0.25">
      <c r="A8" s="18" t="s">
        <v>8</v>
      </c>
      <c r="B8" s="18" t="s">
        <v>9</v>
      </c>
      <c r="C8" s="18" t="s">
        <v>10</v>
      </c>
      <c r="D8" s="18" t="s">
        <v>103</v>
      </c>
      <c r="E8" s="18" t="s">
        <v>104</v>
      </c>
      <c r="F8" s="18" t="s">
        <v>105</v>
      </c>
      <c r="G8" s="18" t="s">
        <v>106</v>
      </c>
      <c r="H8" s="18" t="s">
        <v>107</v>
      </c>
      <c r="I8" s="18" t="s">
        <v>108</v>
      </c>
      <c r="J8" s="18" t="s">
        <v>109</v>
      </c>
      <c r="K8" s="18" t="s">
        <v>18</v>
      </c>
    </row>
    <row r="9" spans="1:11" x14ac:dyDescent="0.25">
      <c r="A9">
        <v>8020</v>
      </c>
      <c r="B9" s="25" t="s">
        <v>110</v>
      </c>
      <c r="C9" s="40" t="s">
        <v>111</v>
      </c>
      <c r="D9" s="26">
        <v>2741</v>
      </c>
      <c r="E9">
        <v>465</v>
      </c>
      <c r="F9" s="28">
        <f t="shared" ref="F9:F14" si="0">E9*D9</f>
        <v>1274565</v>
      </c>
      <c r="J9" s="15">
        <f>F9+I9</f>
        <v>1274565</v>
      </c>
      <c r="K9" s="15">
        <f>J9/3</f>
        <v>424855</v>
      </c>
    </row>
    <row r="10" spans="1:11" x14ac:dyDescent="0.25">
      <c r="A10">
        <v>14085</v>
      </c>
      <c r="B10" s="25" t="s">
        <v>112</v>
      </c>
      <c r="C10" s="40" t="s">
        <v>111</v>
      </c>
      <c r="D10" s="26">
        <v>2329</v>
      </c>
      <c r="E10">
        <f>$E$9</f>
        <v>465</v>
      </c>
      <c r="F10" s="28">
        <f t="shared" si="0"/>
        <v>1082985</v>
      </c>
      <c r="J10" s="15">
        <f t="shared" ref="J10:J15" si="1">F10+I10</f>
        <v>1082985</v>
      </c>
      <c r="K10" s="15">
        <f t="shared" ref="K10:K15" si="2">J10/3</f>
        <v>360995</v>
      </c>
    </row>
    <row r="11" spans="1:11" x14ac:dyDescent="0.25">
      <c r="A11">
        <v>3019</v>
      </c>
      <c r="B11" s="25" t="s">
        <v>113</v>
      </c>
      <c r="C11" s="40" t="s">
        <v>111</v>
      </c>
      <c r="D11" s="26">
        <v>641</v>
      </c>
      <c r="E11">
        <f>$E$9</f>
        <v>465</v>
      </c>
      <c r="F11" s="28">
        <f t="shared" si="0"/>
        <v>298065</v>
      </c>
      <c r="J11" s="15">
        <f t="shared" si="1"/>
        <v>298065</v>
      </c>
      <c r="K11" s="15">
        <f t="shared" si="2"/>
        <v>99355</v>
      </c>
    </row>
    <row r="12" spans="1:11" x14ac:dyDescent="0.25">
      <c r="A12">
        <v>19012</v>
      </c>
      <c r="B12" s="25" t="s">
        <v>114</v>
      </c>
      <c r="C12" s="40" t="s">
        <v>111</v>
      </c>
      <c r="D12" s="26">
        <v>308</v>
      </c>
      <c r="E12">
        <f>$E$9</f>
        <v>465</v>
      </c>
      <c r="F12" s="28">
        <f t="shared" si="0"/>
        <v>143220</v>
      </c>
      <c r="J12" s="15">
        <f t="shared" si="1"/>
        <v>143220</v>
      </c>
      <c r="K12" s="15">
        <f t="shared" si="2"/>
        <v>47740</v>
      </c>
    </row>
    <row r="13" spans="1:11" x14ac:dyDescent="0.25">
      <c r="A13">
        <v>16014</v>
      </c>
      <c r="B13" s="25" t="s">
        <v>115</v>
      </c>
      <c r="C13" s="40" t="s">
        <v>111</v>
      </c>
      <c r="D13" s="26">
        <v>708</v>
      </c>
      <c r="E13">
        <f>$E$9</f>
        <v>465</v>
      </c>
      <c r="F13" s="28">
        <f t="shared" si="0"/>
        <v>329220</v>
      </c>
      <c r="J13" s="15">
        <f t="shared" si="1"/>
        <v>329220</v>
      </c>
      <c r="K13" s="15">
        <f t="shared" si="2"/>
        <v>109740</v>
      </c>
    </row>
    <row r="14" spans="1:11" x14ac:dyDescent="0.25">
      <c r="A14">
        <v>4013</v>
      </c>
      <c r="B14" s="25" t="s">
        <v>116</v>
      </c>
      <c r="C14" s="40" t="s">
        <v>111</v>
      </c>
      <c r="D14" s="26">
        <v>992</v>
      </c>
      <c r="E14">
        <f>$E$9</f>
        <v>465</v>
      </c>
      <c r="F14" s="28">
        <f t="shared" si="0"/>
        <v>461280</v>
      </c>
      <c r="J14" s="15">
        <f t="shared" si="1"/>
        <v>461280</v>
      </c>
      <c r="K14" s="15">
        <f t="shared" si="2"/>
        <v>153760</v>
      </c>
    </row>
    <row r="15" spans="1:11" ht="15.75" thickBot="1" x14ac:dyDescent="0.3">
      <c r="A15" s="41" t="s">
        <v>117</v>
      </c>
      <c r="B15" s="41"/>
      <c r="C15" s="42"/>
      <c r="D15" s="43">
        <v>7719</v>
      </c>
      <c r="E15" s="41"/>
      <c r="F15" s="44">
        <f>SUM(F9:F14)</f>
        <v>3589335</v>
      </c>
      <c r="G15" s="45">
        <v>0</v>
      </c>
      <c r="H15" s="41"/>
      <c r="I15" s="44">
        <f>SUM(I9:I14)</f>
        <v>0</v>
      </c>
      <c r="J15" s="46">
        <f t="shared" si="1"/>
        <v>3589335</v>
      </c>
      <c r="K15" s="46">
        <f t="shared" si="2"/>
        <v>1196445</v>
      </c>
    </row>
    <row r="16" spans="1:11" x14ac:dyDescent="0.25">
      <c r="C16" s="40"/>
    </row>
    <row r="17" spans="1:11" x14ac:dyDescent="0.25">
      <c r="A17">
        <v>19005</v>
      </c>
      <c r="B17" s="25" t="s">
        <v>118</v>
      </c>
      <c r="C17" s="40" t="s">
        <v>119</v>
      </c>
      <c r="D17" s="26">
        <v>1467</v>
      </c>
      <c r="E17" s="47">
        <v>100</v>
      </c>
      <c r="F17" s="28">
        <f t="shared" ref="F17:F26" si="3">E17*D17</f>
        <v>146700</v>
      </c>
      <c r="G17" s="26">
        <v>376</v>
      </c>
      <c r="H17" s="48">
        <v>100</v>
      </c>
      <c r="I17" s="28">
        <f>G17*H17</f>
        <v>37600</v>
      </c>
      <c r="J17" s="15">
        <f t="shared" ref="J17:J26" si="4">F17+I17</f>
        <v>184300</v>
      </c>
      <c r="K17" s="15">
        <f t="shared" ref="K17:K29" si="5">J17/3</f>
        <v>61433.333333333336</v>
      </c>
    </row>
    <row r="18" spans="1:11" x14ac:dyDescent="0.25">
      <c r="A18">
        <v>14004</v>
      </c>
      <c r="B18" s="25" t="s">
        <v>120</v>
      </c>
      <c r="C18" s="40" t="s">
        <v>119</v>
      </c>
      <c r="D18" s="26">
        <v>41</v>
      </c>
      <c r="E18">
        <f>$E$17</f>
        <v>100</v>
      </c>
      <c r="F18" s="28">
        <f t="shared" si="3"/>
        <v>4100</v>
      </c>
      <c r="G18" s="26">
        <v>16</v>
      </c>
      <c r="H18">
        <f>$H$17</f>
        <v>100</v>
      </c>
      <c r="I18" s="28">
        <f>G18*H18</f>
        <v>1600</v>
      </c>
      <c r="J18" s="15">
        <f t="shared" si="4"/>
        <v>5700</v>
      </c>
      <c r="K18" s="15">
        <f t="shared" si="5"/>
        <v>1900</v>
      </c>
    </row>
    <row r="19" spans="1:11" x14ac:dyDescent="0.25">
      <c r="A19">
        <v>23002</v>
      </c>
      <c r="B19" s="25" t="s">
        <v>121</v>
      </c>
      <c r="C19" s="40" t="s">
        <v>119</v>
      </c>
      <c r="D19" s="26">
        <v>4134</v>
      </c>
      <c r="E19">
        <f t="shared" ref="E19:E28" si="6">$E$17</f>
        <v>100</v>
      </c>
      <c r="F19" s="28">
        <f t="shared" si="3"/>
        <v>413400</v>
      </c>
      <c r="G19" s="26">
        <v>517</v>
      </c>
      <c r="H19">
        <f t="shared" ref="H19:H28" si="7">$H$17</f>
        <v>100</v>
      </c>
      <c r="I19" s="28">
        <f t="shared" ref="I19:I26" si="8">G19*H19</f>
        <v>51700</v>
      </c>
      <c r="J19" s="15">
        <f t="shared" si="4"/>
        <v>465100</v>
      </c>
      <c r="K19" s="15">
        <f t="shared" si="5"/>
        <v>155033.33333333334</v>
      </c>
    </row>
    <row r="20" spans="1:11" x14ac:dyDescent="0.25">
      <c r="A20">
        <v>3021</v>
      </c>
      <c r="B20" s="25" t="s">
        <v>122</v>
      </c>
      <c r="C20" s="40" t="s">
        <v>119</v>
      </c>
      <c r="D20" s="26">
        <v>4004</v>
      </c>
      <c r="E20">
        <f t="shared" si="6"/>
        <v>100</v>
      </c>
      <c r="F20" s="28">
        <f t="shared" si="3"/>
        <v>400400</v>
      </c>
      <c r="G20" s="26">
        <v>289</v>
      </c>
      <c r="H20">
        <f t="shared" si="7"/>
        <v>100</v>
      </c>
      <c r="I20" s="28">
        <f t="shared" si="8"/>
        <v>28900</v>
      </c>
      <c r="J20" s="15">
        <f t="shared" si="4"/>
        <v>429300</v>
      </c>
      <c r="K20" s="15">
        <f t="shared" si="5"/>
        <v>143100</v>
      </c>
    </row>
    <row r="21" spans="1:11" x14ac:dyDescent="0.25">
      <c r="A21">
        <v>3452</v>
      </c>
      <c r="B21" s="25" t="s">
        <v>123</v>
      </c>
      <c r="C21" s="40" t="s">
        <v>119</v>
      </c>
      <c r="D21" s="26">
        <v>8507</v>
      </c>
      <c r="E21">
        <f t="shared" si="6"/>
        <v>100</v>
      </c>
      <c r="F21" s="28">
        <f t="shared" si="3"/>
        <v>850700</v>
      </c>
      <c r="G21" s="26">
        <v>8438</v>
      </c>
      <c r="H21">
        <f t="shared" si="7"/>
        <v>100</v>
      </c>
      <c r="I21" s="28">
        <f t="shared" si="8"/>
        <v>843800</v>
      </c>
      <c r="J21" s="15">
        <f t="shared" si="4"/>
        <v>1694500</v>
      </c>
      <c r="K21" s="15">
        <f t="shared" si="5"/>
        <v>564833.33333333337</v>
      </c>
    </row>
    <row r="22" spans="1:11" x14ac:dyDescent="0.25">
      <c r="A22">
        <v>19404</v>
      </c>
      <c r="B22" s="25" t="s">
        <v>124</v>
      </c>
      <c r="C22" s="40" t="s">
        <v>119</v>
      </c>
      <c r="D22" s="26">
        <v>6496</v>
      </c>
      <c r="E22">
        <f t="shared" si="6"/>
        <v>100</v>
      </c>
      <c r="F22" s="28">
        <f t="shared" si="3"/>
        <v>649600</v>
      </c>
      <c r="G22" s="26">
        <v>1878</v>
      </c>
      <c r="H22">
        <f t="shared" si="7"/>
        <v>100</v>
      </c>
      <c r="I22" s="28">
        <f t="shared" si="8"/>
        <v>187800</v>
      </c>
      <c r="J22" s="15">
        <f t="shared" si="4"/>
        <v>837400</v>
      </c>
      <c r="K22" s="15">
        <f t="shared" si="5"/>
        <v>279133.33333333331</v>
      </c>
    </row>
    <row r="23" spans="1:11" x14ac:dyDescent="0.25">
      <c r="A23">
        <v>6036</v>
      </c>
      <c r="B23" s="25" t="s">
        <v>125</v>
      </c>
      <c r="C23" s="40" t="s">
        <v>119</v>
      </c>
      <c r="D23" s="26">
        <v>5732</v>
      </c>
      <c r="E23">
        <f t="shared" si="6"/>
        <v>100</v>
      </c>
      <c r="F23" s="28">
        <f t="shared" si="3"/>
        <v>573200</v>
      </c>
      <c r="G23" s="26">
        <v>2913</v>
      </c>
      <c r="H23">
        <f t="shared" si="7"/>
        <v>100</v>
      </c>
      <c r="I23" s="28">
        <f t="shared" si="8"/>
        <v>291300</v>
      </c>
      <c r="J23" s="15">
        <f t="shared" si="4"/>
        <v>864500</v>
      </c>
      <c r="K23" s="15">
        <f t="shared" si="5"/>
        <v>288166.66666666669</v>
      </c>
    </row>
    <row r="24" spans="1:11" x14ac:dyDescent="0.25">
      <c r="A24">
        <v>19048</v>
      </c>
      <c r="B24" s="25" t="s">
        <v>126</v>
      </c>
      <c r="C24" s="40" t="s">
        <v>119</v>
      </c>
      <c r="D24" s="26">
        <v>4196</v>
      </c>
      <c r="E24">
        <f t="shared" si="6"/>
        <v>100</v>
      </c>
      <c r="F24" s="28">
        <f t="shared" si="3"/>
        <v>419600</v>
      </c>
      <c r="G24" s="26">
        <v>643</v>
      </c>
      <c r="H24">
        <f t="shared" si="7"/>
        <v>100</v>
      </c>
      <c r="I24" s="28">
        <f t="shared" si="8"/>
        <v>64300</v>
      </c>
      <c r="J24" s="15">
        <f t="shared" si="4"/>
        <v>483900</v>
      </c>
      <c r="K24" s="15">
        <f t="shared" si="5"/>
        <v>161300</v>
      </c>
    </row>
    <row r="25" spans="1:11" x14ac:dyDescent="0.25">
      <c r="A25">
        <v>3013</v>
      </c>
      <c r="B25" s="25" t="s">
        <v>127</v>
      </c>
      <c r="C25" s="40" t="s">
        <v>119</v>
      </c>
      <c r="D25" s="26">
        <v>3049</v>
      </c>
      <c r="E25">
        <f t="shared" si="6"/>
        <v>100</v>
      </c>
      <c r="F25" s="28">
        <f t="shared" si="3"/>
        <v>304900</v>
      </c>
      <c r="G25" s="26">
        <v>332</v>
      </c>
      <c r="H25">
        <f t="shared" si="7"/>
        <v>100</v>
      </c>
      <c r="I25" s="28">
        <f t="shared" si="8"/>
        <v>33200</v>
      </c>
      <c r="J25" s="15">
        <f t="shared" si="4"/>
        <v>338100</v>
      </c>
      <c r="K25" s="15">
        <f t="shared" si="5"/>
        <v>112700</v>
      </c>
    </row>
    <row r="26" spans="1:11" x14ac:dyDescent="0.25">
      <c r="A26">
        <v>4200</v>
      </c>
      <c r="B26" s="25" t="s">
        <v>128</v>
      </c>
      <c r="C26" s="40" t="s">
        <v>119</v>
      </c>
      <c r="D26" s="26">
        <v>7920</v>
      </c>
      <c r="E26">
        <f t="shared" si="6"/>
        <v>100</v>
      </c>
      <c r="F26" s="28">
        <f t="shared" si="3"/>
        <v>792000</v>
      </c>
      <c r="G26" s="26">
        <v>778</v>
      </c>
      <c r="H26">
        <f t="shared" si="7"/>
        <v>100</v>
      </c>
      <c r="I26" s="28">
        <f t="shared" si="8"/>
        <v>77800</v>
      </c>
      <c r="J26" s="15">
        <f t="shared" si="4"/>
        <v>869800</v>
      </c>
      <c r="K26" s="15">
        <f t="shared" si="5"/>
        <v>289933.33333333331</v>
      </c>
    </row>
    <row r="27" spans="1:11" x14ac:dyDescent="0.25">
      <c r="A27">
        <v>14005</v>
      </c>
      <c r="B27" s="25" t="s">
        <v>129</v>
      </c>
      <c r="C27" s="40" t="s">
        <v>119</v>
      </c>
      <c r="D27" s="26">
        <v>4139</v>
      </c>
      <c r="E27">
        <f t="shared" si="6"/>
        <v>100</v>
      </c>
      <c r="F27" s="28">
        <f>E27*D27</f>
        <v>413900</v>
      </c>
      <c r="G27" s="26">
        <v>182</v>
      </c>
      <c r="H27">
        <f t="shared" si="7"/>
        <v>100</v>
      </c>
      <c r="I27" s="28">
        <f>G27*H27</f>
        <v>18200</v>
      </c>
      <c r="J27" s="15">
        <f>F27+I27</f>
        <v>432100</v>
      </c>
      <c r="K27" s="15">
        <f t="shared" si="5"/>
        <v>144033.33333333334</v>
      </c>
    </row>
    <row r="28" spans="1:11" x14ac:dyDescent="0.25">
      <c r="A28">
        <v>3108</v>
      </c>
      <c r="B28" s="25" t="s">
        <v>130</v>
      </c>
      <c r="C28" s="40" t="s">
        <v>119</v>
      </c>
      <c r="D28" s="26">
        <v>2358</v>
      </c>
      <c r="E28">
        <f t="shared" si="6"/>
        <v>100</v>
      </c>
      <c r="F28" s="28">
        <f>E28*D28</f>
        <v>235800</v>
      </c>
      <c r="G28" s="26">
        <v>0</v>
      </c>
      <c r="H28">
        <f t="shared" si="7"/>
        <v>100</v>
      </c>
      <c r="I28" s="28">
        <f>G28*H28</f>
        <v>0</v>
      </c>
      <c r="J28" s="15">
        <f>F28+I28</f>
        <v>235800</v>
      </c>
      <c r="K28" s="15">
        <f t="shared" si="5"/>
        <v>78600</v>
      </c>
    </row>
    <row r="29" spans="1:11" ht="15.75" thickBot="1" x14ac:dyDescent="0.3">
      <c r="A29" s="41" t="s">
        <v>131</v>
      </c>
      <c r="B29" s="41"/>
      <c r="C29" s="42"/>
      <c r="D29" s="43">
        <v>52043</v>
      </c>
      <c r="E29" s="41"/>
      <c r="F29" s="44">
        <f>SUM(F17:F28)</f>
        <v>5204300</v>
      </c>
      <c r="G29" s="43">
        <v>16362</v>
      </c>
      <c r="H29" s="41"/>
      <c r="I29" s="44">
        <f>SUM(I17:I28)</f>
        <v>1636200</v>
      </c>
      <c r="J29" s="44">
        <f>SUM(J17:J28)</f>
        <v>6840500</v>
      </c>
      <c r="K29" s="46">
        <f t="shared" si="5"/>
        <v>2280166.6666666665</v>
      </c>
    </row>
    <row r="30" spans="1:11" x14ac:dyDescent="0.25">
      <c r="C30" s="40"/>
    </row>
    <row r="31" spans="1:11" x14ac:dyDescent="0.25">
      <c r="A31">
        <v>3093</v>
      </c>
      <c r="B31" s="25" t="s">
        <v>132</v>
      </c>
      <c r="C31" s="40" t="s">
        <v>133</v>
      </c>
      <c r="D31" s="26">
        <v>2225</v>
      </c>
      <c r="E31" s="49">
        <v>550</v>
      </c>
      <c r="F31" s="28">
        <f>E31*D31</f>
        <v>1223750</v>
      </c>
      <c r="G31" s="26">
        <v>7949</v>
      </c>
      <c r="H31">
        <v>155</v>
      </c>
      <c r="I31" s="28">
        <f>G31*H31</f>
        <v>1232095</v>
      </c>
      <c r="J31" s="15">
        <f t="shared" ref="J31:J37" si="9">F31+I31</f>
        <v>2455845</v>
      </c>
      <c r="K31" s="15">
        <f t="shared" ref="K31:K38" si="10">J31/3</f>
        <v>818615</v>
      </c>
    </row>
    <row r="32" spans="1:11" x14ac:dyDescent="0.25">
      <c r="A32">
        <v>18002</v>
      </c>
      <c r="B32" s="25" t="s">
        <v>134</v>
      </c>
      <c r="C32" s="40" t="s">
        <v>133</v>
      </c>
      <c r="D32" s="26">
        <v>574</v>
      </c>
      <c r="E32">
        <f>$E$31</f>
        <v>550</v>
      </c>
      <c r="F32" s="28">
        <f>E32*D32</f>
        <v>315700</v>
      </c>
      <c r="G32" s="26">
        <v>0</v>
      </c>
      <c r="H32">
        <f>$H$31</f>
        <v>155</v>
      </c>
      <c r="I32" s="28">
        <f>G32*H32</f>
        <v>0</v>
      </c>
      <c r="J32" s="15">
        <f t="shared" si="9"/>
        <v>315700</v>
      </c>
      <c r="K32" s="15">
        <f t="shared" si="10"/>
        <v>105233.33333333333</v>
      </c>
    </row>
    <row r="33" spans="1:11" x14ac:dyDescent="0.25">
      <c r="A33">
        <v>23010</v>
      </c>
      <c r="B33" s="25" t="s">
        <v>135</v>
      </c>
      <c r="C33" s="40" t="s">
        <v>133</v>
      </c>
      <c r="D33" s="26">
        <v>601</v>
      </c>
      <c r="E33">
        <f>$E$31</f>
        <v>550</v>
      </c>
      <c r="F33" s="28">
        <f>E33*D33</f>
        <v>330550</v>
      </c>
      <c r="G33" s="26">
        <v>586</v>
      </c>
      <c r="H33">
        <f>$H$31</f>
        <v>155</v>
      </c>
      <c r="I33" s="28">
        <f>G33*H33</f>
        <v>90830</v>
      </c>
      <c r="J33" s="15">
        <f t="shared" si="9"/>
        <v>421380</v>
      </c>
      <c r="K33" s="15">
        <f t="shared" si="10"/>
        <v>140460</v>
      </c>
    </row>
    <row r="34" spans="1:11" x14ac:dyDescent="0.25">
      <c r="A34">
        <v>3080</v>
      </c>
      <c r="B34" s="25" t="s">
        <v>136</v>
      </c>
      <c r="C34" s="40" t="s">
        <v>133</v>
      </c>
      <c r="D34" s="26">
        <v>2162</v>
      </c>
      <c r="E34">
        <f>$E$31</f>
        <v>550</v>
      </c>
      <c r="F34" s="28">
        <f>E34*D34</f>
        <v>1189100</v>
      </c>
      <c r="G34" s="26">
        <v>681</v>
      </c>
      <c r="H34">
        <f>$H$31</f>
        <v>155</v>
      </c>
      <c r="I34" s="28">
        <f>G34*H34</f>
        <v>105555</v>
      </c>
      <c r="J34" s="15">
        <f t="shared" si="9"/>
        <v>1294655</v>
      </c>
      <c r="K34" s="15">
        <f t="shared" si="10"/>
        <v>431551.66666666669</v>
      </c>
    </row>
    <row r="35" spans="1:11" x14ac:dyDescent="0.25">
      <c r="A35">
        <v>5016</v>
      </c>
      <c r="B35" s="25" t="s">
        <v>137</v>
      </c>
      <c r="C35" s="40" t="s">
        <v>133</v>
      </c>
      <c r="D35" s="26">
        <v>38</v>
      </c>
      <c r="E35">
        <f>$E$31</f>
        <v>550</v>
      </c>
      <c r="F35" s="28">
        <f>E35*D35</f>
        <v>20900</v>
      </c>
      <c r="G35" s="26">
        <v>0</v>
      </c>
      <c r="H35">
        <f>$H$31</f>
        <v>155</v>
      </c>
      <c r="I35" s="28">
        <f>G35*H35</f>
        <v>0</v>
      </c>
      <c r="J35" s="15">
        <f t="shared" si="9"/>
        <v>20900</v>
      </c>
      <c r="K35" s="15">
        <f t="shared" si="10"/>
        <v>6966.666666666667</v>
      </c>
    </row>
    <row r="36" spans="1:11" x14ac:dyDescent="0.25">
      <c r="A36" s="50">
        <v>12003</v>
      </c>
      <c r="B36" t="s">
        <v>138</v>
      </c>
      <c r="C36" s="40" t="s">
        <v>133</v>
      </c>
      <c r="D36" s="26">
        <v>108</v>
      </c>
      <c r="E36">
        <f t="shared" ref="E36:E37" si="11">$E$31</f>
        <v>550</v>
      </c>
      <c r="F36" s="28">
        <f t="shared" ref="F36:F37" si="12">E36*D36</f>
        <v>59400</v>
      </c>
      <c r="G36" s="26">
        <v>0</v>
      </c>
      <c r="H36">
        <f t="shared" ref="H36:H37" si="13">$H$31</f>
        <v>155</v>
      </c>
      <c r="I36" s="28">
        <f t="shared" ref="I36:I37" si="14">G36*H36</f>
        <v>0</v>
      </c>
      <c r="J36" s="15">
        <f t="shared" si="9"/>
        <v>59400</v>
      </c>
      <c r="K36" s="15">
        <f t="shared" si="10"/>
        <v>19800</v>
      </c>
    </row>
    <row r="37" spans="1:11" x14ac:dyDescent="0.25">
      <c r="A37" s="50">
        <v>19037</v>
      </c>
      <c r="B37" t="s">
        <v>139</v>
      </c>
      <c r="C37" s="40" t="s">
        <v>133</v>
      </c>
      <c r="D37" s="26">
        <v>324</v>
      </c>
      <c r="E37">
        <f t="shared" si="11"/>
        <v>550</v>
      </c>
      <c r="F37" s="28">
        <f t="shared" si="12"/>
        <v>178200</v>
      </c>
      <c r="G37" s="26">
        <v>0</v>
      </c>
      <c r="H37">
        <f t="shared" si="13"/>
        <v>155</v>
      </c>
      <c r="I37" s="28">
        <f t="shared" si="14"/>
        <v>0</v>
      </c>
      <c r="J37" s="15">
        <f t="shared" si="9"/>
        <v>178200</v>
      </c>
      <c r="K37" s="15">
        <f t="shared" si="10"/>
        <v>59400</v>
      </c>
    </row>
    <row r="38" spans="1:11" ht="15.75" thickBot="1" x14ac:dyDescent="0.3">
      <c r="A38" s="41" t="s">
        <v>140</v>
      </c>
      <c r="B38" s="41"/>
      <c r="C38" s="42"/>
      <c r="D38" s="43">
        <v>6032</v>
      </c>
      <c r="E38" s="41"/>
      <c r="F38" s="44">
        <f>SUM(F31:F37)</f>
        <v>3317600</v>
      </c>
      <c r="G38" s="43">
        <v>9216</v>
      </c>
      <c r="H38" s="41"/>
      <c r="I38" s="44">
        <f>SUM(I31:I37)</f>
        <v>1428480</v>
      </c>
      <c r="J38" s="44">
        <f>SUM(J31:J37)</f>
        <v>4746080</v>
      </c>
      <c r="K38" s="46">
        <f t="shared" si="10"/>
        <v>1582026.6666666667</v>
      </c>
    </row>
    <row r="40" spans="1:11" x14ac:dyDescent="0.25">
      <c r="E40" s="49"/>
    </row>
    <row r="41" spans="1:11" x14ac:dyDescent="0.25">
      <c r="E41" s="49"/>
    </row>
    <row r="42" spans="1:11" x14ac:dyDescent="0.25">
      <c r="A42" s="51"/>
      <c r="B42" s="52"/>
    </row>
  </sheetData>
  <pageMargins left="0.7" right="0.7" top="0.75" bottom="0.75" header="0.3" footer="0.3"/>
  <pageSetup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ED04-0D5D-478F-957B-8731A8DABC46}">
  <dimension ref="A1:Q53"/>
  <sheetViews>
    <sheetView workbookViewId="0">
      <pane ySplit="8" topLeftCell="A9" activePane="bottomLeft" state="frozen"/>
      <selection activeCell="L11" sqref="L11"/>
      <selection pane="bottomLeft"/>
    </sheetView>
  </sheetViews>
  <sheetFormatPr defaultRowHeight="15" x14ac:dyDescent="0.25"/>
  <cols>
    <col min="2" max="2" width="36.5703125" customWidth="1"/>
    <col min="3" max="3" width="15.85546875" customWidth="1"/>
    <col min="4" max="4" width="9.7109375" style="26" bestFit="1" customWidth="1"/>
    <col min="5" max="5" width="9.7109375" bestFit="1" customWidth="1"/>
    <col min="6" max="6" width="9.42578125" bestFit="1" customWidth="1"/>
    <col min="7" max="7" width="10.5703125" bestFit="1" customWidth="1"/>
    <col min="8" max="8" width="13.5703125" customWidth="1"/>
    <col min="9" max="9" width="4.42578125" customWidth="1"/>
    <col min="10" max="10" width="10" bestFit="1" customWidth="1"/>
    <col min="11" max="11" width="9.7109375" bestFit="1" customWidth="1"/>
    <col min="12" max="12" width="8.5703125" customWidth="1"/>
    <col min="14" max="14" width="14.42578125" bestFit="1" customWidth="1"/>
    <col min="15" max="15" width="16.42578125" bestFit="1" customWidth="1"/>
    <col min="16" max="16" width="14.28515625" bestFit="1" customWidth="1"/>
    <col min="17" max="17" width="8.28515625" customWidth="1"/>
  </cols>
  <sheetData>
    <row r="1" spans="1:17" x14ac:dyDescent="0.25">
      <c r="A1" s="1" t="s">
        <v>0</v>
      </c>
      <c r="C1" s="26"/>
      <c r="D1"/>
    </row>
    <row r="2" spans="1:17" x14ac:dyDescent="0.25">
      <c r="A2" s="1" t="s">
        <v>141</v>
      </c>
      <c r="C2" s="26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x14ac:dyDescent="0.25">
      <c r="C3" s="26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x14ac:dyDescent="0.25">
      <c r="A4" s="1" t="s">
        <v>6</v>
      </c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4"/>
    </row>
    <row r="5" spans="1:17" x14ac:dyDescent="0.25">
      <c r="A5" s="1"/>
      <c r="D5" s="63"/>
      <c r="E5" s="62"/>
      <c r="F5" s="64"/>
      <c r="G5" s="62"/>
      <c r="H5" s="62"/>
      <c r="I5" s="62"/>
      <c r="J5" s="62"/>
      <c r="K5" s="62"/>
      <c r="L5" s="64"/>
      <c r="M5" s="62"/>
      <c r="N5" s="62"/>
      <c r="O5" s="65"/>
      <c r="P5" s="62"/>
      <c r="Q5" s="54"/>
    </row>
    <row r="6" spans="1:17" x14ac:dyDescent="0.25">
      <c r="A6" s="1" t="s">
        <v>7</v>
      </c>
      <c r="D6" s="63"/>
      <c r="E6" s="63"/>
      <c r="F6" s="62"/>
      <c r="G6" s="62"/>
      <c r="H6" s="63"/>
      <c r="I6" s="63"/>
      <c r="J6" s="63"/>
      <c r="K6" s="63"/>
      <c r="L6" s="62"/>
      <c r="M6" s="62"/>
      <c r="N6" s="63"/>
      <c r="O6" s="62"/>
      <c r="P6" s="62"/>
      <c r="Q6" s="53"/>
    </row>
    <row r="7" spans="1:17" x14ac:dyDescent="0.25">
      <c r="D7" s="66" t="s">
        <v>142</v>
      </c>
      <c r="E7" s="66"/>
      <c r="F7" s="66"/>
      <c r="G7" s="66"/>
      <c r="H7" s="66"/>
      <c r="I7" s="55"/>
      <c r="J7" s="66" t="s">
        <v>143</v>
      </c>
      <c r="K7" s="66"/>
      <c r="L7" s="66"/>
      <c r="M7" s="66"/>
      <c r="N7" s="66"/>
      <c r="O7" s="56">
        <f>SUM(O9:O53)</f>
        <v>339309503.38199991</v>
      </c>
      <c r="P7" s="56">
        <f>SUM(P9:P53)</f>
        <v>113103167.79400001</v>
      </c>
      <c r="Q7" s="55"/>
    </row>
    <row r="8" spans="1:17" ht="45" x14ac:dyDescent="0.25">
      <c r="A8" s="18" t="s">
        <v>8</v>
      </c>
      <c r="B8" s="18" t="s">
        <v>9</v>
      </c>
      <c r="C8" s="18" t="s">
        <v>144</v>
      </c>
      <c r="D8" s="19" t="s">
        <v>145</v>
      </c>
      <c r="E8" s="18" t="s">
        <v>146</v>
      </c>
      <c r="F8" s="18" t="s">
        <v>147</v>
      </c>
      <c r="G8" s="18" t="s">
        <v>148</v>
      </c>
      <c r="H8" s="18" t="s">
        <v>149</v>
      </c>
      <c r="I8" s="57"/>
      <c r="J8" s="18" t="s">
        <v>150</v>
      </c>
      <c r="K8" s="18" t="s">
        <v>146</v>
      </c>
      <c r="L8" s="18" t="s">
        <v>147</v>
      </c>
      <c r="M8" s="18" t="s">
        <v>148</v>
      </c>
      <c r="N8" s="18" t="s">
        <v>149</v>
      </c>
      <c r="O8" s="18" t="s">
        <v>151</v>
      </c>
      <c r="P8" s="18" t="s">
        <v>18</v>
      </c>
      <c r="Q8" s="57"/>
    </row>
    <row r="9" spans="1:17" x14ac:dyDescent="0.25">
      <c r="A9" s="24">
        <v>1003</v>
      </c>
      <c r="B9" s="25" t="s">
        <v>152</v>
      </c>
      <c r="C9" t="s">
        <v>153</v>
      </c>
      <c r="D9" s="26">
        <v>80</v>
      </c>
      <c r="E9" s="58">
        <v>156.68170000000003</v>
      </c>
      <c r="F9" s="58">
        <f t="shared" ref="F9:F53" si="0">IFERROR(E9/D9,0)</f>
        <v>1.9585212500000004</v>
      </c>
      <c r="G9" s="16">
        <v>2500</v>
      </c>
      <c r="H9" s="28">
        <f t="shared" ref="H9:H53" si="1">D9*F9*G9</f>
        <v>391704.25000000006</v>
      </c>
      <c r="I9" s="28"/>
      <c r="J9" s="26">
        <v>13827</v>
      </c>
      <c r="K9" s="58">
        <v>3575.9193000000005</v>
      </c>
      <c r="L9" s="58">
        <f t="shared" ref="L9:L53" si="2">IFERROR(K9/J9,0)</f>
        <v>0.25861859405510962</v>
      </c>
      <c r="M9" s="59">
        <v>555</v>
      </c>
      <c r="N9" s="15">
        <f t="shared" ref="N9:N53" si="3">J9*L9*M9</f>
        <v>1984635.2115000002</v>
      </c>
      <c r="O9" s="15">
        <f t="shared" ref="O9:O53" si="4">N9+H9</f>
        <v>2376339.4615000002</v>
      </c>
      <c r="P9" s="15">
        <f>O9/3</f>
        <v>792113.1538333334</v>
      </c>
      <c r="Q9" s="28"/>
    </row>
    <row r="10" spans="1:17" x14ac:dyDescent="0.25">
      <c r="A10" s="24">
        <v>1007</v>
      </c>
      <c r="B10" s="25" t="s">
        <v>154</v>
      </c>
      <c r="C10" t="s">
        <v>153</v>
      </c>
      <c r="D10" s="26">
        <v>650</v>
      </c>
      <c r="E10" s="58">
        <v>642.29160000000002</v>
      </c>
      <c r="F10" s="58">
        <f t="shared" si="0"/>
        <v>0.98814092307692314</v>
      </c>
      <c r="G10" s="16">
        <v>2500</v>
      </c>
      <c r="H10" s="28">
        <f t="shared" si="1"/>
        <v>1605729</v>
      </c>
      <c r="I10" s="28"/>
      <c r="J10" s="26">
        <v>23624</v>
      </c>
      <c r="K10" s="58">
        <v>7791.3883000000005</v>
      </c>
      <c r="L10" s="58"/>
      <c r="M10" s="59">
        <v>555</v>
      </c>
      <c r="N10" s="15">
        <f t="shared" si="3"/>
        <v>0</v>
      </c>
      <c r="O10" s="15">
        <f t="shared" si="4"/>
        <v>1605729</v>
      </c>
      <c r="P10" s="15">
        <f t="shared" ref="P10:P53" si="5">O10/3</f>
        <v>535243</v>
      </c>
      <c r="Q10" s="28"/>
    </row>
    <row r="11" spans="1:17" x14ac:dyDescent="0.25">
      <c r="A11" s="24">
        <v>2002</v>
      </c>
      <c r="B11" s="25" t="s">
        <v>155</v>
      </c>
      <c r="C11" t="s">
        <v>153</v>
      </c>
      <c r="D11" s="26">
        <v>326</v>
      </c>
      <c r="E11" s="58">
        <v>364.39230000000003</v>
      </c>
      <c r="F11" s="58">
        <f t="shared" si="0"/>
        <v>1.1177677914110431</v>
      </c>
      <c r="G11" s="16"/>
      <c r="H11" s="28">
        <f t="shared" si="1"/>
        <v>0</v>
      </c>
      <c r="I11" s="28"/>
      <c r="J11" s="26">
        <v>10628</v>
      </c>
      <c r="K11" s="58">
        <v>3170.2428000000004</v>
      </c>
      <c r="L11" s="58">
        <f t="shared" si="2"/>
        <v>0.2982915694392172</v>
      </c>
      <c r="M11" s="59">
        <v>555</v>
      </c>
      <c r="N11" s="15">
        <f t="shared" si="3"/>
        <v>1759484.7540000002</v>
      </c>
      <c r="O11" s="15">
        <f t="shared" si="4"/>
        <v>1759484.7540000002</v>
      </c>
      <c r="P11" s="15">
        <f t="shared" si="5"/>
        <v>586494.91800000006</v>
      </c>
      <c r="Q11" s="28"/>
    </row>
    <row r="12" spans="1:17" x14ac:dyDescent="0.25">
      <c r="A12" s="24">
        <v>2006</v>
      </c>
      <c r="B12" s="25" t="s">
        <v>156</v>
      </c>
      <c r="C12" t="s">
        <v>153</v>
      </c>
      <c r="D12" s="26">
        <v>681</v>
      </c>
      <c r="E12" s="58">
        <v>727.92640000000029</v>
      </c>
      <c r="F12" s="58">
        <f t="shared" si="0"/>
        <v>1.068908076358297</v>
      </c>
      <c r="G12" s="16">
        <v>2500</v>
      </c>
      <c r="H12" s="28">
        <f t="shared" si="1"/>
        <v>1819816.0000000007</v>
      </c>
      <c r="I12" s="28"/>
      <c r="J12" s="26">
        <v>20139</v>
      </c>
      <c r="K12" s="58">
        <v>6205.2212999999983</v>
      </c>
      <c r="L12" s="58">
        <f t="shared" si="2"/>
        <v>0.30811963354684929</v>
      </c>
      <c r="M12" s="59">
        <v>555</v>
      </c>
      <c r="N12" s="15">
        <f t="shared" si="3"/>
        <v>3443897.8214999991</v>
      </c>
      <c r="O12" s="15">
        <f t="shared" si="4"/>
        <v>5263713.8214999996</v>
      </c>
      <c r="P12" s="15">
        <f t="shared" si="5"/>
        <v>1754571.2738333333</v>
      </c>
      <c r="Q12" s="28"/>
    </row>
    <row r="13" spans="1:17" x14ac:dyDescent="0.25">
      <c r="A13" s="24">
        <v>2015</v>
      </c>
      <c r="B13" s="25" t="s">
        <v>48</v>
      </c>
      <c r="C13" t="s">
        <v>153</v>
      </c>
      <c r="D13" s="26">
        <v>600</v>
      </c>
      <c r="E13" s="58">
        <v>740.38919999999996</v>
      </c>
      <c r="F13" s="58">
        <f t="shared" si="0"/>
        <v>1.2339819999999999</v>
      </c>
      <c r="G13" s="16">
        <v>2500</v>
      </c>
      <c r="H13" s="28">
        <f t="shared" si="1"/>
        <v>1850973</v>
      </c>
      <c r="I13" s="28"/>
      <c r="J13" s="26">
        <v>30367</v>
      </c>
      <c r="K13" s="58">
        <v>6792.1948999999995</v>
      </c>
      <c r="L13" s="58">
        <f t="shared" si="2"/>
        <v>0.22367026377317481</v>
      </c>
      <c r="M13" s="59">
        <v>555</v>
      </c>
      <c r="N13" s="15">
        <f t="shared" si="3"/>
        <v>3769668.1694999998</v>
      </c>
      <c r="O13" s="15">
        <f t="shared" si="4"/>
        <v>5620641.1694999998</v>
      </c>
      <c r="P13" s="15">
        <f t="shared" si="5"/>
        <v>1873547.0564999999</v>
      </c>
      <c r="Q13" s="28"/>
    </row>
    <row r="14" spans="1:17" x14ac:dyDescent="0.25">
      <c r="A14" s="24">
        <v>3002</v>
      </c>
      <c r="B14" s="25" t="s">
        <v>157</v>
      </c>
      <c r="C14" t="s">
        <v>153</v>
      </c>
      <c r="D14" s="26">
        <v>87</v>
      </c>
      <c r="E14" s="58">
        <v>77.560600000000008</v>
      </c>
      <c r="F14" s="58">
        <f t="shared" si="0"/>
        <v>0.89150114942528746</v>
      </c>
      <c r="G14" s="16">
        <v>2500</v>
      </c>
      <c r="H14" s="28">
        <f t="shared" si="1"/>
        <v>193901.50000000003</v>
      </c>
      <c r="I14" s="28"/>
      <c r="J14" s="26">
        <v>12679</v>
      </c>
      <c r="K14" s="58">
        <v>2489.9706999999999</v>
      </c>
      <c r="L14" s="58">
        <f t="shared" si="2"/>
        <v>0.19638541683098035</v>
      </c>
      <c r="M14" s="59">
        <v>555</v>
      </c>
      <c r="N14" s="15">
        <f t="shared" si="3"/>
        <v>1381933.7385</v>
      </c>
      <c r="O14" s="15">
        <f t="shared" si="4"/>
        <v>1575835.2385</v>
      </c>
      <c r="P14" s="15">
        <f t="shared" si="5"/>
        <v>525278.41283333336</v>
      </c>
      <c r="Q14" s="28"/>
    </row>
    <row r="15" spans="1:17" x14ac:dyDescent="0.25">
      <c r="A15" s="24">
        <v>3005</v>
      </c>
      <c r="B15" s="25" t="s">
        <v>158</v>
      </c>
      <c r="C15" t="s">
        <v>153</v>
      </c>
      <c r="D15" s="26">
        <v>868</v>
      </c>
      <c r="E15" s="58">
        <v>754.98079999999993</v>
      </c>
      <c r="F15" s="58">
        <f t="shared" si="0"/>
        <v>0.86979354838709666</v>
      </c>
      <c r="G15" s="16">
        <v>2500</v>
      </c>
      <c r="H15" s="28">
        <f t="shared" si="1"/>
        <v>1887451.9999999998</v>
      </c>
      <c r="I15" s="28"/>
      <c r="J15" s="26">
        <v>19770</v>
      </c>
      <c r="K15" s="58">
        <v>8086.3842000000004</v>
      </c>
      <c r="L15" s="58">
        <f t="shared" si="2"/>
        <v>0.40902297420333839</v>
      </c>
      <c r="M15" s="59">
        <v>555</v>
      </c>
      <c r="N15" s="15">
        <f t="shared" si="3"/>
        <v>4487943.2309999997</v>
      </c>
      <c r="O15" s="15">
        <f t="shared" si="4"/>
        <v>6375395.2309999997</v>
      </c>
      <c r="P15" s="15">
        <f t="shared" si="5"/>
        <v>2125131.7436666666</v>
      </c>
      <c r="Q15" s="28"/>
    </row>
    <row r="16" spans="1:17" x14ac:dyDescent="0.25">
      <c r="A16" s="24">
        <v>3023</v>
      </c>
      <c r="B16" s="25" t="s">
        <v>159</v>
      </c>
      <c r="C16" t="s">
        <v>153</v>
      </c>
      <c r="D16" s="26">
        <v>2567</v>
      </c>
      <c r="E16" s="58">
        <v>5746.4897999999994</v>
      </c>
      <c r="F16" s="58">
        <f t="shared" si="0"/>
        <v>2.2386014024152705</v>
      </c>
      <c r="G16" s="16">
        <v>2500</v>
      </c>
      <c r="H16" s="28">
        <f t="shared" si="1"/>
        <v>14366224.499999998</v>
      </c>
      <c r="I16" s="28"/>
      <c r="J16" s="26">
        <v>96455</v>
      </c>
      <c r="K16" s="58">
        <v>29875.786500000006</v>
      </c>
      <c r="L16" s="58">
        <f t="shared" si="2"/>
        <v>0.30973807993364788</v>
      </c>
      <c r="M16" s="59">
        <v>555</v>
      </c>
      <c r="N16" s="15">
        <f t="shared" si="3"/>
        <v>16581061.507500004</v>
      </c>
      <c r="O16" s="15">
        <f t="shared" si="4"/>
        <v>30947286.0075</v>
      </c>
      <c r="P16" s="15">
        <f t="shared" si="5"/>
        <v>10315762.002499999</v>
      </c>
      <c r="Q16" s="28"/>
    </row>
    <row r="17" spans="1:17" x14ac:dyDescent="0.25">
      <c r="A17" s="24">
        <v>3025</v>
      </c>
      <c r="B17" s="25" t="s">
        <v>160</v>
      </c>
      <c r="C17" t="s">
        <v>153</v>
      </c>
      <c r="D17" s="26">
        <v>1168</v>
      </c>
      <c r="E17" s="58">
        <v>3064.3740999999995</v>
      </c>
      <c r="F17" s="58">
        <f t="shared" si="0"/>
        <v>2.6236079623287667</v>
      </c>
      <c r="G17" s="16">
        <v>2500</v>
      </c>
      <c r="H17" s="28">
        <f t="shared" si="1"/>
        <v>7660935.2499999991</v>
      </c>
      <c r="I17" s="28"/>
      <c r="J17" s="26">
        <v>93216</v>
      </c>
      <c r="K17" s="58">
        <v>30278.101400000003</v>
      </c>
      <c r="L17" s="58">
        <f t="shared" si="2"/>
        <v>0.32481657011671822</v>
      </c>
      <c r="M17" s="59">
        <v>555</v>
      </c>
      <c r="N17" s="15">
        <f t="shared" si="3"/>
        <v>16804346.277000003</v>
      </c>
      <c r="O17" s="15">
        <f t="shared" si="4"/>
        <v>24465281.527000003</v>
      </c>
      <c r="P17" s="15">
        <f t="shared" si="5"/>
        <v>8155093.8423333345</v>
      </c>
      <c r="Q17" s="28"/>
    </row>
    <row r="18" spans="1:17" x14ac:dyDescent="0.25">
      <c r="A18" s="24">
        <v>3048</v>
      </c>
      <c r="B18" s="25" t="s">
        <v>161</v>
      </c>
      <c r="C18" t="s">
        <v>153</v>
      </c>
      <c r="D18" s="26">
        <v>1775</v>
      </c>
      <c r="E18" s="58">
        <v>3723.8436999999994</v>
      </c>
      <c r="F18" s="58">
        <f t="shared" si="0"/>
        <v>2.097940112676056</v>
      </c>
      <c r="G18" s="16">
        <v>2500</v>
      </c>
      <c r="H18" s="28">
        <f t="shared" si="1"/>
        <v>9309609.2499999981</v>
      </c>
      <c r="I18" s="28"/>
      <c r="J18" s="26">
        <v>74814</v>
      </c>
      <c r="K18" s="58">
        <v>25031.817599999995</v>
      </c>
      <c r="L18" s="58">
        <f t="shared" si="2"/>
        <v>0.33458734461464423</v>
      </c>
      <c r="M18" s="59">
        <v>555</v>
      </c>
      <c r="N18" s="15"/>
      <c r="O18" s="15">
        <f t="shared" si="4"/>
        <v>9309609.2499999981</v>
      </c>
      <c r="P18" s="15">
        <f t="shared" si="5"/>
        <v>3103203.0833333326</v>
      </c>
      <c r="Q18" s="28"/>
    </row>
    <row r="19" spans="1:17" x14ac:dyDescent="0.25">
      <c r="A19" s="24">
        <v>3055</v>
      </c>
      <c r="B19" s="25" t="s">
        <v>162</v>
      </c>
      <c r="C19" t="s">
        <v>153</v>
      </c>
      <c r="D19" s="26">
        <v>451</v>
      </c>
      <c r="E19" s="58">
        <v>540.44729999999993</v>
      </c>
      <c r="F19" s="58">
        <f t="shared" si="0"/>
        <v>1.1983310421286029</v>
      </c>
      <c r="G19" s="16">
        <v>2500</v>
      </c>
      <c r="H19" s="28">
        <f t="shared" si="1"/>
        <v>1351118.2499999998</v>
      </c>
      <c r="I19" s="28"/>
      <c r="J19" s="26">
        <v>15489</v>
      </c>
      <c r="K19" s="58">
        <v>3933.4925999999996</v>
      </c>
      <c r="L19" s="58">
        <f t="shared" si="2"/>
        <v>0.25395394150687584</v>
      </c>
      <c r="M19" s="59">
        <v>555</v>
      </c>
      <c r="N19" s="15">
        <f t="shared" si="3"/>
        <v>2183088.3930000002</v>
      </c>
      <c r="O19" s="15">
        <f t="shared" si="4"/>
        <v>3534206.6430000002</v>
      </c>
      <c r="P19" s="15">
        <f t="shared" si="5"/>
        <v>1178068.8810000001</v>
      </c>
      <c r="Q19" s="28"/>
    </row>
    <row r="20" spans="1:17" x14ac:dyDescent="0.25">
      <c r="A20" s="24">
        <v>3067</v>
      </c>
      <c r="B20" s="25" t="s">
        <v>163</v>
      </c>
      <c r="C20" t="s">
        <v>153</v>
      </c>
      <c r="D20" s="26">
        <v>153</v>
      </c>
      <c r="E20" s="58">
        <v>357.5754</v>
      </c>
      <c r="F20" s="58">
        <f t="shared" si="0"/>
        <v>2.3370941176470588</v>
      </c>
      <c r="G20" s="16">
        <v>2500</v>
      </c>
      <c r="H20" s="28">
        <f t="shared" si="1"/>
        <v>893938.5</v>
      </c>
      <c r="I20" s="28"/>
      <c r="J20" s="26">
        <v>6174</v>
      </c>
      <c r="K20" s="58">
        <v>1770.2348000000002</v>
      </c>
      <c r="L20" s="58">
        <f t="shared" si="2"/>
        <v>0.28672413346290898</v>
      </c>
      <c r="M20" s="59">
        <v>555</v>
      </c>
      <c r="N20" s="15">
        <f t="shared" si="3"/>
        <v>982480.31400000001</v>
      </c>
      <c r="O20" s="15">
        <f t="shared" si="4"/>
        <v>1876418.814</v>
      </c>
      <c r="P20" s="15">
        <f t="shared" si="5"/>
        <v>625472.93799999997</v>
      </c>
      <c r="Q20" s="28"/>
    </row>
    <row r="21" spans="1:17" x14ac:dyDescent="0.25">
      <c r="A21" s="24">
        <v>3073</v>
      </c>
      <c r="B21" s="25" t="s">
        <v>164</v>
      </c>
      <c r="C21" t="s">
        <v>153</v>
      </c>
      <c r="D21" s="26">
        <v>486</v>
      </c>
      <c r="E21" s="58">
        <v>753.56190000000004</v>
      </c>
      <c r="F21" s="58">
        <f t="shared" si="0"/>
        <v>1.5505388888888889</v>
      </c>
      <c r="G21" s="16">
        <v>2500</v>
      </c>
      <c r="H21" s="28">
        <f t="shared" si="1"/>
        <v>1883904.75</v>
      </c>
      <c r="I21" s="28"/>
      <c r="J21" s="26">
        <v>22440</v>
      </c>
      <c r="K21" s="58">
        <v>9430.951299999997</v>
      </c>
      <c r="L21" s="58">
        <f t="shared" si="2"/>
        <v>0.42027412210338666</v>
      </c>
      <c r="M21" s="59">
        <v>555</v>
      </c>
      <c r="N21" s="15">
        <f t="shared" si="3"/>
        <v>5234177.9714999981</v>
      </c>
      <c r="O21" s="15">
        <f t="shared" si="4"/>
        <v>7118082.7214999981</v>
      </c>
      <c r="P21" s="15">
        <f t="shared" si="5"/>
        <v>2372694.2404999994</v>
      </c>
      <c r="Q21" s="28"/>
    </row>
    <row r="22" spans="1:17" x14ac:dyDescent="0.25">
      <c r="A22" s="24">
        <v>3122</v>
      </c>
      <c r="B22" s="25" t="s">
        <v>165</v>
      </c>
      <c r="C22" t="s">
        <v>153</v>
      </c>
      <c r="D22" s="26">
        <v>1740</v>
      </c>
      <c r="E22" s="58">
        <v>3436.1386000000002</v>
      </c>
      <c r="F22" s="58">
        <f t="shared" si="0"/>
        <v>1.9747922988505748</v>
      </c>
      <c r="G22" s="16">
        <v>2500</v>
      </c>
      <c r="H22" s="28">
        <f t="shared" si="1"/>
        <v>8590346.5</v>
      </c>
      <c r="I22" s="28"/>
      <c r="J22" s="26">
        <v>73885</v>
      </c>
      <c r="K22" s="58">
        <v>12705.050899999998</v>
      </c>
      <c r="L22" s="58">
        <f t="shared" si="2"/>
        <v>0.17195710766732081</v>
      </c>
      <c r="M22" s="59">
        <v>555</v>
      </c>
      <c r="N22" s="15">
        <f t="shared" si="3"/>
        <v>7051303.249499999</v>
      </c>
      <c r="O22" s="15">
        <f t="shared" si="4"/>
        <v>15641649.749499999</v>
      </c>
      <c r="P22" s="15">
        <f t="shared" si="5"/>
        <v>5213883.2498333333</v>
      </c>
      <c r="Q22" s="28"/>
    </row>
    <row r="23" spans="1:17" x14ac:dyDescent="0.25">
      <c r="A23" s="24">
        <v>4001</v>
      </c>
      <c r="B23" s="25" t="s">
        <v>166</v>
      </c>
      <c r="C23" t="s">
        <v>153</v>
      </c>
      <c r="D23" s="26">
        <v>101</v>
      </c>
      <c r="E23" s="58">
        <v>169.64909999999998</v>
      </c>
      <c r="F23" s="58">
        <f t="shared" si="0"/>
        <v>1.6796940594059404</v>
      </c>
      <c r="G23" s="16">
        <v>2500</v>
      </c>
      <c r="H23" s="28">
        <f t="shared" si="1"/>
        <v>424122.74999999994</v>
      </c>
      <c r="I23" s="28"/>
      <c r="J23" s="26">
        <v>15155</v>
      </c>
      <c r="K23" s="58">
        <v>2935.7903000000006</v>
      </c>
      <c r="L23" s="58">
        <f t="shared" si="2"/>
        <v>0.19371760475090732</v>
      </c>
      <c r="M23" s="59">
        <v>555</v>
      </c>
      <c r="N23" s="15">
        <f t="shared" si="3"/>
        <v>1629363.6165000002</v>
      </c>
      <c r="O23" s="15">
        <f t="shared" si="4"/>
        <v>2053486.3665000002</v>
      </c>
      <c r="P23" s="15">
        <f t="shared" si="5"/>
        <v>684495.45550000004</v>
      </c>
      <c r="Q23" s="28"/>
    </row>
    <row r="24" spans="1:17" x14ac:dyDescent="0.25">
      <c r="A24" s="24">
        <v>4004</v>
      </c>
      <c r="B24" s="25" t="s">
        <v>167</v>
      </c>
      <c r="C24" t="s">
        <v>153</v>
      </c>
      <c r="D24" s="26">
        <v>250</v>
      </c>
      <c r="E24" s="58">
        <v>333.66000000000008</v>
      </c>
      <c r="F24" s="58">
        <f t="shared" si="0"/>
        <v>1.3346400000000003</v>
      </c>
      <c r="G24" s="16">
        <v>2500</v>
      </c>
      <c r="H24" s="28">
        <f t="shared" si="1"/>
        <v>834150.00000000023</v>
      </c>
      <c r="I24" s="28"/>
      <c r="J24" s="26">
        <v>18018</v>
      </c>
      <c r="K24" s="58">
        <v>5452.0483000000022</v>
      </c>
      <c r="L24" s="58">
        <f t="shared" si="2"/>
        <v>0.30258898323898337</v>
      </c>
      <c r="M24" s="59">
        <v>555</v>
      </c>
      <c r="N24" s="15">
        <f t="shared" si="3"/>
        <v>3025886.8065000013</v>
      </c>
      <c r="O24" s="15">
        <f t="shared" si="4"/>
        <v>3860036.8065000018</v>
      </c>
      <c r="P24" s="15">
        <f t="shared" si="5"/>
        <v>1286678.9355000006</v>
      </c>
      <c r="Q24" s="28"/>
    </row>
    <row r="25" spans="1:17" x14ac:dyDescent="0.25">
      <c r="A25" s="24">
        <v>5008</v>
      </c>
      <c r="B25" s="25" t="s">
        <v>168</v>
      </c>
      <c r="C25" t="s">
        <v>153</v>
      </c>
      <c r="D25" s="26">
        <v>617</v>
      </c>
      <c r="E25" s="58">
        <v>709.38349999999991</v>
      </c>
      <c r="F25" s="58">
        <f t="shared" si="0"/>
        <v>1.1497301458670988</v>
      </c>
      <c r="G25" s="16">
        <v>2500</v>
      </c>
      <c r="H25" s="28">
        <f t="shared" si="1"/>
        <v>1773458.7499999998</v>
      </c>
      <c r="I25" s="28"/>
      <c r="J25" s="26">
        <v>42842</v>
      </c>
      <c r="K25" s="58">
        <v>8475.5984000000026</v>
      </c>
      <c r="L25" s="58">
        <f t="shared" si="2"/>
        <v>0.19783386396526778</v>
      </c>
      <c r="M25" s="59">
        <v>555</v>
      </c>
      <c r="N25" s="15">
        <f t="shared" si="3"/>
        <v>4703957.1120000016</v>
      </c>
      <c r="O25" s="15">
        <f t="shared" si="4"/>
        <v>6477415.8620000016</v>
      </c>
      <c r="P25" s="15">
        <f t="shared" si="5"/>
        <v>2159138.6206666674</v>
      </c>
      <c r="Q25" s="28"/>
    </row>
    <row r="26" spans="1:17" x14ac:dyDescent="0.25">
      <c r="A26" s="24">
        <v>5011</v>
      </c>
      <c r="B26" s="25" t="s">
        <v>169</v>
      </c>
      <c r="C26" t="s">
        <v>153</v>
      </c>
      <c r="D26" s="26">
        <v>788</v>
      </c>
      <c r="E26" s="58">
        <v>1251.8207999999997</v>
      </c>
      <c r="F26" s="58">
        <f t="shared" si="0"/>
        <v>1.5886050761421315</v>
      </c>
      <c r="G26" s="16">
        <v>2500</v>
      </c>
      <c r="H26" s="28">
        <f t="shared" si="1"/>
        <v>3129551.9999999995</v>
      </c>
      <c r="I26" s="28"/>
      <c r="J26" s="26">
        <v>52720</v>
      </c>
      <c r="K26" s="58">
        <v>13687.546900000003</v>
      </c>
      <c r="L26" s="58">
        <f t="shared" si="2"/>
        <v>0.25962721737481037</v>
      </c>
      <c r="M26" s="59">
        <v>555</v>
      </c>
      <c r="N26" s="15">
        <f t="shared" si="3"/>
        <v>7596588.529500002</v>
      </c>
      <c r="O26" s="15">
        <f t="shared" si="4"/>
        <v>10726140.529500002</v>
      </c>
      <c r="P26" s="15">
        <f t="shared" si="5"/>
        <v>3575380.1765000005</v>
      </c>
      <c r="Q26" s="28"/>
    </row>
    <row r="27" spans="1:17" x14ac:dyDescent="0.25">
      <c r="A27" s="24">
        <v>5012</v>
      </c>
      <c r="B27" s="25" t="s">
        <v>170</v>
      </c>
      <c r="C27" t="s">
        <v>153</v>
      </c>
      <c r="D27" s="26">
        <v>294</v>
      </c>
      <c r="E27" s="58">
        <v>554.08600000000001</v>
      </c>
      <c r="F27" s="58">
        <f t="shared" si="0"/>
        <v>1.8846462585034014</v>
      </c>
      <c r="G27" s="16">
        <v>2500</v>
      </c>
      <c r="H27" s="28">
        <f t="shared" si="1"/>
        <v>1385215</v>
      </c>
      <c r="I27" s="28"/>
      <c r="J27" s="26">
        <v>15548</v>
      </c>
      <c r="K27" s="58">
        <v>4927.4571999999998</v>
      </c>
      <c r="L27" s="58">
        <f t="shared" si="2"/>
        <v>0.31691903781836889</v>
      </c>
      <c r="M27" s="59">
        <v>555</v>
      </c>
      <c r="N27" s="15">
        <f t="shared" si="3"/>
        <v>2734738.7459999998</v>
      </c>
      <c r="O27" s="15">
        <f t="shared" si="4"/>
        <v>4119953.7459999998</v>
      </c>
      <c r="P27" s="15">
        <f t="shared" si="5"/>
        <v>1373317.9153333332</v>
      </c>
      <c r="Q27" s="28"/>
    </row>
    <row r="28" spans="1:17" x14ac:dyDescent="0.25">
      <c r="A28" s="24">
        <v>7002</v>
      </c>
      <c r="B28" s="25" t="s">
        <v>171</v>
      </c>
      <c r="C28" t="s">
        <v>153</v>
      </c>
      <c r="D28" s="26">
        <v>265</v>
      </c>
      <c r="E28" s="58">
        <v>257.36189999999999</v>
      </c>
      <c r="F28" s="58">
        <f t="shared" si="0"/>
        <v>0.9711769811320754</v>
      </c>
      <c r="G28" s="16">
        <v>2500</v>
      </c>
      <c r="H28" s="28">
        <f t="shared" si="1"/>
        <v>643404.75</v>
      </c>
      <c r="I28" s="28"/>
      <c r="J28" s="26">
        <v>23998</v>
      </c>
      <c r="K28" s="58">
        <v>3506.6827999999996</v>
      </c>
      <c r="L28" s="58">
        <f t="shared" si="2"/>
        <v>0.14612396033002747</v>
      </c>
      <c r="M28" s="59">
        <v>555</v>
      </c>
      <c r="N28" s="15">
        <f t="shared" si="3"/>
        <v>1946208.9539999994</v>
      </c>
      <c r="O28" s="15">
        <f t="shared" si="4"/>
        <v>2589613.7039999994</v>
      </c>
      <c r="P28" s="15">
        <f t="shared" si="5"/>
        <v>863204.56799999985</v>
      </c>
      <c r="Q28" s="28"/>
    </row>
    <row r="29" spans="1:17" x14ac:dyDescent="0.25">
      <c r="A29" s="24">
        <v>8006</v>
      </c>
      <c r="B29" s="25" t="s">
        <v>172</v>
      </c>
      <c r="C29" t="s">
        <v>153</v>
      </c>
      <c r="D29" s="26">
        <v>778</v>
      </c>
      <c r="E29" s="58">
        <v>990.22950000000014</v>
      </c>
      <c r="F29" s="58">
        <f t="shared" si="0"/>
        <v>1.2727885604113112</v>
      </c>
      <c r="G29" s="16">
        <v>2500</v>
      </c>
      <c r="H29" s="28">
        <f t="shared" si="1"/>
        <v>2475573.75</v>
      </c>
      <c r="I29" s="28"/>
      <c r="J29" s="26">
        <v>47709</v>
      </c>
      <c r="K29" s="58">
        <v>11628.940599999994</v>
      </c>
      <c r="L29" s="58">
        <f t="shared" si="2"/>
        <v>0.24374731392399746</v>
      </c>
      <c r="M29" s="59">
        <v>555</v>
      </c>
      <c r="N29" s="15">
        <f t="shared" si="3"/>
        <v>6454062.032999997</v>
      </c>
      <c r="O29" s="15">
        <f t="shared" si="4"/>
        <v>8929635.7829999961</v>
      </c>
      <c r="P29" s="15">
        <f t="shared" si="5"/>
        <v>2976545.2609999985</v>
      </c>
      <c r="Q29" s="28"/>
    </row>
    <row r="30" spans="1:17" x14ac:dyDescent="0.25">
      <c r="A30" s="24">
        <v>8008</v>
      </c>
      <c r="B30" s="25" t="s">
        <v>173</v>
      </c>
      <c r="C30" t="s">
        <v>153</v>
      </c>
      <c r="D30" s="26">
        <v>124</v>
      </c>
      <c r="E30" s="58">
        <v>201.97400000000002</v>
      </c>
      <c r="F30" s="58">
        <f t="shared" si="0"/>
        <v>1.6288225806451615</v>
      </c>
      <c r="G30" s="16">
        <v>2500</v>
      </c>
      <c r="H30" s="28">
        <f t="shared" si="1"/>
        <v>504935.00000000006</v>
      </c>
      <c r="I30" s="28"/>
      <c r="J30" s="26">
        <v>25269</v>
      </c>
      <c r="K30" s="58">
        <v>5404.9279000000024</v>
      </c>
      <c r="L30" s="58">
        <f t="shared" si="2"/>
        <v>0.21389559935098351</v>
      </c>
      <c r="M30" s="59">
        <v>555</v>
      </c>
      <c r="N30" s="15">
        <f t="shared" si="3"/>
        <v>2999734.9845000012</v>
      </c>
      <c r="O30" s="15">
        <f t="shared" si="4"/>
        <v>3504669.9845000012</v>
      </c>
      <c r="P30" s="15">
        <f t="shared" si="5"/>
        <v>1168223.3281666671</v>
      </c>
      <c r="Q30" s="28"/>
    </row>
    <row r="31" spans="1:17" x14ac:dyDescent="0.25">
      <c r="A31" s="24">
        <v>8019</v>
      </c>
      <c r="B31" s="25" t="s">
        <v>174</v>
      </c>
      <c r="C31" t="s">
        <v>153</v>
      </c>
      <c r="D31" s="26">
        <v>121</v>
      </c>
      <c r="E31" s="58">
        <v>92.128300000000067</v>
      </c>
      <c r="F31" s="58">
        <f t="shared" si="0"/>
        <v>0.76139090909090967</v>
      </c>
      <c r="G31" s="16">
        <v>2500</v>
      </c>
      <c r="H31" s="28">
        <f t="shared" si="1"/>
        <v>230320.75000000017</v>
      </c>
      <c r="I31" s="28"/>
      <c r="J31" s="26">
        <v>5915</v>
      </c>
      <c r="K31" s="58">
        <v>1179.0540000000001</v>
      </c>
      <c r="L31" s="58">
        <f t="shared" si="2"/>
        <v>0.19933288250211328</v>
      </c>
      <c r="M31" s="59">
        <v>555</v>
      </c>
      <c r="N31" s="15">
        <f t="shared" si="3"/>
        <v>654374.97000000009</v>
      </c>
      <c r="O31" s="15">
        <f t="shared" si="4"/>
        <v>884695.7200000002</v>
      </c>
      <c r="P31" s="15">
        <f t="shared" si="5"/>
        <v>294898.57333333342</v>
      </c>
      <c r="Q31" s="28"/>
    </row>
    <row r="32" spans="1:17" x14ac:dyDescent="0.25">
      <c r="A32" s="24">
        <v>10003</v>
      </c>
      <c r="B32" s="25" t="s">
        <v>175</v>
      </c>
      <c r="C32" t="s">
        <v>153</v>
      </c>
      <c r="D32" s="26">
        <v>593</v>
      </c>
      <c r="E32" s="58">
        <v>801.12619999999993</v>
      </c>
      <c r="F32" s="58">
        <f t="shared" si="0"/>
        <v>1.3509716694772342</v>
      </c>
      <c r="G32" s="16">
        <v>2500</v>
      </c>
      <c r="H32" s="28">
        <f t="shared" si="1"/>
        <v>2002815.4999999998</v>
      </c>
      <c r="I32" s="28"/>
      <c r="J32" s="26">
        <v>22224</v>
      </c>
      <c r="K32" s="58">
        <v>6236.2786000000006</v>
      </c>
      <c r="L32" s="58">
        <f t="shared" si="2"/>
        <v>0.28061008819294458</v>
      </c>
      <c r="M32" s="59">
        <v>555</v>
      </c>
      <c r="N32" s="15">
        <f t="shared" si="3"/>
        <v>3461134.6230000001</v>
      </c>
      <c r="O32" s="15">
        <f t="shared" si="4"/>
        <v>5463950.1229999997</v>
      </c>
      <c r="P32" s="15">
        <f t="shared" si="5"/>
        <v>1821316.7076666665</v>
      </c>
      <c r="Q32" s="28"/>
    </row>
    <row r="33" spans="1:17" x14ac:dyDescent="0.25">
      <c r="A33" s="24">
        <v>11001</v>
      </c>
      <c r="B33" s="25" t="s">
        <v>176</v>
      </c>
      <c r="C33" t="s">
        <v>153</v>
      </c>
      <c r="D33" s="26">
        <v>302</v>
      </c>
      <c r="E33" s="58">
        <v>418.77389999999997</v>
      </c>
      <c r="F33" s="58">
        <f t="shared" si="0"/>
        <v>1.3866685430463574</v>
      </c>
      <c r="G33" s="16">
        <v>2500</v>
      </c>
      <c r="H33" s="28">
        <f t="shared" si="1"/>
        <v>1046934.7499999999</v>
      </c>
      <c r="I33" s="28"/>
      <c r="J33" s="26">
        <v>12380</v>
      </c>
      <c r="K33" s="58">
        <v>4433.7061999999987</v>
      </c>
      <c r="L33" s="58">
        <f t="shared" si="2"/>
        <v>0.35813458804523413</v>
      </c>
      <c r="M33" s="59">
        <v>555</v>
      </c>
      <c r="N33" s="15">
        <f t="shared" si="3"/>
        <v>2460706.9409999992</v>
      </c>
      <c r="O33" s="15">
        <f t="shared" si="4"/>
        <v>3507641.6909999992</v>
      </c>
      <c r="P33" s="15">
        <f t="shared" si="5"/>
        <v>1169213.8969999996</v>
      </c>
      <c r="Q33" s="28"/>
    </row>
    <row r="34" spans="1:17" x14ac:dyDescent="0.25">
      <c r="A34" s="24">
        <v>11006</v>
      </c>
      <c r="B34" s="25" t="s">
        <v>177</v>
      </c>
      <c r="C34" t="s">
        <v>153</v>
      </c>
      <c r="D34" s="26">
        <v>553</v>
      </c>
      <c r="E34" s="58">
        <v>522.99200000000019</v>
      </c>
      <c r="F34" s="58">
        <f t="shared" si="0"/>
        <v>0.94573598553345428</v>
      </c>
      <c r="G34" s="16">
        <v>2500</v>
      </c>
      <c r="H34" s="28">
        <f t="shared" si="1"/>
        <v>1307480.0000000005</v>
      </c>
      <c r="I34" s="28"/>
      <c r="J34" s="26">
        <v>29766</v>
      </c>
      <c r="K34" s="58">
        <v>8574.0683999999983</v>
      </c>
      <c r="L34" s="58">
        <f t="shared" si="2"/>
        <v>0.28804906268897396</v>
      </c>
      <c r="M34" s="59">
        <v>555</v>
      </c>
      <c r="N34" s="15">
        <f t="shared" si="3"/>
        <v>4758607.9619999994</v>
      </c>
      <c r="O34" s="15">
        <f t="shared" si="4"/>
        <v>6066087.9619999994</v>
      </c>
      <c r="P34" s="15">
        <f t="shared" si="5"/>
        <v>2022029.3206666664</v>
      </c>
      <c r="Q34" s="28"/>
    </row>
    <row r="35" spans="1:17" x14ac:dyDescent="0.25">
      <c r="A35" s="24">
        <v>13017</v>
      </c>
      <c r="B35" s="25" t="s">
        <v>178</v>
      </c>
      <c r="C35" t="s">
        <v>153</v>
      </c>
      <c r="D35" s="26">
        <v>8</v>
      </c>
      <c r="E35" s="58">
        <v>14.118600000000001</v>
      </c>
      <c r="F35" s="58">
        <f t="shared" si="0"/>
        <v>1.7648250000000001</v>
      </c>
      <c r="G35" s="16">
        <v>2500</v>
      </c>
      <c r="H35" s="28">
        <f t="shared" si="1"/>
        <v>35296.5</v>
      </c>
      <c r="I35" s="28"/>
      <c r="J35" s="26">
        <v>884</v>
      </c>
      <c r="K35" s="58">
        <v>248.44659999999999</v>
      </c>
      <c r="L35" s="58">
        <f t="shared" si="2"/>
        <v>0.28104819004524884</v>
      </c>
      <c r="M35" s="59">
        <v>555</v>
      </c>
      <c r="N35" s="15">
        <f t="shared" si="3"/>
        <v>137887.86299999998</v>
      </c>
      <c r="O35" s="15">
        <f t="shared" si="4"/>
        <v>173184.36299999998</v>
      </c>
      <c r="P35" s="15">
        <f t="shared" si="5"/>
        <v>57728.120999999992</v>
      </c>
      <c r="Q35" s="28"/>
    </row>
    <row r="36" spans="1:17" x14ac:dyDescent="0.25">
      <c r="A36" s="24">
        <v>13020</v>
      </c>
      <c r="B36" s="25" t="s">
        <v>179</v>
      </c>
      <c r="C36" t="s">
        <v>153</v>
      </c>
      <c r="D36" s="26">
        <v>597</v>
      </c>
      <c r="E36" s="58">
        <v>723.01049999999998</v>
      </c>
      <c r="F36" s="58">
        <f t="shared" si="0"/>
        <v>1.211072864321608</v>
      </c>
      <c r="G36" s="16">
        <v>2500</v>
      </c>
      <c r="H36" s="28">
        <f t="shared" si="1"/>
        <v>1807526.25</v>
      </c>
      <c r="I36" s="28"/>
      <c r="J36" s="26">
        <v>23051</v>
      </c>
      <c r="K36" s="58">
        <v>8088.3233000000018</v>
      </c>
      <c r="L36" s="58">
        <f t="shared" si="2"/>
        <v>0.35088817404884831</v>
      </c>
      <c r="M36" s="59">
        <v>555</v>
      </c>
      <c r="N36" s="15">
        <f t="shared" si="3"/>
        <v>4489019.4315000018</v>
      </c>
      <c r="O36" s="15">
        <f t="shared" si="4"/>
        <v>6296545.6815000018</v>
      </c>
      <c r="P36" s="15">
        <f t="shared" si="5"/>
        <v>2098848.5605000006</v>
      </c>
      <c r="Q36" s="28"/>
    </row>
    <row r="37" spans="1:17" x14ac:dyDescent="0.25">
      <c r="A37" s="24">
        <v>13027</v>
      </c>
      <c r="B37" s="25" t="s">
        <v>180</v>
      </c>
      <c r="C37" t="s">
        <v>153</v>
      </c>
      <c r="D37" s="26">
        <v>941</v>
      </c>
      <c r="E37" s="58">
        <v>2036.3090999999999</v>
      </c>
      <c r="F37" s="58">
        <f t="shared" si="0"/>
        <v>2.1639841657810841</v>
      </c>
      <c r="G37" s="16">
        <v>2500</v>
      </c>
      <c r="H37" s="28">
        <f t="shared" si="1"/>
        <v>5090772.75</v>
      </c>
      <c r="I37" s="28"/>
      <c r="J37" s="26">
        <v>81487</v>
      </c>
      <c r="K37" s="58">
        <v>19784.116999999998</v>
      </c>
      <c r="L37" s="58">
        <f t="shared" si="2"/>
        <v>0.2427886288610453</v>
      </c>
      <c r="M37" s="59">
        <v>555</v>
      </c>
      <c r="N37" s="15">
        <f t="shared" si="3"/>
        <v>10980184.934999999</v>
      </c>
      <c r="O37" s="15">
        <f t="shared" si="4"/>
        <v>16070957.684999999</v>
      </c>
      <c r="P37" s="15">
        <f t="shared" si="5"/>
        <v>5356985.8949999996</v>
      </c>
      <c r="Q37" s="28"/>
    </row>
    <row r="38" spans="1:17" x14ac:dyDescent="0.25">
      <c r="A38" s="24">
        <v>13046</v>
      </c>
      <c r="B38" s="25" t="s">
        <v>181</v>
      </c>
      <c r="C38" t="s">
        <v>153</v>
      </c>
      <c r="D38" s="26">
        <v>402</v>
      </c>
      <c r="E38" s="58">
        <v>356.28980000000001</v>
      </c>
      <c r="F38" s="58">
        <f t="shared" si="0"/>
        <v>0.88629303482587063</v>
      </c>
      <c r="G38" s="16">
        <v>2500</v>
      </c>
      <c r="H38" s="28">
        <f t="shared" si="1"/>
        <v>890724.5</v>
      </c>
      <c r="I38" s="28"/>
      <c r="J38" s="26">
        <v>44577</v>
      </c>
      <c r="K38" s="58">
        <v>11577.528900000001</v>
      </c>
      <c r="L38" s="58">
        <f t="shared" si="2"/>
        <v>0.25971978598828993</v>
      </c>
      <c r="M38" s="59">
        <v>555</v>
      </c>
      <c r="N38" s="15">
        <f t="shared" si="3"/>
        <v>6425528.5395</v>
      </c>
      <c r="O38" s="15">
        <f t="shared" si="4"/>
        <v>7316253.0395</v>
      </c>
      <c r="P38" s="15">
        <f t="shared" si="5"/>
        <v>2438751.0131666665</v>
      </c>
      <c r="Q38" s="28"/>
    </row>
    <row r="39" spans="1:17" x14ac:dyDescent="0.25">
      <c r="A39" s="24">
        <v>13047</v>
      </c>
      <c r="B39" s="25" t="s">
        <v>182</v>
      </c>
      <c r="C39" t="s">
        <v>153</v>
      </c>
      <c r="D39" s="26">
        <v>259</v>
      </c>
      <c r="E39" s="58">
        <v>209.321</v>
      </c>
      <c r="F39" s="58">
        <f t="shared" si="0"/>
        <v>0.80818918918918914</v>
      </c>
      <c r="G39" s="16">
        <v>2500</v>
      </c>
      <c r="H39" s="28">
        <f t="shared" si="1"/>
        <v>523302.5</v>
      </c>
      <c r="I39" s="28"/>
      <c r="J39" s="26">
        <v>13584</v>
      </c>
      <c r="K39" s="58">
        <v>4067.2248999999997</v>
      </c>
      <c r="L39" s="58">
        <f t="shared" si="2"/>
        <v>0.29941290488810363</v>
      </c>
      <c r="M39" s="59">
        <v>555</v>
      </c>
      <c r="N39" s="15">
        <f t="shared" si="3"/>
        <v>2257309.8194999998</v>
      </c>
      <c r="O39" s="15">
        <f t="shared" si="4"/>
        <v>2780612.3194999998</v>
      </c>
      <c r="P39" s="15">
        <f t="shared" si="5"/>
        <v>926870.77316666662</v>
      </c>
    </row>
    <row r="40" spans="1:17" x14ac:dyDescent="0.25">
      <c r="A40" s="24">
        <v>14002</v>
      </c>
      <c r="B40" s="25" t="s">
        <v>183</v>
      </c>
      <c r="C40" t="s">
        <v>153</v>
      </c>
      <c r="D40" s="26">
        <v>439</v>
      </c>
      <c r="E40" s="58">
        <v>585.09349999999995</v>
      </c>
      <c r="F40" s="58">
        <f t="shared" si="0"/>
        <v>1.3327870159453301</v>
      </c>
      <c r="G40" s="16">
        <v>2500</v>
      </c>
      <c r="H40" s="28">
        <f t="shared" si="1"/>
        <v>1462733.7499999998</v>
      </c>
      <c r="I40" s="28"/>
      <c r="J40" s="26">
        <v>34620</v>
      </c>
      <c r="K40" s="58">
        <v>8553.0360000000001</v>
      </c>
      <c r="L40" s="58">
        <f t="shared" si="2"/>
        <v>0.24705476603119583</v>
      </c>
      <c r="M40" s="59">
        <v>555</v>
      </c>
      <c r="N40" s="15">
        <f t="shared" si="3"/>
        <v>4746934.9800000004</v>
      </c>
      <c r="O40" s="15">
        <f t="shared" si="4"/>
        <v>6209668.7300000004</v>
      </c>
      <c r="P40" s="15">
        <f t="shared" si="5"/>
        <v>2069889.5766666669</v>
      </c>
    </row>
    <row r="41" spans="1:17" x14ac:dyDescent="0.25">
      <c r="A41" s="24">
        <v>15006</v>
      </c>
      <c r="B41" s="25" t="s">
        <v>184</v>
      </c>
      <c r="C41" t="s">
        <v>153</v>
      </c>
      <c r="D41" s="26">
        <v>82</v>
      </c>
      <c r="E41" s="58">
        <v>58.140299999999996</v>
      </c>
      <c r="F41" s="58">
        <f t="shared" si="0"/>
        <v>0.70902804878048775</v>
      </c>
      <c r="G41" s="16">
        <v>2500</v>
      </c>
      <c r="H41" s="28">
        <f t="shared" si="1"/>
        <v>145350.75</v>
      </c>
      <c r="I41" s="28"/>
      <c r="J41" s="26">
        <v>8086</v>
      </c>
      <c r="K41" s="58">
        <v>1819.7400999999998</v>
      </c>
      <c r="L41" s="58">
        <f t="shared" si="2"/>
        <v>0.22504824387830816</v>
      </c>
      <c r="M41" s="59">
        <v>555</v>
      </c>
      <c r="N41" s="15">
        <f t="shared" si="3"/>
        <v>1009955.7554999999</v>
      </c>
      <c r="O41" s="15">
        <f t="shared" si="4"/>
        <v>1155306.5055</v>
      </c>
      <c r="P41" s="15">
        <f t="shared" si="5"/>
        <v>385102.16849999997</v>
      </c>
    </row>
    <row r="42" spans="1:17" x14ac:dyDescent="0.25">
      <c r="A42" s="24">
        <v>15008</v>
      </c>
      <c r="B42" s="25" t="s">
        <v>185</v>
      </c>
      <c r="C42" t="s">
        <v>153</v>
      </c>
      <c r="D42" s="26">
        <v>2197</v>
      </c>
      <c r="E42" s="58">
        <v>4695.8782000000001</v>
      </c>
      <c r="F42" s="58">
        <f t="shared" si="0"/>
        <v>2.1374047337278106</v>
      </c>
      <c r="G42" s="16">
        <v>2500</v>
      </c>
      <c r="H42" s="28">
        <f t="shared" si="1"/>
        <v>11739695.5</v>
      </c>
      <c r="I42" s="28"/>
      <c r="J42" s="26">
        <v>44143</v>
      </c>
      <c r="K42" s="58">
        <v>15699.769999999999</v>
      </c>
      <c r="L42" s="58">
        <f t="shared" si="2"/>
        <v>0.35565706907097383</v>
      </c>
      <c r="M42" s="59">
        <v>555</v>
      </c>
      <c r="N42" s="15">
        <f t="shared" si="3"/>
        <v>8713372.3499999996</v>
      </c>
      <c r="O42" s="15">
        <f t="shared" si="4"/>
        <v>20453067.850000001</v>
      </c>
      <c r="P42" s="15">
        <f t="shared" si="5"/>
        <v>6817689.2833333341</v>
      </c>
    </row>
    <row r="43" spans="1:17" x14ac:dyDescent="0.25">
      <c r="A43" s="24">
        <v>16006</v>
      </c>
      <c r="B43" s="25" t="s">
        <v>186</v>
      </c>
      <c r="C43" t="s">
        <v>153</v>
      </c>
      <c r="D43" s="26">
        <v>1007</v>
      </c>
      <c r="E43" s="58">
        <v>1020.5120999999999</v>
      </c>
      <c r="F43" s="58">
        <f t="shared" si="0"/>
        <v>1.0134181727904668</v>
      </c>
      <c r="G43" s="16">
        <v>2500</v>
      </c>
      <c r="H43" s="28">
        <f t="shared" si="1"/>
        <v>2551280.25</v>
      </c>
      <c r="I43" s="28"/>
      <c r="J43" s="26">
        <v>38575</v>
      </c>
      <c r="K43" s="58">
        <v>6626.4137000000001</v>
      </c>
      <c r="L43" s="58">
        <f t="shared" si="2"/>
        <v>0.17178000518470513</v>
      </c>
      <c r="M43" s="59">
        <v>555</v>
      </c>
      <c r="N43" s="15">
        <f t="shared" si="3"/>
        <v>3677659.6035000002</v>
      </c>
      <c r="O43" s="15">
        <f t="shared" si="4"/>
        <v>6228939.8535000002</v>
      </c>
      <c r="P43" s="15">
        <f t="shared" si="5"/>
        <v>2076313.2845000001</v>
      </c>
    </row>
    <row r="44" spans="1:17" x14ac:dyDescent="0.25">
      <c r="A44" s="24">
        <v>16007</v>
      </c>
      <c r="B44" s="25" t="s">
        <v>187</v>
      </c>
      <c r="C44" t="s">
        <v>153</v>
      </c>
      <c r="D44" s="26">
        <v>1493</v>
      </c>
      <c r="E44" s="58">
        <v>3587.3945000000003</v>
      </c>
      <c r="F44" s="58">
        <f t="shared" si="0"/>
        <v>2.402809444072338</v>
      </c>
      <c r="G44" s="16">
        <v>2500</v>
      </c>
      <c r="H44" s="28">
        <f t="shared" si="1"/>
        <v>8968486.2500000019</v>
      </c>
      <c r="I44" s="28"/>
      <c r="J44" s="26">
        <v>102555</v>
      </c>
      <c r="K44" s="58">
        <v>22554.314200000008</v>
      </c>
      <c r="L44" s="58">
        <f t="shared" si="2"/>
        <v>0.21992408171225203</v>
      </c>
      <c r="M44" s="59">
        <v>555</v>
      </c>
      <c r="N44" s="15">
        <f t="shared" si="3"/>
        <v>12517644.381000005</v>
      </c>
      <c r="O44" s="15">
        <f t="shared" si="4"/>
        <v>21486130.631000005</v>
      </c>
      <c r="P44" s="15">
        <f t="shared" si="5"/>
        <v>7162043.5436666682</v>
      </c>
    </row>
    <row r="45" spans="1:17" x14ac:dyDescent="0.25">
      <c r="A45" s="24">
        <v>16010</v>
      </c>
      <c r="B45" s="25" t="s">
        <v>188</v>
      </c>
      <c r="C45" t="s">
        <v>153</v>
      </c>
      <c r="D45" s="26">
        <v>57</v>
      </c>
      <c r="E45" s="58">
        <v>58.386900000000011</v>
      </c>
      <c r="F45" s="58">
        <f t="shared" si="0"/>
        <v>1.0243315789473686</v>
      </c>
      <c r="G45" s="16">
        <v>2500</v>
      </c>
      <c r="H45" s="28">
        <f t="shared" si="1"/>
        <v>145967.25000000003</v>
      </c>
      <c r="I45" s="28"/>
      <c r="J45" s="26">
        <v>11626</v>
      </c>
      <c r="K45" s="58">
        <v>1569.0953999999999</v>
      </c>
      <c r="L45" s="58">
        <f t="shared" si="2"/>
        <v>0.13496433855152246</v>
      </c>
      <c r="M45" s="59">
        <v>555</v>
      </c>
      <c r="N45" s="15">
        <f t="shared" si="3"/>
        <v>870847.94700000004</v>
      </c>
      <c r="O45" s="15">
        <f t="shared" si="4"/>
        <v>1016815.197</v>
      </c>
      <c r="P45" s="15">
        <f t="shared" si="5"/>
        <v>338938.39900000003</v>
      </c>
    </row>
    <row r="46" spans="1:17" x14ac:dyDescent="0.25">
      <c r="A46" s="24">
        <v>18006</v>
      </c>
      <c r="B46" s="25" t="s">
        <v>189</v>
      </c>
      <c r="C46" t="s">
        <v>153</v>
      </c>
      <c r="D46" s="26">
        <v>1228</v>
      </c>
      <c r="E46" s="58">
        <v>1314.4114</v>
      </c>
      <c r="F46" s="58">
        <f t="shared" si="0"/>
        <v>1.0703675895765472</v>
      </c>
      <c r="G46" s="16">
        <v>2500</v>
      </c>
      <c r="H46" s="28">
        <f t="shared" si="1"/>
        <v>3286028.5</v>
      </c>
      <c r="I46" s="28"/>
      <c r="J46" s="26">
        <v>69485</v>
      </c>
      <c r="K46" s="58">
        <v>16008.297699999996</v>
      </c>
      <c r="L46" s="58">
        <f t="shared" si="2"/>
        <v>0.23038494207382881</v>
      </c>
      <c r="M46" s="59">
        <v>555</v>
      </c>
      <c r="N46" s="15">
        <f t="shared" si="3"/>
        <v>8884605.2234999985</v>
      </c>
      <c r="O46" s="15">
        <f t="shared" si="4"/>
        <v>12170633.723499998</v>
      </c>
      <c r="P46" s="15">
        <f t="shared" si="5"/>
        <v>4056877.9078333327</v>
      </c>
    </row>
    <row r="47" spans="1:17" x14ac:dyDescent="0.25">
      <c r="A47" s="24">
        <v>18015</v>
      </c>
      <c r="B47" s="25" t="s">
        <v>190</v>
      </c>
      <c r="C47" t="s">
        <v>153</v>
      </c>
      <c r="D47" s="26">
        <v>362</v>
      </c>
      <c r="E47" s="58">
        <v>397.61349999999999</v>
      </c>
      <c r="F47" s="58">
        <f t="shared" si="0"/>
        <v>1.0983798342541435</v>
      </c>
      <c r="G47" s="16">
        <v>2500</v>
      </c>
      <c r="H47" s="28">
        <f t="shared" si="1"/>
        <v>994033.75</v>
      </c>
      <c r="I47" s="28"/>
      <c r="J47" s="26">
        <v>23252</v>
      </c>
      <c r="K47" s="58">
        <v>5343.2313999999997</v>
      </c>
      <c r="L47" s="58">
        <f t="shared" si="2"/>
        <v>0.22979663684844312</v>
      </c>
      <c r="M47" s="59">
        <v>555</v>
      </c>
      <c r="N47" s="15">
        <f t="shared" si="3"/>
        <v>2965493.4269999997</v>
      </c>
      <c r="O47" s="15">
        <f t="shared" si="4"/>
        <v>3959527.1769999997</v>
      </c>
      <c r="P47" s="15">
        <f t="shared" si="5"/>
        <v>1319842.3923333331</v>
      </c>
    </row>
    <row r="48" spans="1:17" x14ac:dyDescent="0.25">
      <c r="A48" s="24">
        <v>19006</v>
      </c>
      <c r="B48" s="25" t="s">
        <v>191</v>
      </c>
      <c r="C48" t="s">
        <v>153</v>
      </c>
      <c r="D48" s="26">
        <v>740</v>
      </c>
      <c r="E48" s="58">
        <v>1171.7333000000001</v>
      </c>
      <c r="F48" s="58">
        <f t="shared" si="0"/>
        <v>1.5834233783783784</v>
      </c>
      <c r="G48" s="16">
        <v>2500</v>
      </c>
      <c r="H48" s="28">
        <f t="shared" si="1"/>
        <v>2929333.2500000005</v>
      </c>
      <c r="I48" s="28"/>
      <c r="J48" s="26">
        <v>69486</v>
      </c>
      <c r="K48" s="58">
        <v>12459.609700000001</v>
      </c>
      <c r="L48" s="58">
        <f t="shared" si="2"/>
        <v>0.17931107992977005</v>
      </c>
      <c r="M48" s="59">
        <v>555</v>
      </c>
      <c r="N48" s="15">
        <f t="shared" si="3"/>
        <v>6915083.3835000005</v>
      </c>
      <c r="O48" s="15">
        <f t="shared" si="4"/>
        <v>9844416.6335000005</v>
      </c>
      <c r="P48" s="15">
        <f t="shared" si="5"/>
        <v>3281472.2111666668</v>
      </c>
    </row>
    <row r="49" spans="1:16" x14ac:dyDescent="0.25">
      <c r="A49" s="24">
        <v>19007</v>
      </c>
      <c r="B49" s="25" t="s">
        <v>192</v>
      </c>
      <c r="C49" t="s">
        <v>153</v>
      </c>
      <c r="D49" s="26">
        <v>1175</v>
      </c>
      <c r="E49" s="58">
        <v>1946.6663000000001</v>
      </c>
      <c r="F49" s="58">
        <f t="shared" si="0"/>
        <v>1.6567372765957447</v>
      </c>
      <c r="G49" s="16">
        <v>2500</v>
      </c>
      <c r="H49" s="28">
        <f t="shared" si="1"/>
        <v>4866665.75</v>
      </c>
      <c r="I49" s="28"/>
      <c r="J49" s="26">
        <v>23557</v>
      </c>
      <c r="K49" s="58">
        <v>7900.7053999999998</v>
      </c>
      <c r="L49" s="58">
        <f t="shared" si="2"/>
        <v>0.33538673854905121</v>
      </c>
      <c r="M49" s="59">
        <v>555</v>
      </c>
      <c r="N49" s="15">
        <f t="shared" si="3"/>
        <v>4384891.4969999995</v>
      </c>
      <c r="O49" s="15">
        <f t="shared" si="4"/>
        <v>9251557.2469999995</v>
      </c>
      <c r="P49" s="15">
        <f t="shared" si="5"/>
        <v>3083852.4156666663</v>
      </c>
    </row>
    <row r="50" spans="1:16" x14ac:dyDescent="0.25">
      <c r="A50" s="24">
        <v>21002</v>
      </c>
      <c r="B50" s="25" t="s">
        <v>193</v>
      </c>
      <c r="C50" t="s">
        <v>153</v>
      </c>
      <c r="D50" s="26">
        <v>1290</v>
      </c>
      <c r="E50" s="58">
        <v>2159.4827</v>
      </c>
      <c r="F50" s="58">
        <f t="shared" si="0"/>
        <v>1.6740175968992248</v>
      </c>
      <c r="G50" s="16">
        <v>2500</v>
      </c>
      <c r="H50" s="28">
        <f t="shared" si="1"/>
        <v>5398706.75</v>
      </c>
      <c r="I50" s="28"/>
      <c r="J50" s="26">
        <v>114831</v>
      </c>
      <c r="K50" s="58">
        <v>28240.034100000001</v>
      </c>
      <c r="L50" s="58">
        <f t="shared" si="2"/>
        <v>0.24592691956004911</v>
      </c>
      <c r="M50" s="59">
        <v>555</v>
      </c>
      <c r="N50" s="15">
        <f t="shared" si="3"/>
        <v>15673218.9255</v>
      </c>
      <c r="O50" s="15">
        <f t="shared" si="4"/>
        <v>21071925.675499998</v>
      </c>
      <c r="P50" s="15">
        <f t="shared" si="5"/>
        <v>7023975.2251666663</v>
      </c>
    </row>
    <row r="51" spans="1:16" x14ac:dyDescent="0.25">
      <c r="A51" s="24">
        <v>23003</v>
      </c>
      <c r="B51" s="25" t="s">
        <v>194</v>
      </c>
      <c r="C51" t="s">
        <v>153</v>
      </c>
      <c r="D51" s="26">
        <v>478</v>
      </c>
      <c r="E51" s="58">
        <v>577.16899999999998</v>
      </c>
      <c r="F51" s="58">
        <f t="shared" si="0"/>
        <v>1.2074665271966527</v>
      </c>
      <c r="G51" s="16">
        <v>2500</v>
      </c>
      <c r="H51" s="28">
        <f t="shared" si="1"/>
        <v>1442922.5</v>
      </c>
      <c r="I51" s="28"/>
      <c r="J51" s="26">
        <v>19931</v>
      </c>
      <c r="K51" s="58">
        <v>4543.8113000000003</v>
      </c>
      <c r="L51" s="58">
        <f t="shared" si="2"/>
        <v>0.2279770859465155</v>
      </c>
      <c r="M51" s="59">
        <v>555</v>
      </c>
      <c r="N51" s="15">
        <f t="shared" si="3"/>
        <v>2521815.2715000003</v>
      </c>
      <c r="O51" s="15">
        <f t="shared" si="4"/>
        <v>3964737.7715000003</v>
      </c>
      <c r="P51" s="15">
        <f t="shared" si="5"/>
        <v>1321579.2571666667</v>
      </c>
    </row>
    <row r="52" spans="1:16" x14ac:dyDescent="0.25">
      <c r="A52" s="24">
        <v>23008</v>
      </c>
      <c r="B52" s="25" t="s">
        <v>195</v>
      </c>
      <c r="C52" t="s">
        <v>153</v>
      </c>
      <c r="D52" s="26">
        <v>650</v>
      </c>
      <c r="E52" s="58">
        <v>928.9276000000001</v>
      </c>
      <c r="F52" s="58">
        <f t="shared" si="0"/>
        <v>1.4291193846153847</v>
      </c>
      <c r="G52" s="16">
        <v>2500</v>
      </c>
      <c r="H52" s="28">
        <f t="shared" si="1"/>
        <v>2322319.0000000005</v>
      </c>
      <c r="I52" s="28"/>
      <c r="J52" s="26">
        <v>112681</v>
      </c>
      <c r="K52" s="58">
        <v>14613.023499999999</v>
      </c>
      <c r="L52" s="58">
        <f t="shared" si="2"/>
        <v>0.12968489363779165</v>
      </c>
      <c r="M52" s="59">
        <v>555</v>
      </c>
      <c r="N52" s="15">
        <f t="shared" si="3"/>
        <v>8110228.0425000004</v>
      </c>
      <c r="O52" s="15">
        <f t="shared" si="4"/>
        <v>10432547.0425</v>
      </c>
      <c r="P52" s="15">
        <f t="shared" si="5"/>
        <v>3477515.6808333336</v>
      </c>
    </row>
    <row r="53" spans="1:16" x14ac:dyDescent="0.25">
      <c r="A53" s="24">
        <v>31000</v>
      </c>
      <c r="B53" s="25" t="s">
        <v>196</v>
      </c>
      <c r="C53" t="s">
        <v>153</v>
      </c>
      <c r="D53" s="26">
        <v>541</v>
      </c>
      <c r="E53" s="58">
        <v>647.21319999999992</v>
      </c>
      <c r="F53" s="58">
        <f t="shared" si="0"/>
        <v>1.1963275415896486</v>
      </c>
      <c r="G53" s="16">
        <v>2500</v>
      </c>
      <c r="H53" s="28">
        <f t="shared" si="1"/>
        <v>1618032.9999999998</v>
      </c>
      <c r="I53" s="28"/>
      <c r="J53" s="26">
        <v>15119</v>
      </c>
      <c r="K53" s="58">
        <v>3884.0389000000014</v>
      </c>
      <c r="L53" s="58">
        <f t="shared" si="2"/>
        <v>0.2568978702295126</v>
      </c>
      <c r="M53" s="59">
        <v>555</v>
      </c>
      <c r="N53" s="15">
        <f t="shared" si="3"/>
        <v>2155641.5895000007</v>
      </c>
      <c r="O53" s="15">
        <f t="shared" si="4"/>
        <v>3773674.5895000007</v>
      </c>
      <c r="P53" s="15">
        <f t="shared" si="5"/>
        <v>1257891.5298333336</v>
      </c>
    </row>
  </sheetData>
  <mergeCells count="2">
    <mergeCell ref="D7:H7"/>
    <mergeCell ref="J7:N7"/>
  </mergeCells>
  <pageMargins left="0.7" right="0.7" top="0.75" bottom="0.75" header="0.3" footer="0.3"/>
  <pageSetup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3E65-8B9B-4514-88D2-160F1BAB5701}">
  <dimension ref="A1:Q53"/>
  <sheetViews>
    <sheetView zoomScale="79" workbookViewId="0">
      <pane ySplit="8" topLeftCell="A9" activePane="bottomLeft" state="frozen"/>
      <selection activeCell="L11" sqref="L11"/>
      <selection pane="bottomLeft" activeCell="B34" sqref="B34"/>
    </sheetView>
  </sheetViews>
  <sheetFormatPr defaultRowHeight="15" x14ac:dyDescent="0.25"/>
  <cols>
    <col min="1" max="1" width="8.85546875" bestFit="1" customWidth="1"/>
    <col min="2" max="2" width="36.5703125" customWidth="1"/>
    <col min="3" max="3" width="15.85546875" customWidth="1"/>
    <col min="4" max="4" width="9.7109375" style="26" bestFit="1" customWidth="1"/>
    <col min="5" max="5" width="9.7109375" bestFit="1" customWidth="1"/>
    <col min="6" max="6" width="9.42578125" bestFit="1" customWidth="1"/>
    <col min="7" max="7" width="11.28515625" customWidth="1"/>
    <col min="8" max="8" width="13.5703125" customWidth="1"/>
    <col min="9" max="9" width="4.42578125" customWidth="1"/>
    <col min="10" max="10" width="10.7109375" bestFit="1" customWidth="1"/>
    <col min="11" max="11" width="9.7109375" bestFit="1" customWidth="1"/>
    <col min="12" max="12" width="9.42578125" bestFit="1" customWidth="1"/>
    <col min="14" max="14" width="14.42578125" bestFit="1" customWidth="1"/>
    <col min="15" max="15" width="8.28515625" hidden="1" customWidth="1"/>
    <col min="16" max="16" width="16.42578125" bestFit="1" customWidth="1"/>
    <col min="17" max="17" width="14.28515625" bestFit="1" customWidth="1"/>
  </cols>
  <sheetData>
    <row r="1" spans="1:17" x14ac:dyDescent="0.25">
      <c r="A1" s="1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x14ac:dyDescent="0.25">
      <c r="A2" s="1" t="s">
        <v>197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x14ac:dyDescent="0.25">
      <c r="A4" s="1" t="s">
        <v>6</v>
      </c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x14ac:dyDescent="0.25">
      <c r="A5" s="1"/>
      <c r="D5" s="63"/>
      <c r="E5" s="62"/>
      <c r="F5" s="64"/>
      <c r="G5" s="62"/>
      <c r="H5" s="62"/>
      <c r="I5" s="62"/>
      <c r="J5" s="62"/>
      <c r="K5" s="62"/>
      <c r="L5" s="64"/>
      <c r="M5" s="62"/>
      <c r="N5" s="62"/>
      <c r="O5" s="62"/>
      <c r="P5" s="65"/>
      <c r="Q5" s="62"/>
    </row>
    <row r="6" spans="1:17" s="60" customFormat="1" x14ac:dyDescent="0.25">
      <c r="A6" s="1" t="s">
        <v>7</v>
      </c>
      <c r="D6" s="63"/>
      <c r="E6" s="63"/>
      <c r="F6" s="62"/>
      <c r="G6" s="62"/>
      <c r="H6" s="63"/>
      <c r="I6" s="63"/>
      <c r="J6" s="63"/>
      <c r="K6" s="63"/>
      <c r="L6" s="62"/>
      <c r="M6" s="62"/>
      <c r="N6" s="63"/>
      <c r="O6" s="63"/>
      <c r="P6" s="62"/>
      <c r="Q6" s="62"/>
    </row>
    <row r="7" spans="1:17" x14ac:dyDescent="0.25">
      <c r="D7" s="66" t="s">
        <v>142</v>
      </c>
      <c r="E7" s="66"/>
      <c r="F7" s="66"/>
      <c r="G7" s="66"/>
      <c r="H7" s="66"/>
      <c r="I7" s="55"/>
      <c r="J7" s="66" t="s">
        <v>143</v>
      </c>
      <c r="K7" s="66"/>
      <c r="L7" s="66"/>
      <c r="M7" s="66"/>
      <c r="N7" s="66"/>
      <c r="O7" s="55"/>
      <c r="P7" s="56">
        <f>SUM(P9:P53)</f>
        <v>121479989.84750001</v>
      </c>
      <c r="Q7" s="56">
        <f>SUM(Q9:Q53)</f>
        <v>40493329.94916667</v>
      </c>
    </row>
    <row r="8" spans="1:17" ht="45" x14ac:dyDescent="0.25">
      <c r="A8" s="18" t="s">
        <v>8</v>
      </c>
      <c r="B8" s="18" t="s">
        <v>9</v>
      </c>
      <c r="C8" s="61" t="s">
        <v>144</v>
      </c>
      <c r="D8" s="19" t="s">
        <v>145</v>
      </c>
      <c r="E8" s="18" t="s">
        <v>146</v>
      </c>
      <c r="F8" s="18" t="s">
        <v>147</v>
      </c>
      <c r="G8" s="18" t="s">
        <v>148</v>
      </c>
      <c r="H8" s="18" t="s">
        <v>149</v>
      </c>
      <c r="I8" s="57"/>
      <c r="J8" s="18" t="s">
        <v>150</v>
      </c>
      <c r="K8" s="18" t="s">
        <v>146</v>
      </c>
      <c r="L8" s="18" t="s">
        <v>147</v>
      </c>
      <c r="M8" s="18" t="s">
        <v>148</v>
      </c>
      <c r="N8" s="18" t="s">
        <v>149</v>
      </c>
      <c r="O8" s="57"/>
      <c r="P8" s="18" t="s">
        <v>151</v>
      </c>
      <c r="Q8" s="18" t="s">
        <v>18</v>
      </c>
    </row>
    <row r="9" spans="1:17" x14ac:dyDescent="0.25">
      <c r="A9" s="24">
        <v>1002</v>
      </c>
      <c r="B9" s="25" t="s">
        <v>198</v>
      </c>
      <c r="C9" t="s">
        <v>199</v>
      </c>
      <c r="D9" s="26">
        <v>309</v>
      </c>
      <c r="E9" s="58">
        <v>283.12529999999998</v>
      </c>
      <c r="F9" s="58">
        <f>IFERROR(E9/D9,0)</f>
        <v>0.91626310679611644</v>
      </c>
      <c r="G9" s="16">
        <v>2350</v>
      </c>
      <c r="H9" s="28">
        <f t="shared" ref="H9:H53" si="0">D9*F9*G9</f>
        <v>665344.45499999996</v>
      </c>
      <c r="I9" s="28"/>
      <c r="J9" s="26">
        <v>12542</v>
      </c>
      <c r="K9" s="58">
        <v>3183.8920000000003</v>
      </c>
      <c r="L9" s="58">
        <f t="shared" ref="L9:L53" si="1">IFERROR(K9/J9,0)</f>
        <v>0.25385839579014513</v>
      </c>
      <c r="M9" s="59">
        <v>525</v>
      </c>
      <c r="N9" s="15">
        <f t="shared" ref="N9:N53" si="2">J9*L9*M9</f>
        <v>1671543.3</v>
      </c>
      <c r="O9" s="28"/>
      <c r="P9" s="15">
        <f>N9+H9</f>
        <v>2336887.7549999999</v>
      </c>
      <c r="Q9" s="15">
        <f>P9/3</f>
        <v>778962.58499999996</v>
      </c>
    </row>
    <row r="10" spans="1:17" x14ac:dyDescent="0.25">
      <c r="A10" s="24">
        <v>1011</v>
      </c>
      <c r="B10" s="25" t="s">
        <v>200</v>
      </c>
      <c r="C10" t="s">
        <v>199</v>
      </c>
      <c r="D10" s="26">
        <v>580</v>
      </c>
      <c r="E10" s="58">
        <v>605.28390000000002</v>
      </c>
      <c r="F10" s="58">
        <f>IFERROR(E10/D10,0)</f>
        <v>1.0435929310344827</v>
      </c>
      <c r="G10" s="16">
        <v>2350</v>
      </c>
      <c r="H10" s="28">
        <f t="shared" si="0"/>
        <v>1422417.165</v>
      </c>
      <c r="I10" s="28"/>
      <c r="J10" s="26">
        <v>32439</v>
      </c>
      <c r="K10" s="58">
        <v>6345.2865999999995</v>
      </c>
      <c r="L10" s="58"/>
      <c r="M10" s="59">
        <v>525</v>
      </c>
      <c r="N10" s="15">
        <f t="shared" si="2"/>
        <v>0</v>
      </c>
      <c r="O10" s="28"/>
      <c r="P10" s="15">
        <f t="shared" ref="P10:P53" si="3">N10+H10</f>
        <v>1422417.165</v>
      </c>
      <c r="Q10" s="15">
        <f t="shared" ref="Q10:Q53" si="4">P10/3</f>
        <v>474139.05499999999</v>
      </c>
    </row>
    <row r="11" spans="1:17" x14ac:dyDescent="0.25">
      <c r="A11" s="24">
        <v>2005</v>
      </c>
      <c r="B11" s="25" t="s">
        <v>201</v>
      </c>
      <c r="C11" t="s">
        <v>199</v>
      </c>
      <c r="D11" s="26">
        <v>233</v>
      </c>
      <c r="E11" s="58">
        <v>288.71359999999999</v>
      </c>
      <c r="F11" s="58">
        <f t="shared" ref="F11:F53" si="5">IFERROR(E11/D11,0)</f>
        <v>1.2391141630901288</v>
      </c>
      <c r="G11" s="16"/>
      <c r="H11" s="28">
        <f t="shared" si="0"/>
        <v>0</v>
      </c>
      <c r="I11" s="28"/>
      <c r="J11" s="26">
        <v>20832</v>
      </c>
      <c r="K11" s="58">
        <v>6611.4176000000016</v>
      </c>
      <c r="L11" s="58">
        <f t="shared" si="1"/>
        <v>0.31736835637480804</v>
      </c>
      <c r="M11" s="59">
        <v>525</v>
      </c>
      <c r="N11" s="15">
        <f t="shared" si="2"/>
        <v>3470994.24</v>
      </c>
      <c r="O11" s="28"/>
      <c r="P11" s="15">
        <f t="shared" si="3"/>
        <v>3470994.24</v>
      </c>
      <c r="Q11" s="15">
        <f t="shared" si="4"/>
        <v>1156998.08</v>
      </c>
    </row>
    <row r="12" spans="1:17" x14ac:dyDescent="0.25">
      <c r="A12" s="24">
        <v>2008</v>
      </c>
      <c r="B12" s="25" t="s">
        <v>202</v>
      </c>
      <c r="C12" t="s">
        <v>199</v>
      </c>
      <c r="D12" s="26">
        <v>190</v>
      </c>
      <c r="E12" s="58">
        <v>347.2176</v>
      </c>
      <c r="F12" s="58">
        <f t="shared" si="5"/>
        <v>1.8274610526315789</v>
      </c>
      <c r="G12" s="16">
        <v>2350</v>
      </c>
      <c r="H12" s="28">
        <f t="shared" si="0"/>
        <v>815961.36</v>
      </c>
      <c r="I12" s="28"/>
      <c r="J12" s="26">
        <v>21285</v>
      </c>
      <c r="K12" s="58">
        <v>3813.2302000000004</v>
      </c>
      <c r="L12" s="58">
        <f t="shared" si="1"/>
        <v>0.17915105473338033</v>
      </c>
      <c r="M12" s="59">
        <v>525</v>
      </c>
      <c r="N12" s="15">
        <f t="shared" si="2"/>
        <v>2001945.8550000002</v>
      </c>
      <c r="O12" s="28"/>
      <c r="P12" s="15">
        <f t="shared" si="3"/>
        <v>2817907.2150000003</v>
      </c>
      <c r="Q12" s="15">
        <f t="shared" si="4"/>
        <v>939302.40500000014</v>
      </c>
    </row>
    <row r="13" spans="1:17" x14ac:dyDescent="0.25">
      <c r="A13" s="24">
        <v>2010</v>
      </c>
      <c r="B13" s="25" t="s">
        <v>78</v>
      </c>
      <c r="C13" t="s">
        <v>199</v>
      </c>
      <c r="D13" s="26">
        <v>71</v>
      </c>
      <c r="E13" s="58">
        <v>35.940300000000001</v>
      </c>
      <c r="F13" s="58">
        <f t="shared" si="5"/>
        <v>0.50620140845070427</v>
      </c>
      <c r="G13" s="16">
        <v>2350</v>
      </c>
      <c r="H13" s="28">
        <f t="shared" si="0"/>
        <v>84459.705000000002</v>
      </c>
      <c r="I13" s="28"/>
      <c r="J13" s="26">
        <v>3546</v>
      </c>
      <c r="K13" s="58">
        <v>721.6851999999999</v>
      </c>
      <c r="L13" s="58">
        <f t="shared" si="1"/>
        <v>0.20352092498589958</v>
      </c>
      <c r="M13" s="59">
        <v>525</v>
      </c>
      <c r="N13" s="15">
        <f t="shared" si="2"/>
        <v>378884.72999999992</v>
      </c>
      <c r="O13" s="28"/>
      <c r="P13" s="15">
        <f t="shared" si="3"/>
        <v>463344.43499999994</v>
      </c>
      <c r="Q13" s="15">
        <f t="shared" si="4"/>
        <v>154448.14499999999</v>
      </c>
    </row>
    <row r="14" spans="1:17" x14ac:dyDescent="0.25">
      <c r="A14" s="24">
        <v>2134</v>
      </c>
      <c r="B14" s="25" t="s">
        <v>203</v>
      </c>
      <c r="C14" t="s">
        <v>199</v>
      </c>
      <c r="D14" s="26">
        <v>108</v>
      </c>
      <c r="E14" s="58">
        <v>196.80439999999999</v>
      </c>
      <c r="F14" s="58">
        <f t="shared" si="5"/>
        <v>1.8222629629629628</v>
      </c>
      <c r="G14" s="16">
        <v>2350</v>
      </c>
      <c r="H14" s="28">
        <f t="shared" si="0"/>
        <v>462490.33999999997</v>
      </c>
      <c r="I14" s="28"/>
      <c r="J14" s="26">
        <v>9665</v>
      </c>
      <c r="K14" s="58">
        <v>2680.6351000000004</v>
      </c>
      <c r="L14" s="58">
        <f t="shared" si="1"/>
        <v>0.27735489912053807</v>
      </c>
      <c r="M14" s="59">
        <v>525</v>
      </c>
      <c r="N14" s="15">
        <f t="shared" si="2"/>
        <v>1407333.4275000002</v>
      </c>
      <c r="O14" s="28"/>
      <c r="P14" s="15">
        <f t="shared" si="3"/>
        <v>1869823.7675000001</v>
      </c>
      <c r="Q14" s="15">
        <f t="shared" si="4"/>
        <v>623274.58916666673</v>
      </c>
    </row>
    <row r="15" spans="1:17" x14ac:dyDescent="0.25">
      <c r="A15" s="24">
        <v>3052</v>
      </c>
      <c r="B15" s="25" t="s">
        <v>204</v>
      </c>
      <c r="C15" t="s">
        <v>199</v>
      </c>
      <c r="D15" s="26">
        <v>469</v>
      </c>
      <c r="E15" s="58">
        <v>516.98360000000014</v>
      </c>
      <c r="F15" s="58">
        <f t="shared" si="5"/>
        <v>1.1023104477611942</v>
      </c>
      <c r="G15" s="16">
        <v>2350</v>
      </c>
      <c r="H15" s="28">
        <f t="shared" si="0"/>
        <v>1214911.4600000004</v>
      </c>
      <c r="I15" s="28"/>
      <c r="J15" s="26">
        <v>8530</v>
      </c>
      <c r="K15" s="58">
        <v>2771.8436999999999</v>
      </c>
      <c r="L15" s="58">
        <f t="shared" si="1"/>
        <v>0.32495236811254397</v>
      </c>
      <c r="M15" s="59">
        <v>525</v>
      </c>
      <c r="N15" s="15">
        <f t="shared" si="2"/>
        <v>1455217.9424999999</v>
      </c>
      <c r="O15" s="28"/>
      <c r="P15" s="15">
        <f t="shared" si="3"/>
        <v>2670129.4025000003</v>
      </c>
      <c r="Q15" s="15">
        <f t="shared" si="4"/>
        <v>890043.13416666677</v>
      </c>
    </row>
    <row r="16" spans="1:17" x14ac:dyDescent="0.25">
      <c r="A16" s="24">
        <v>3066</v>
      </c>
      <c r="B16" s="25" t="s">
        <v>205</v>
      </c>
      <c r="C16" t="s">
        <v>199</v>
      </c>
      <c r="D16" s="26">
        <v>304</v>
      </c>
      <c r="E16" s="58">
        <v>513.90930000000003</v>
      </c>
      <c r="F16" s="58">
        <f t="shared" si="5"/>
        <v>1.6904911184210527</v>
      </c>
      <c r="G16" s="16">
        <v>2350</v>
      </c>
      <c r="H16" s="28">
        <f t="shared" si="0"/>
        <v>1207686.855</v>
      </c>
      <c r="I16" s="28"/>
      <c r="J16" s="26">
        <v>14327</v>
      </c>
      <c r="K16" s="58">
        <v>5215.1270999999997</v>
      </c>
      <c r="L16" s="58">
        <f t="shared" si="1"/>
        <v>0.36400691700984156</v>
      </c>
      <c r="M16" s="59">
        <v>525</v>
      </c>
      <c r="N16" s="15">
        <f t="shared" si="2"/>
        <v>2737941.7275</v>
      </c>
      <c r="O16" s="28"/>
      <c r="P16" s="15">
        <f t="shared" si="3"/>
        <v>3945628.5825</v>
      </c>
      <c r="Q16" s="15">
        <f t="shared" si="4"/>
        <v>1315209.5275000001</v>
      </c>
    </row>
    <row r="17" spans="1:17" x14ac:dyDescent="0.25">
      <c r="A17" s="24">
        <v>3072</v>
      </c>
      <c r="B17" s="25" t="s">
        <v>206</v>
      </c>
      <c r="C17" t="s">
        <v>199</v>
      </c>
      <c r="D17" s="26">
        <v>638</v>
      </c>
      <c r="E17" s="58">
        <v>879.39940000000013</v>
      </c>
      <c r="F17" s="58">
        <f t="shared" si="5"/>
        <v>1.3783689655172415</v>
      </c>
      <c r="G17" s="16">
        <v>2350</v>
      </c>
      <c r="H17" s="28">
        <f t="shared" si="0"/>
        <v>2066588.5900000003</v>
      </c>
      <c r="I17" s="28"/>
      <c r="J17" s="26">
        <v>32283</v>
      </c>
      <c r="K17" s="58">
        <v>6078.3767000000007</v>
      </c>
      <c r="L17" s="58">
        <f t="shared" si="1"/>
        <v>0.18828413406436825</v>
      </c>
      <c r="M17" s="59">
        <v>525</v>
      </c>
      <c r="N17" s="15">
        <f t="shared" si="2"/>
        <v>3191147.7675000005</v>
      </c>
      <c r="O17" s="28"/>
      <c r="P17" s="15">
        <f t="shared" si="3"/>
        <v>5257736.3575000009</v>
      </c>
      <c r="Q17" s="15">
        <f t="shared" si="4"/>
        <v>1752578.7858333336</v>
      </c>
    </row>
    <row r="18" spans="1:17" x14ac:dyDescent="0.25">
      <c r="A18" s="24">
        <v>3999</v>
      </c>
      <c r="B18" s="25" t="s">
        <v>207</v>
      </c>
      <c r="C18" t="s">
        <v>199</v>
      </c>
      <c r="D18" s="26">
        <v>13</v>
      </c>
      <c r="E18" s="58">
        <v>34.506999999999998</v>
      </c>
      <c r="F18" s="58">
        <f t="shared" si="5"/>
        <v>2.6543846153846151</v>
      </c>
      <c r="G18" s="16">
        <v>2350</v>
      </c>
      <c r="H18" s="28">
        <f t="shared" si="0"/>
        <v>81091.45</v>
      </c>
      <c r="I18" s="28"/>
      <c r="J18" s="26">
        <v>2051</v>
      </c>
      <c r="K18" s="58">
        <v>936.10310000000015</v>
      </c>
      <c r="L18" s="58">
        <f t="shared" si="1"/>
        <v>0.45641301803998058</v>
      </c>
      <c r="M18" s="59">
        <v>525</v>
      </c>
      <c r="N18" s="15"/>
      <c r="O18" s="28"/>
      <c r="P18" s="15">
        <f t="shared" si="3"/>
        <v>81091.45</v>
      </c>
      <c r="Q18" s="15">
        <f t="shared" si="4"/>
        <v>27030.483333333334</v>
      </c>
    </row>
    <row r="19" spans="1:17" x14ac:dyDescent="0.25">
      <c r="A19" s="24">
        <v>4005</v>
      </c>
      <c r="B19" s="25" t="s">
        <v>208</v>
      </c>
      <c r="C19" t="s">
        <v>199</v>
      </c>
      <c r="D19" s="26">
        <v>174</v>
      </c>
      <c r="E19" s="58">
        <v>196.33770000000001</v>
      </c>
      <c r="F19" s="58">
        <f t="shared" si="5"/>
        <v>1.1283775862068965</v>
      </c>
      <c r="G19" s="16">
        <v>2350</v>
      </c>
      <c r="H19" s="28">
        <f t="shared" si="0"/>
        <v>461393.59500000003</v>
      </c>
      <c r="I19" s="28"/>
      <c r="J19" s="26">
        <v>10479</v>
      </c>
      <c r="K19" s="58">
        <v>2633.7494999999999</v>
      </c>
      <c r="L19" s="58">
        <f t="shared" si="1"/>
        <v>0.2513359576295448</v>
      </c>
      <c r="M19" s="59">
        <v>525</v>
      </c>
      <c r="N19" s="15">
        <f t="shared" si="2"/>
        <v>1382718.4875</v>
      </c>
      <c r="O19" s="28"/>
      <c r="P19" s="15">
        <f t="shared" si="3"/>
        <v>1844112.0825</v>
      </c>
      <c r="Q19" s="15">
        <f t="shared" si="4"/>
        <v>614704.02749999997</v>
      </c>
    </row>
    <row r="20" spans="1:17" x14ac:dyDescent="0.25">
      <c r="A20" s="24">
        <v>4006</v>
      </c>
      <c r="B20" s="25" t="s">
        <v>209</v>
      </c>
      <c r="C20" t="s">
        <v>199</v>
      </c>
      <c r="D20" s="26">
        <v>193</v>
      </c>
      <c r="E20" s="58">
        <v>222.23910000000004</v>
      </c>
      <c r="F20" s="58">
        <f t="shared" si="5"/>
        <v>1.1514979274611401</v>
      </c>
      <c r="G20" s="16">
        <v>2350</v>
      </c>
      <c r="H20" s="28">
        <f t="shared" si="0"/>
        <v>522261.88500000007</v>
      </c>
      <c r="I20" s="28"/>
      <c r="J20" s="26">
        <v>19697</v>
      </c>
      <c r="K20" s="58">
        <v>4971.964100000002</v>
      </c>
      <c r="L20" s="58">
        <f t="shared" si="1"/>
        <v>0.2524224044270702</v>
      </c>
      <c r="M20" s="59">
        <v>525</v>
      </c>
      <c r="N20" s="15">
        <f t="shared" si="2"/>
        <v>2610281.1525000012</v>
      </c>
      <c r="O20" s="28"/>
      <c r="P20" s="15">
        <f t="shared" si="3"/>
        <v>3132543.0375000015</v>
      </c>
      <c r="Q20" s="15">
        <f t="shared" si="4"/>
        <v>1044181.0125000005</v>
      </c>
    </row>
    <row r="21" spans="1:17" x14ac:dyDescent="0.25">
      <c r="A21" s="24">
        <v>4008</v>
      </c>
      <c r="B21" s="25" t="s">
        <v>210</v>
      </c>
      <c r="C21" t="s">
        <v>199</v>
      </c>
      <c r="D21" s="26">
        <v>144</v>
      </c>
      <c r="E21" s="58">
        <v>107.1374</v>
      </c>
      <c r="F21" s="58">
        <f t="shared" si="5"/>
        <v>0.74400972222222217</v>
      </c>
      <c r="G21" s="16">
        <v>2350</v>
      </c>
      <c r="H21" s="28">
        <f t="shared" si="0"/>
        <v>251772.88999999996</v>
      </c>
      <c r="I21" s="28"/>
      <c r="J21" s="26">
        <v>12312</v>
      </c>
      <c r="K21" s="58">
        <v>2861.8567000000003</v>
      </c>
      <c r="L21" s="58">
        <f t="shared" si="1"/>
        <v>0.23244450129954519</v>
      </c>
      <c r="M21" s="59">
        <v>525</v>
      </c>
      <c r="N21" s="15">
        <f t="shared" si="2"/>
        <v>1502474.7675000001</v>
      </c>
      <c r="O21" s="28"/>
      <c r="P21" s="15">
        <f t="shared" si="3"/>
        <v>1754247.6575</v>
      </c>
      <c r="Q21" s="15">
        <f t="shared" si="4"/>
        <v>584749.21916666662</v>
      </c>
    </row>
    <row r="22" spans="1:17" x14ac:dyDescent="0.25">
      <c r="A22" s="24">
        <v>4025</v>
      </c>
      <c r="B22" s="25" t="s">
        <v>211</v>
      </c>
      <c r="C22" t="s">
        <v>199</v>
      </c>
      <c r="D22" s="26">
        <v>353</v>
      </c>
      <c r="E22" s="58">
        <v>658.47559999999999</v>
      </c>
      <c r="F22" s="58">
        <f t="shared" si="5"/>
        <v>1.8653699716713881</v>
      </c>
      <c r="G22" s="16">
        <v>2350</v>
      </c>
      <c r="H22" s="28">
        <f t="shared" si="0"/>
        <v>1547417.66</v>
      </c>
      <c r="I22" s="28"/>
      <c r="J22" s="26">
        <v>9918</v>
      </c>
      <c r="K22" s="58">
        <v>3223.4254999999998</v>
      </c>
      <c r="L22" s="58">
        <f t="shared" si="1"/>
        <v>0.32500761242185922</v>
      </c>
      <c r="M22" s="59">
        <v>525</v>
      </c>
      <c r="N22" s="15">
        <f t="shared" si="2"/>
        <v>1692298.3875</v>
      </c>
      <c r="O22" s="28"/>
      <c r="P22" s="15">
        <f t="shared" si="3"/>
        <v>3239716.0474999999</v>
      </c>
      <c r="Q22" s="15">
        <f t="shared" si="4"/>
        <v>1079905.3491666666</v>
      </c>
    </row>
    <row r="23" spans="1:17" x14ac:dyDescent="0.25">
      <c r="A23" s="24">
        <v>5003</v>
      </c>
      <c r="B23" s="25" t="s">
        <v>212</v>
      </c>
      <c r="C23" t="s">
        <v>199</v>
      </c>
      <c r="D23" s="26">
        <v>143</v>
      </c>
      <c r="E23" s="58">
        <v>100.8447</v>
      </c>
      <c r="F23" s="58">
        <f t="shared" si="5"/>
        <v>0.70520769230769231</v>
      </c>
      <c r="G23" s="16">
        <v>2350</v>
      </c>
      <c r="H23" s="28">
        <f t="shared" si="0"/>
        <v>236985.04500000001</v>
      </c>
      <c r="I23" s="28"/>
      <c r="J23" s="26">
        <v>9454</v>
      </c>
      <c r="K23" s="58">
        <v>2605.1138999999989</v>
      </c>
      <c r="L23" s="58">
        <f t="shared" si="1"/>
        <v>0.27555679077639084</v>
      </c>
      <c r="M23" s="59">
        <v>525</v>
      </c>
      <c r="N23" s="15">
        <f t="shared" si="2"/>
        <v>1367684.7974999994</v>
      </c>
      <c r="O23" s="28"/>
      <c r="P23" s="15">
        <f t="shared" si="3"/>
        <v>1604669.8424999993</v>
      </c>
      <c r="Q23" s="15">
        <f t="shared" si="4"/>
        <v>534889.94749999978</v>
      </c>
    </row>
    <row r="24" spans="1:17" x14ac:dyDescent="0.25">
      <c r="A24" s="24">
        <v>5006</v>
      </c>
      <c r="B24" s="25" t="s">
        <v>213</v>
      </c>
      <c r="C24" t="s">
        <v>199</v>
      </c>
      <c r="D24" s="26">
        <v>336</v>
      </c>
      <c r="E24" s="58">
        <v>382.03040000000004</v>
      </c>
      <c r="F24" s="58">
        <f t="shared" si="5"/>
        <v>1.1369952380952382</v>
      </c>
      <c r="G24" s="16">
        <v>2350</v>
      </c>
      <c r="H24" s="28">
        <f t="shared" si="0"/>
        <v>897771.44000000006</v>
      </c>
      <c r="I24" s="28"/>
      <c r="J24" s="26">
        <v>26266</v>
      </c>
      <c r="K24" s="58">
        <v>4739.6284000000014</v>
      </c>
      <c r="L24" s="58">
        <f t="shared" si="1"/>
        <v>0.18044728546409813</v>
      </c>
      <c r="M24" s="59">
        <v>525</v>
      </c>
      <c r="N24" s="15">
        <f t="shared" si="2"/>
        <v>2488304.9100000006</v>
      </c>
      <c r="O24" s="28"/>
      <c r="P24" s="15">
        <f t="shared" si="3"/>
        <v>3386076.3500000006</v>
      </c>
      <c r="Q24" s="15">
        <f t="shared" si="4"/>
        <v>1128692.1166666669</v>
      </c>
    </row>
    <row r="25" spans="1:17" x14ac:dyDescent="0.25">
      <c r="A25" s="24">
        <v>5007</v>
      </c>
      <c r="B25" s="25" t="s">
        <v>204</v>
      </c>
      <c r="C25" t="s">
        <v>199</v>
      </c>
      <c r="D25" s="26">
        <v>215</v>
      </c>
      <c r="E25" s="58">
        <v>295.3073</v>
      </c>
      <c r="F25" s="58">
        <f t="shared" si="5"/>
        <v>1.3735223255813953</v>
      </c>
      <c r="G25" s="16">
        <v>2350</v>
      </c>
      <c r="H25" s="28">
        <f t="shared" si="0"/>
        <v>693972.15500000003</v>
      </c>
      <c r="I25" s="28"/>
      <c r="J25" s="26">
        <v>7138</v>
      </c>
      <c r="K25" s="58">
        <v>2375.6172999999999</v>
      </c>
      <c r="L25" s="58">
        <f t="shared" si="1"/>
        <v>0.33281273465956851</v>
      </c>
      <c r="M25" s="59">
        <v>525</v>
      </c>
      <c r="N25" s="15">
        <f t="shared" si="2"/>
        <v>1247199.0825</v>
      </c>
      <c r="O25" s="28"/>
      <c r="P25" s="15">
        <f t="shared" si="3"/>
        <v>1941171.2375</v>
      </c>
      <c r="Q25" s="15">
        <f t="shared" si="4"/>
        <v>647057.07916666672</v>
      </c>
    </row>
    <row r="26" spans="1:17" x14ac:dyDescent="0.25">
      <c r="A26" s="24">
        <v>5014</v>
      </c>
      <c r="B26" s="25" t="s">
        <v>214</v>
      </c>
      <c r="C26" t="s">
        <v>199</v>
      </c>
      <c r="D26" s="26">
        <v>699</v>
      </c>
      <c r="E26" s="58">
        <v>625.25340000000006</v>
      </c>
      <c r="F26" s="58">
        <f t="shared" si="5"/>
        <v>0.89449699570815455</v>
      </c>
      <c r="G26" s="16">
        <v>2350</v>
      </c>
      <c r="H26" s="28">
        <f t="shared" si="0"/>
        <v>1469345.4900000002</v>
      </c>
      <c r="I26" s="28"/>
      <c r="J26" s="26">
        <v>13631</v>
      </c>
      <c r="K26" s="58">
        <v>4328.4898000000003</v>
      </c>
      <c r="L26" s="58">
        <f t="shared" si="1"/>
        <v>0.31754748734502242</v>
      </c>
      <c r="M26" s="59">
        <v>525</v>
      </c>
      <c r="N26" s="15">
        <f t="shared" si="2"/>
        <v>2272457.145</v>
      </c>
      <c r="O26" s="28"/>
      <c r="P26" s="15">
        <f t="shared" si="3"/>
        <v>3741802.6350000002</v>
      </c>
      <c r="Q26" s="15">
        <f t="shared" si="4"/>
        <v>1247267.5450000002</v>
      </c>
    </row>
    <row r="27" spans="1:17" x14ac:dyDescent="0.25">
      <c r="A27" s="24">
        <v>6005</v>
      </c>
      <c r="B27" s="25" t="s">
        <v>215</v>
      </c>
      <c r="C27" t="s">
        <v>199</v>
      </c>
      <c r="D27" s="26">
        <v>118</v>
      </c>
      <c r="E27" s="58">
        <v>142.19179999999997</v>
      </c>
      <c r="F27" s="58">
        <f t="shared" si="5"/>
        <v>1.2050152542372878</v>
      </c>
      <c r="G27" s="16">
        <v>2350</v>
      </c>
      <c r="H27" s="28">
        <f t="shared" si="0"/>
        <v>334150.72999999992</v>
      </c>
      <c r="I27" s="28"/>
      <c r="J27" s="26">
        <v>12310</v>
      </c>
      <c r="K27" s="58">
        <v>2400.8948999999998</v>
      </c>
      <c r="L27" s="58">
        <f t="shared" si="1"/>
        <v>0.19503614134849714</v>
      </c>
      <c r="M27" s="59">
        <v>525</v>
      </c>
      <c r="N27" s="15">
        <f t="shared" si="2"/>
        <v>1260469.8224999998</v>
      </c>
      <c r="O27" s="28"/>
      <c r="P27" s="15">
        <f t="shared" si="3"/>
        <v>1594620.5524999998</v>
      </c>
      <c r="Q27" s="15">
        <f t="shared" si="4"/>
        <v>531540.18416666659</v>
      </c>
    </row>
    <row r="28" spans="1:17" x14ac:dyDescent="0.25">
      <c r="A28" s="24">
        <v>7005</v>
      </c>
      <c r="B28" s="25" t="s">
        <v>216</v>
      </c>
      <c r="C28" t="s">
        <v>199</v>
      </c>
      <c r="D28" s="26">
        <v>173</v>
      </c>
      <c r="E28" s="58">
        <v>210.24420000000003</v>
      </c>
      <c r="F28" s="58">
        <f t="shared" si="5"/>
        <v>1.2152843930635839</v>
      </c>
      <c r="G28" s="16">
        <v>2350</v>
      </c>
      <c r="H28" s="28">
        <f t="shared" si="0"/>
        <v>494073.87000000005</v>
      </c>
      <c r="I28" s="28"/>
      <c r="J28" s="26">
        <v>12280</v>
      </c>
      <c r="K28" s="58">
        <v>4172.9597000000003</v>
      </c>
      <c r="L28" s="58">
        <f t="shared" si="1"/>
        <v>0.33981756514657985</v>
      </c>
      <c r="M28" s="59">
        <v>525</v>
      </c>
      <c r="N28" s="15">
        <f t="shared" si="2"/>
        <v>2190803.8425000003</v>
      </c>
      <c r="O28" s="28"/>
      <c r="P28" s="15">
        <f t="shared" si="3"/>
        <v>2684877.7125000004</v>
      </c>
      <c r="Q28" s="15">
        <f t="shared" si="4"/>
        <v>894959.23750000016</v>
      </c>
    </row>
    <row r="29" spans="1:17" x14ac:dyDescent="0.25">
      <c r="A29" s="24">
        <v>7008</v>
      </c>
      <c r="B29" s="25" t="s">
        <v>217</v>
      </c>
      <c r="C29" t="s">
        <v>199</v>
      </c>
      <c r="D29" s="26">
        <v>3</v>
      </c>
      <c r="E29" s="58">
        <v>5.2137000000000002</v>
      </c>
      <c r="F29" s="58">
        <f t="shared" si="5"/>
        <v>1.7379</v>
      </c>
      <c r="G29" s="16">
        <v>2350</v>
      </c>
      <c r="H29" s="28">
        <f t="shared" si="0"/>
        <v>12252.195</v>
      </c>
      <c r="I29" s="28"/>
      <c r="J29" s="26">
        <v>2364</v>
      </c>
      <c r="K29" s="58">
        <v>487.70629999999989</v>
      </c>
      <c r="L29" s="58">
        <f t="shared" si="1"/>
        <v>0.2063055414551607</v>
      </c>
      <c r="M29" s="59">
        <v>525</v>
      </c>
      <c r="N29" s="15">
        <f t="shared" si="2"/>
        <v>256045.80749999994</v>
      </c>
      <c r="O29" s="28"/>
      <c r="P29" s="15">
        <f t="shared" si="3"/>
        <v>268298.00249999994</v>
      </c>
      <c r="Q29" s="15">
        <f t="shared" si="4"/>
        <v>89432.667499999981</v>
      </c>
    </row>
    <row r="30" spans="1:17" x14ac:dyDescent="0.25">
      <c r="A30" s="24">
        <v>8012</v>
      </c>
      <c r="B30" s="25" t="s">
        <v>218</v>
      </c>
      <c r="C30" t="s">
        <v>199</v>
      </c>
      <c r="D30" s="26">
        <v>375</v>
      </c>
      <c r="E30" s="58">
        <v>391.40809999999999</v>
      </c>
      <c r="F30" s="58">
        <f t="shared" si="5"/>
        <v>1.0437549333333334</v>
      </c>
      <c r="G30" s="16">
        <v>2350</v>
      </c>
      <c r="H30" s="28">
        <f t="shared" si="0"/>
        <v>919809.03500000003</v>
      </c>
      <c r="I30" s="28"/>
      <c r="J30" s="26">
        <v>18074</v>
      </c>
      <c r="K30" s="58">
        <v>4416.8009999999995</v>
      </c>
      <c r="L30" s="58">
        <f t="shared" si="1"/>
        <v>0.24437318800486885</v>
      </c>
      <c r="M30" s="59">
        <v>525</v>
      </c>
      <c r="N30" s="15">
        <f t="shared" si="2"/>
        <v>2318820.5249999999</v>
      </c>
      <c r="O30" s="28"/>
      <c r="P30" s="15">
        <f t="shared" si="3"/>
        <v>3238629.56</v>
      </c>
      <c r="Q30" s="15">
        <f t="shared" si="4"/>
        <v>1079543.1866666668</v>
      </c>
    </row>
    <row r="31" spans="1:17" x14ac:dyDescent="0.25">
      <c r="A31" s="24">
        <v>8016</v>
      </c>
      <c r="B31" s="25" t="s">
        <v>219</v>
      </c>
      <c r="C31" t="s">
        <v>199</v>
      </c>
      <c r="D31" s="26">
        <v>250</v>
      </c>
      <c r="E31" s="58">
        <v>530.28779999999995</v>
      </c>
      <c r="F31" s="58">
        <f t="shared" si="5"/>
        <v>2.1211511999999999</v>
      </c>
      <c r="G31" s="16">
        <v>2350</v>
      </c>
      <c r="H31" s="28">
        <f t="shared" si="0"/>
        <v>1246176.3299999998</v>
      </c>
      <c r="I31" s="28"/>
      <c r="J31" s="26">
        <v>17261</v>
      </c>
      <c r="K31" s="58">
        <v>5459.9192999999996</v>
      </c>
      <c r="L31" s="58">
        <f t="shared" si="1"/>
        <v>0.3163153525288222</v>
      </c>
      <c r="M31" s="59">
        <v>525</v>
      </c>
      <c r="N31" s="15">
        <f t="shared" si="2"/>
        <v>2866457.6325000003</v>
      </c>
      <c r="O31" s="28"/>
      <c r="P31" s="15">
        <f t="shared" si="3"/>
        <v>4112633.9625000004</v>
      </c>
      <c r="Q31" s="15">
        <f t="shared" si="4"/>
        <v>1370877.9875</v>
      </c>
    </row>
    <row r="32" spans="1:17" x14ac:dyDescent="0.25">
      <c r="A32" s="24">
        <v>8088</v>
      </c>
      <c r="B32" s="25" t="s">
        <v>220</v>
      </c>
      <c r="C32" t="s">
        <v>199</v>
      </c>
      <c r="D32" s="26">
        <v>719</v>
      </c>
      <c r="E32" s="58">
        <v>887.22969999999987</v>
      </c>
      <c r="F32" s="58">
        <f t="shared" si="5"/>
        <v>1.2339773296244783</v>
      </c>
      <c r="G32" s="16">
        <v>2350</v>
      </c>
      <c r="H32" s="28">
        <f t="shared" si="0"/>
        <v>2084989.7949999997</v>
      </c>
      <c r="I32" s="28"/>
      <c r="J32" s="26">
        <v>24143</v>
      </c>
      <c r="K32" s="58">
        <v>5901.0168000000003</v>
      </c>
      <c r="L32" s="58">
        <f t="shared" si="1"/>
        <v>0.24441936793273414</v>
      </c>
      <c r="M32" s="59">
        <v>525</v>
      </c>
      <c r="N32" s="15">
        <f t="shared" si="2"/>
        <v>3098033.8200000003</v>
      </c>
      <c r="O32" s="28"/>
      <c r="P32" s="15">
        <f t="shared" si="3"/>
        <v>5183023.6150000002</v>
      </c>
      <c r="Q32" s="15">
        <f t="shared" si="4"/>
        <v>1727674.5383333333</v>
      </c>
    </row>
    <row r="33" spans="1:17" x14ac:dyDescent="0.25">
      <c r="A33" s="24">
        <v>10004</v>
      </c>
      <c r="B33" s="25" t="s">
        <v>221</v>
      </c>
      <c r="C33" t="s">
        <v>199</v>
      </c>
      <c r="D33" s="26">
        <v>564</v>
      </c>
      <c r="E33" s="58">
        <v>686.65319999999997</v>
      </c>
      <c r="F33" s="58">
        <f t="shared" si="5"/>
        <v>1.2174702127659573</v>
      </c>
      <c r="G33" s="16">
        <v>2350</v>
      </c>
      <c r="H33" s="28">
        <f t="shared" si="0"/>
        <v>1613635.02</v>
      </c>
      <c r="I33" s="28"/>
      <c r="J33" s="26">
        <v>17118</v>
      </c>
      <c r="K33" s="58">
        <v>4275.4735999999994</v>
      </c>
      <c r="L33" s="58">
        <f t="shared" si="1"/>
        <v>0.24976478560579504</v>
      </c>
      <c r="M33" s="59">
        <v>525</v>
      </c>
      <c r="N33" s="15">
        <f t="shared" si="2"/>
        <v>2244623.6399999997</v>
      </c>
      <c r="O33" s="28"/>
      <c r="P33" s="15">
        <f t="shared" si="3"/>
        <v>3858258.6599999997</v>
      </c>
      <c r="Q33" s="15">
        <f t="shared" si="4"/>
        <v>1286086.22</v>
      </c>
    </row>
    <row r="34" spans="1:17" x14ac:dyDescent="0.25">
      <c r="A34" s="24">
        <v>12002</v>
      </c>
      <c r="B34" s="25" t="s">
        <v>222</v>
      </c>
      <c r="C34" t="s">
        <v>199</v>
      </c>
      <c r="D34" s="26">
        <v>326</v>
      </c>
      <c r="E34" s="58">
        <v>391.95420000000001</v>
      </c>
      <c r="F34" s="58">
        <f t="shared" si="5"/>
        <v>1.2023134969325153</v>
      </c>
      <c r="G34" s="16">
        <v>2350</v>
      </c>
      <c r="H34" s="28">
        <f t="shared" si="0"/>
        <v>921092.37</v>
      </c>
      <c r="I34" s="28"/>
      <c r="J34" s="26">
        <v>25307</v>
      </c>
      <c r="K34" s="58">
        <v>7545.6152999999995</v>
      </c>
      <c r="L34" s="58">
        <f t="shared" si="1"/>
        <v>0.29816316829335754</v>
      </c>
      <c r="M34" s="59">
        <v>525</v>
      </c>
      <c r="N34" s="15">
        <f t="shared" si="2"/>
        <v>3961448.0324999997</v>
      </c>
      <c r="O34" s="28"/>
      <c r="P34" s="15">
        <f t="shared" si="3"/>
        <v>4882540.4024999999</v>
      </c>
      <c r="Q34" s="15">
        <f t="shared" si="4"/>
        <v>1627513.4675</v>
      </c>
    </row>
    <row r="35" spans="1:17" x14ac:dyDescent="0.25">
      <c r="A35" s="24">
        <v>12009</v>
      </c>
      <c r="B35" s="25" t="s">
        <v>223</v>
      </c>
      <c r="C35" t="s">
        <v>199</v>
      </c>
      <c r="D35" s="26">
        <v>146</v>
      </c>
      <c r="E35" s="58">
        <v>258.79259999999999</v>
      </c>
      <c r="F35" s="58">
        <f t="shared" si="5"/>
        <v>1.7725520547945206</v>
      </c>
      <c r="G35" s="16">
        <v>2350</v>
      </c>
      <c r="H35" s="28">
        <f t="shared" si="0"/>
        <v>608162.61</v>
      </c>
      <c r="I35" s="28"/>
      <c r="J35" s="26">
        <v>9171</v>
      </c>
      <c r="K35" s="58">
        <v>2813.3518000000008</v>
      </c>
      <c r="L35" s="58">
        <f t="shared" si="1"/>
        <v>0.30676608875804173</v>
      </c>
      <c r="M35" s="59">
        <v>525</v>
      </c>
      <c r="N35" s="15">
        <f t="shared" si="2"/>
        <v>1477009.6950000005</v>
      </c>
      <c r="O35" s="28"/>
      <c r="P35" s="15">
        <f t="shared" si="3"/>
        <v>2085172.3050000006</v>
      </c>
      <c r="Q35" s="15">
        <f t="shared" si="4"/>
        <v>695057.43500000017</v>
      </c>
    </row>
    <row r="36" spans="1:17" x14ac:dyDescent="0.25">
      <c r="A36" s="24">
        <v>12010</v>
      </c>
      <c r="B36" s="25" t="s">
        <v>224</v>
      </c>
      <c r="C36" t="s">
        <v>199</v>
      </c>
      <c r="D36" s="26">
        <v>253</v>
      </c>
      <c r="E36" s="58">
        <v>427.88460000000009</v>
      </c>
      <c r="F36" s="58">
        <f t="shared" si="5"/>
        <v>1.6912434782608698</v>
      </c>
      <c r="G36" s="16">
        <v>2350</v>
      </c>
      <c r="H36" s="28">
        <f t="shared" si="0"/>
        <v>1005528.8100000002</v>
      </c>
      <c r="I36" s="28"/>
      <c r="J36" s="26">
        <v>20764</v>
      </c>
      <c r="K36" s="58">
        <v>5833.1911999999993</v>
      </c>
      <c r="L36" s="58">
        <f t="shared" si="1"/>
        <v>0.28092810633789245</v>
      </c>
      <c r="M36" s="59">
        <v>525</v>
      </c>
      <c r="N36" s="15">
        <f t="shared" si="2"/>
        <v>3062425.379999999</v>
      </c>
      <c r="O36" s="28"/>
      <c r="P36" s="15">
        <f t="shared" si="3"/>
        <v>4067954.189999999</v>
      </c>
      <c r="Q36" s="15">
        <f t="shared" si="4"/>
        <v>1355984.7299999997</v>
      </c>
    </row>
    <row r="37" spans="1:17" x14ac:dyDescent="0.25">
      <c r="A37" s="24">
        <v>13011</v>
      </c>
      <c r="B37" s="25" t="s">
        <v>225</v>
      </c>
      <c r="C37" t="s">
        <v>199</v>
      </c>
      <c r="D37" s="26">
        <v>91</v>
      </c>
      <c r="E37" s="58">
        <v>72.97359999999999</v>
      </c>
      <c r="F37" s="58">
        <f t="shared" si="5"/>
        <v>0.80190769230769221</v>
      </c>
      <c r="G37" s="16">
        <v>2350</v>
      </c>
      <c r="H37" s="28">
        <f t="shared" si="0"/>
        <v>171487.96</v>
      </c>
      <c r="I37" s="28"/>
      <c r="J37" s="26">
        <v>14079</v>
      </c>
      <c r="K37" s="58">
        <v>2593.7806000000005</v>
      </c>
      <c r="L37" s="58">
        <f t="shared" si="1"/>
        <v>0.18423045670857308</v>
      </c>
      <c r="M37" s="59">
        <v>525</v>
      </c>
      <c r="N37" s="15">
        <f t="shared" si="2"/>
        <v>1361734.8150000002</v>
      </c>
      <c r="O37" s="28"/>
      <c r="P37" s="15">
        <f t="shared" si="3"/>
        <v>1533222.7750000001</v>
      </c>
      <c r="Q37" s="15">
        <f t="shared" si="4"/>
        <v>511074.25833333336</v>
      </c>
    </row>
    <row r="38" spans="1:17" x14ac:dyDescent="0.25">
      <c r="A38" s="24">
        <v>13014</v>
      </c>
      <c r="B38" s="25" t="s">
        <v>226</v>
      </c>
      <c r="C38" t="s">
        <v>199</v>
      </c>
      <c r="D38" s="26">
        <v>414</v>
      </c>
      <c r="E38" s="58">
        <v>365.2912</v>
      </c>
      <c r="F38" s="58">
        <f t="shared" si="5"/>
        <v>0.88234589371980676</v>
      </c>
      <c r="G38" s="16">
        <v>2350</v>
      </c>
      <c r="H38" s="28">
        <f t="shared" si="0"/>
        <v>858434.32000000007</v>
      </c>
      <c r="I38" s="28"/>
      <c r="J38" s="26">
        <v>13758</v>
      </c>
      <c r="K38" s="58">
        <v>3152.0457000000001</v>
      </c>
      <c r="L38" s="58">
        <f t="shared" si="1"/>
        <v>0.22910638901003053</v>
      </c>
      <c r="M38" s="59">
        <v>525</v>
      </c>
      <c r="N38" s="15">
        <f t="shared" si="2"/>
        <v>1654823.9925000002</v>
      </c>
      <c r="P38" s="15">
        <f t="shared" si="3"/>
        <v>2513258.3125</v>
      </c>
      <c r="Q38" s="15">
        <f t="shared" si="4"/>
        <v>837752.77083333337</v>
      </c>
    </row>
    <row r="39" spans="1:17" x14ac:dyDescent="0.25">
      <c r="A39" s="24">
        <v>13026</v>
      </c>
      <c r="B39" s="25" t="s">
        <v>227</v>
      </c>
      <c r="C39" t="s">
        <v>199</v>
      </c>
      <c r="D39" s="26">
        <v>159</v>
      </c>
      <c r="E39" s="58">
        <v>312.57820000000004</v>
      </c>
      <c r="F39" s="58">
        <f t="shared" si="5"/>
        <v>1.9659006289308179</v>
      </c>
      <c r="G39" s="16">
        <v>2350</v>
      </c>
      <c r="H39" s="28">
        <f t="shared" si="0"/>
        <v>734558.77000000014</v>
      </c>
      <c r="I39" s="28"/>
      <c r="J39" s="26">
        <v>11982</v>
      </c>
      <c r="K39" s="58">
        <v>3259.8494999999994</v>
      </c>
      <c r="L39" s="58">
        <f t="shared" si="1"/>
        <v>0.27206221832749117</v>
      </c>
      <c r="M39" s="59">
        <v>525</v>
      </c>
      <c r="N39" s="15">
        <f t="shared" si="2"/>
        <v>1711420.9874999996</v>
      </c>
      <c r="P39" s="15">
        <f t="shared" si="3"/>
        <v>2445979.7574999998</v>
      </c>
      <c r="Q39" s="15">
        <f t="shared" si="4"/>
        <v>815326.58583333332</v>
      </c>
    </row>
    <row r="40" spans="1:17" x14ac:dyDescent="0.25">
      <c r="A40" s="24">
        <v>13297</v>
      </c>
      <c r="B40" s="25" t="s">
        <v>228</v>
      </c>
      <c r="C40" t="s">
        <v>199</v>
      </c>
      <c r="D40" s="26">
        <v>2</v>
      </c>
      <c r="E40" s="58">
        <v>2.2936000000000001</v>
      </c>
      <c r="F40" s="58">
        <f t="shared" si="5"/>
        <v>1.1468</v>
      </c>
      <c r="G40" s="16">
        <v>2350</v>
      </c>
      <c r="H40" s="28">
        <f t="shared" si="0"/>
        <v>5389.96</v>
      </c>
      <c r="I40" s="28"/>
      <c r="J40" s="26">
        <v>616</v>
      </c>
      <c r="K40" s="58">
        <v>154.12949999999998</v>
      </c>
      <c r="L40" s="58">
        <f t="shared" si="1"/>
        <v>0.25021022727272724</v>
      </c>
      <c r="M40" s="59">
        <v>525</v>
      </c>
      <c r="N40" s="15">
        <f t="shared" si="2"/>
        <v>80917.987499999988</v>
      </c>
      <c r="P40" s="15">
        <f t="shared" si="3"/>
        <v>86307.947499999995</v>
      </c>
      <c r="Q40" s="15">
        <f t="shared" si="4"/>
        <v>28769.31583333333</v>
      </c>
    </row>
    <row r="41" spans="1:17" x14ac:dyDescent="0.25">
      <c r="A41" s="24">
        <v>14001</v>
      </c>
      <c r="B41" s="25" t="s">
        <v>229</v>
      </c>
      <c r="C41" t="s">
        <v>199</v>
      </c>
      <c r="D41" s="26">
        <v>362</v>
      </c>
      <c r="E41" s="58">
        <v>349.87779999999998</v>
      </c>
      <c r="F41" s="58">
        <f t="shared" si="5"/>
        <v>0.96651325966850821</v>
      </c>
      <c r="G41" s="16">
        <v>2350</v>
      </c>
      <c r="H41" s="28">
        <f t="shared" si="0"/>
        <v>822212.83</v>
      </c>
      <c r="I41" s="28"/>
      <c r="J41" s="26">
        <v>19448</v>
      </c>
      <c r="K41" s="58">
        <v>4680.3822</v>
      </c>
      <c r="L41" s="58">
        <f t="shared" si="1"/>
        <v>0.24066136363636365</v>
      </c>
      <c r="M41" s="59">
        <v>525</v>
      </c>
      <c r="N41" s="15">
        <f t="shared" si="2"/>
        <v>2457200.6549999998</v>
      </c>
      <c r="P41" s="15">
        <f t="shared" si="3"/>
        <v>3279413.4849999999</v>
      </c>
      <c r="Q41" s="15">
        <f t="shared" si="4"/>
        <v>1093137.8283333334</v>
      </c>
    </row>
    <row r="42" spans="1:17" x14ac:dyDescent="0.25">
      <c r="A42" s="24">
        <v>15007</v>
      </c>
      <c r="B42" s="25" t="s">
        <v>230</v>
      </c>
      <c r="C42" t="s">
        <v>199</v>
      </c>
      <c r="D42" s="26">
        <v>159</v>
      </c>
      <c r="E42" s="58">
        <v>281.91500000000002</v>
      </c>
      <c r="F42" s="58">
        <f t="shared" si="5"/>
        <v>1.7730503144654088</v>
      </c>
      <c r="G42" s="16">
        <v>2350</v>
      </c>
      <c r="H42" s="28">
        <f t="shared" si="0"/>
        <v>662500.25</v>
      </c>
      <c r="I42" s="28"/>
      <c r="J42" s="26">
        <v>20117</v>
      </c>
      <c r="K42" s="58">
        <v>5132.0755999999992</v>
      </c>
      <c r="L42" s="58">
        <f t="shared" si="1"/>
        <v>0.25511137843614851</v>
      </c>
      <c r="M42" s="59">
        <v>525</v>
      </c>
      <c r="N42" s="15">
        <f t="shared" si="2"/>
        <v>2694339.6899999995</v>
      </c>
      <c r="P42" s="15">
        <f t="shared" si="3"/>
        <v>3356839.9399999995</v>
      </c>
      <c r="Q42" s="15">
        <f t="shared" si="4"/>
        <v>1118946.6466666665</v>
      </c>
    </row>
    <row r="43" spans="1:17" x14ac:dyDescent="0.25">
      <c r="A43" s="24">
        <v>16004</v>
      </c>
      <c r="B43" s="25" t="s">
        <v>231</v>
      </c>
      <c r="C43" t="s">
        <v>199</v>
      </c>
      <c r="D43" s="26">
        <v>46</v>
      </c>
      <c r="E43" s="58">
        <v>67.312799999999996</v>
      </c>
      <c r="F43" s="58">
        <f t="shared" si="5"/>
        <v>1.4633217391304347</v>
      </c>
      <c r="G43" s="16">
        <v>2350</v>
      </c>
      <c r="H43" s="28">
        <f t="shared" si="0"/>
        <v>158185.07999999999</v>
      </c>
      <c r="I43" s="28"/>
      <c r="J43" s="26">
        <v>10294</v>
      </c>
      <c r="K43" s="58">
        <v>2552.9395999999997</v>
      </c>
      <c r="L43" s="58">
        <f t="shared" si="1"/>
        <v>0.24800268117349911</v>
      </c>
      <c r="M43" s="59">
        <v>525</v>
      </c>
      <c r="N43" s="15">
        <f t="shared" si="2"/>
        <v>1340293.2899999998</v>
      </c>
      <c r="P43" s="15">
        <f t="shared" si="3"/>
        <v>1498478.3699999999</v>
      </c>
      <c r="Q43" s="15">
        <f t="shared" si="4"/>
        <v>499492.79</v>
      </c>
    </row>
    <row r="44" spans="1:17" x14ac:dyDescent="0.25">
      <c r="A44" s="24">
        <v>16005</v>
      </c>
      <c r="B44" s="25" t="s">
        <v>232</v>
      </c>
      <c r="C44" t="s">
        <v>199</v>
      </c>
      <c r="D44" s="26">
        <v>38</v>
      </c>
      <c r="E44" s="58">
        <v>69.195499999999981</v>
      </c>
      <c r="F44" s="58">
        <f t="shared" si="5"/>
        <v>1.8209342105263153</v>
      </c>
      <c r="G44" s="16">
        <v>2350</v>
      </c>
      <c r="H44" s="28">
        <f t="shared" si="0"/>
        <v>162609.42499999996</v>
      </c>
      <c r="I44" s="28"/>
      <c r="J44" s="26">
        <v>6091</v>
      </c>
      <c r="K44" s="58">
        <v>2039.0193999999999</v>
      </c>
      <c r="L44" s="58">
        <f t="shared" si="1"/>
        <v>0.33475938269578065</v>
      </c>
      <c r="M44" s="59">
        <v>525</v>
      </c>
      <c r="N44" s="15">
        <f t="shared" si="2"/>
        <v>1070485.1850000001</v>
      </c>
      <c r="P44" s="15">
        <f t="shared" si="3"/>
        <v>1233094.6100000001</v>
      </c>
      <c r="Q44" s="15">
        <f t="shared" si="4"/>
        <v>411031.53666666668</v>
      </c>
    </row>
    <row r="45" spans="1:17" x14ac:dyDescent="0.25">
      <c r="A45" s="24">
        <v>16017</v>
      </c>
      <c r="B45" s="25" t="s">
        <v>233</v>
      </c>
      <c r="C45" t="s">
        <v>199</v>
      </c>
      <c r="D45" s="26">
        <v>1300</v>
      </c>
      <c r="E45" s="58">
        <v>2284.9477999999999</v>
      </c>
      <c r="F45" s="58">
        <f t="shared" si="5"/>
        <v>1.7576521538461538</v>
      </c>
      <c r="G45" s="16">
        <v>2350</v>
      </c>
      <c r="H45" s="28">
        <f t="shared" si="0"/>
        <v>5369627.3300000001</v>
      </c>
      <c r="I45" s="28"/>
      <c r="J45" s="26">
        <v>29576</v>
      </c>
      <c r="K45" s="58">
        <v>11848.000700000001</v>
      </c>
      <c r="L45" s="58">
        <f t="shared" si="1"/>
        <v>0.40059510075737087</v>
      </c>
      <c r="M45" s="59">
        <v>525</v>
      </c>
      <c r="N45" s="15">
        <f t="shared" si="2"/>
        <v>6220200.3675000006</v>
      </c>
      <c r="P45" s="15">
        <f t="shared" si="3"/>
        <v>11589827.697500002</v>
      </c>
      <c r="Q45" s="15">
        <f t="shared" si="4"/>
        <v>3863275.8991666674</v>
      </c>
    </row>
    <row r="46" spans="1:17" x14ac:dyDescent="0.25">
      <c r="A46" s="24">
        <v>16020</v>
      </c>
      <c r="B46" s="25" t="s">
        <v>234</v>
      </c>
      <c r="C46" t="s">
        <v>199</v>
      </c>
      <c r="D46" s="26">
        <v>354</v>
      </c>
      <c r="E46" s="58">
        <v>642.47119999999995</v>
      </c>
      <c r="F46" s="58">
        <f t="shared" si="5"/>
        <v>1.8148903954802258</v>
      </c>
      <c r="G46" s="16">
        <v>2350</v>
      </c>
      <c r="H46" s="28">
        <f t="shared" si="0"/>
        <v>1509807.3199999998</v>
      </c>
      <c r="I46" s="28"/>
      <c r="J46" s="26">
        <v>14763</v>
      </c>
      <c r="K46" s="58">
        <v>4364.6631000000007</v>
      </c>
      <c r="L46" s="58">
        <f t="shared" si="1"/>
        <v>0.29564879089615936</v>
      </c>
      <c r="M46" s="59">
        <v>525</v>
      </c>
      <c r="N46" s="15">
        <f t="shared" si="2"/>
        <v>2291448.1275000004</v>
      </c>
      <c r="P46" s="15">
        <f t="shared" si="3"/>
        <v>3801255.4475000002</v>
      </c>
      <c r="Q46" s="15">
        <f t="shared" si="4"/>
        <v>1267085.1491666667</v>
      </c>
    </row>
    <row r="47" spans="1:17" x14ac:dyDescent="0.25">
      <c r="A47" s="24">
        <v>17001</v>
      </c>
      <c r="B47" s="25" t="s">
        <v>235</v>
      </c>
      <c r="C47" t="s">
        <v>199</v>
      </c>
      <c r="D47" s="26">
        <v>525</v>
      </c>
      <c r="E47" s="58">
        <v>615.53969999999993</v>
      </c>
      <c r="F47" s="58">
        <f t="shared" si="5"/>
        <v>1.1724565714285713</v>
      </c>
      <c r="G47" s="16">
        <v>2350</v>
      </c>
      <c r="H47" s="28">
        <f t="shared" si="0"/>
        <v>1446518.2949999999</v>
      </c>
      <c r="I47" s="28"/>
      <c r="J47" s="26">
        <v>20893</v>
      </c>
      <c r="K47" s="58">
        <v>5335.1258999999991</v>
      </c>
      <c r="L47" s="58">
        <f t="shared" si="1"/>
        <v>0.2553547073182405</v>
      </c>
      <c r="M47" s="59">
        <v>525</v>
      </c>
      <c r="N47" s="15">
        <f t="shared" si="2"/>
        <v>2800941.0974999997</v>
      </c>
      <c r="P47" s="15">
        <f t="shared" si="3"/>
        <v>4247459.3925000001</v>
      </c>
      <c r="Q47" s="15">
        <f t="shared" si="4"/>
        <v>1415819.7975000001</v>
      </c>
    </row>
    <row r="48" spans="1:17" x14ac:dyDescent="0.25">
      <c r="A48" s="24">
        <v>18007</v>
      </c>
      <c r="B48" s="25" t="s">
        <v>236</v>
      </c>
      <c r="C48" t="s">
        <v>199</v>
      </c>
      <c r="D48" s="26">
        <v>297</v>
      </c>
      <c r="E48" s="58">
        <v>723.92000000000007</v>
      </c>
      <c r="F48" s="58">
        <f t="shared" si="5"/>
        <v>2.4374410774410777</v>
      </c>
      <c r="G48" s="16">
        <v>2350</v>
      </c>
      <c r="H48" s="28">
        <f t="shared" si="0"/>
        <v>1701212.0000000002</v>
      </c>
      <c r="I48" s="28"/>
      <c r="J48" s="26">
        <v>23872</v>
      </c>
      <c r="K48" s="58">
        <v>5870.8068000000003</v>
      </c>
      <c r="L48" s="58">
        <f t="shared" si="1"/>
        <v>0.24592856903485255</v>
      </c>
      <c r="M48" s="59">
        <v>525</v>
      </c>
      <c r="N48" s="15">
        <f t="shared" si="2"/>
        <v>3082173.5700000003</v>
      </c>
      <c r="P48" s="15">
        <f t="shared" si="3"/>
        <v>4783385.57</v>
      </c>
      <c r="Q48" s="15">
        <f t="shared" si="4"/>
        <v>1594461.8566666667</v>
      </c>
    </row>
    <row r="49" spans="1:17" x14ac:dyDescent="0.25">
      <c r="A49" s="24">
        <v>19004</v>
      </c>
      <c r="B49" s="25" t="s">
        <v>237</v>
      </c>
      <c r="C49" t="s">
        <v>199</v>
      </c>
      <c r="D49" s="26">
        <v>5</v>
      </c>
      <c r="E49" s="58">
        <v>8.668099999999999</v>
      </c>
      <c r="F49" s="58">
        <f t="shared" si="5"/>
        <v>1.7336199999999997</v>
      </c>
      <c r="G49" s="16">
        <v>2350</v>
      </c>
      <c r="H49" s="28">
        <f t="shared" si="0"/>
        <v>20370.034999999996</v>
      </c>
      <c r="I49" s="28"/>
      <c r="J49" s="26">
        <v>2273</v>
      </c>
      <c r="K49" s="58">
        <v>410.64929999999998</v>
      </c>
      <c r="L49" s="58">
        <f t="shared" si="1"/>
        <v>0.18066401231852178</v>
      </c>
      <c r="M49" s="59">
        <v>525</v>
      </c>
      <c r="N49" s="15">
        <f t="shared" si="2"/>
        <v>215590.88249999998</v>
      </c>
      <c r="P49" s="15">
        <f t="shared" si="3"/>
        <v>235960.91749999998</v>
      </c>
      <c r="Q49" s="15">
        <f t="shared" si="4"/>
        <v>78653.63916666666</v>
      </c>
    </row>
    <row r="50" spans="1:17" x14ac:dyDescent="0.25">
      <c r="A50" s="24">
        <v>19034</v>
      </c>
      <c r="B50" s="25" t="s">
        <v>238</v>
      </c>
      <c r="C50" t="s">
        <v>199</v>
      </c>
      <c r="D50" s="26">
        <v>109</v>
      </c>
      <c r="E50" s="58">
        <v>115.1977</v>
      </c>
      <c r="F50" s="58">
        <f t="shared" si="5"/>
        <v>1.0568596330275228</v>
      </c>
      <c r="G50" s="16">
        <v>2350</v>
      </c>
      <c r="H50" s="28">
        <f t="shared" si="0"/>
        <v>270714.59499999997</v>
      </c>
      <c r="I50" s="28"/>
      <c r="J50" s="26">
        <v>11206</v>
      </c>
      <c r="K50" s="58">
        <v>2894.1076999999996</v>
      </c>
      <c r="L50" s="58">
        <f t="shared" si="1"/>
        <v>0.25826411743708722</v>
      </c>
      <c r="M50" s="59">
        <v>525</v>
      </c>
      <c r="N50" s="15">
        <f t="shared" si="2"/>
        <v>1519406.5424999995</v>
      </c>
      <c r="P50" s="15">
        <f t="shared" si="3"/>
        <v>1790121.1374999995</v>
      </c>
      <c r="Q50" s="15">
        <f t="shared" si="4"/>
        <v>596707.04583333316</v>
      </c>
    </row>
    <row r="51" spans="1:17" x14ac:dyDescent="0.25">
      <c r="A51" s="24">
        <v>21001</v>
      </c>
      <c r="B51" s="25" t="s">
        <v>239</v>
      </c>
      <c r="C51" t="s">
        <v>199</v>
      </c>
      <c r="D51" s="26">
        <v>259</v>
      </c>
      <c r="E51" s="58">
        <v>259.75629999999995</v>
      </c>
      <c r="F51" s="58">
        <f t="shared" si="5"/>
        <v>1.002920077220077</v>
      </c>
      <c r="G51" s="16">
        <v>2350</v>
      </c>
      <c r="H51" s="28">
        <f t="shared" si="0"/>
        <v>610427.30499999993</v>
      </c>
      <c r="I51" s="28"/>
      <c r="J51" s="26">
        <v>8239</v>
      </c>
      <c r="K51" s="58">
        <v>1655.8270999999995</v>
      </c>
      <c r="L51" s="58">
        <f t="shared" si="1"/>
        <v>0.20097428085932753</v>
      </c>
      <c r="M51" s="59">
        <v>525</v>
      </c>
      <c r="N51" s="15">
        <f t="shared" si="2"/>
        <v>869309.2274999998</v>
      </c>
      <c r="P51" s="15">
        <f t="shared" si="3"/>
        <v>1479736.5324999997</v>
      </c>
      <c r="Q51" s="15">
        <f t="shared" si="4"/>
        <v>493245.51083333325</v>
      </c>
    </row>
    <row r="52" spans="1:17" x14ac:dyDescent="0.25">
      <c r="A52" s="24">
        <v>23001</v>
      </c>
      <c r="B52" s="25" t="s">
        <v>240</v>
      </c>
      <c r="C52" t="s">
        <v>199</v>
      </c>
      <c r="D52" s="26">
        <v>4</v>
      </c>
      <c r="E52" s="58">
        <v>8.2553000000000001</v>
      </c>
      <c r="F52" s="58">
        <f t="shared" si="5"/>
        <v>2.063825</v>
      </c>
      <c r="G52" s="16">
        <v>2350</v>
      </c>
      <c r="H52" s="28">
        <f t="shared" si="0"/>
        <v>19399.955000000002</v>
      </c>
      <c r="I52" s="28"/>
      <c r="J52" s="26">
        <v>3872</v>
      </c>
      <c r="K52" s="58">
        <v>888.36319999999989</v>
      </c>
      <c r="L52" s="58">
        <f t="shared" si="1"/>
        <v>0.22943264462809915</v>
      </c>
      <c r="M52" s="59">
        <v>525</v>
      </c>
      <c r="N52" s="15">
        <f t="shared" si="2"/>
        <v>466390.67999999993</v>
      </c>
      <c r="P52" s="15">
        <f t="shared" si="3"/>
        <v>485790.63499999995</v>
      </c>
      <c r="Q52" s="15">
        <f t="shared" si="4"/>
        <v>161930.21166666664</v>
      </c>
    </row>
    <row r="53" spans="1:17" x14ac:dyDescent="0.25">
      <c r="A53" s="24">
        <v>24001</v>
      </c>
      <c r="B53" s="25" t="s">
        <v>241</v>
      </c>
      <c r="C53" t="s">
        <v>199</v>
      </c>
      <c r="D53" s="26">
        <v>2</v>
      </c>
      <c r="E53" s="58">
        <v>4.2256</v>
      </c>
      <c r="F53" s="58">
        <f t="shared" si="5"/>
        <v>2.1128</v>
      </c>
      <c r="G53" s="16">
        <v>2350</v>
      </c>
      <c r="H53" s="28">
        <f t="shared" si="0"/>
        <v>9930.16</v>
      </c>
      <c r="I53" s="28"/>
      <c r="J53" s="26">
        <v>709</v>
      </c>
      <c r="K53" s="58">
        <v>292.60750000000002</v>
      </c>
      <c r="L53" s="58">
        <f t="shared" si="1"/>
        <v>0.41270451339915376</v>
      </c>
      <c r="M53" s="59">
        <v>525</v>
      </c>
      <c r="N53" s="15">
        <f t="shared" si="2"/>
        <v>153618.9375</v>
      </c>
      <c r="P53" s="15">
        <f t="shared" si="3"/>
        <v>163549.0975</v>
      </c>
      <c r="Q53" s="15">
        <f t="shared" si="4"/>
        <v>54516.365833333337</v>
      </c>
    </row>
  </sheetData>
  <mergeCells count="2">
    <mergeCell ref="D7:H7"/>
    <mergeCell ref="J7:N7"/>
  </mergeCells>
  <pageMargins left="0.7" right="0.7" top="0.75" bottom="0.75" header="0.3" footer="0.3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Safety Net Pool</vt:lpstr>
      <vt:lpstr>Public Hospital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2023-09-06T15:11:56Z</dcterms:created>
  <dcterms:modified xsi:type="dcterms:W3CDTF">2023-09-11T15:58:20Z</dcterms:modified>
</cp:coreProperties>
</file>