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2DEF73A6-FD1B-49FF-B29E-6ED74CB67FA1}" xr6:coauthVersionLast="47" xr6:coauthVersionMax="47" xr10:uidLastSave="{00000000-0000-0000-0000-000000000000}"/>
  <bookViews>
    <workbookView xWindow="-110" yWindow="-110" windowWidth="19420" windowHeight="10420" xr2:uid="{58D2D331-06E4-410A-80CE-5556865FF90A}"/>
  </bookViews>
  <sheets>
    <sheet name="Safety Net Pool" sheetId="1" r:id="rId1"/>
    <sheet name="Public Hospital Pool" sheetId="2" r:id="rId2"/>
    <sheet name="Critical Access Pool" sheetId="3" r:id="rId3"/>
    <sheet name="Fixed Rate - Volume" sheetId="4" r:id="rId4"/>
    <sheet name="Fixed Rate-Acuity High Medicaid" sheetId="5" r:id="rId5"/>
    <sheet name="Fixed Rate-Acuity Other Acute" sheetId="6" r:id="rId6"/>
  </sheets>
  <definedNames>
    <definedName name="_xlnm.Print_Titles" localSheetId="2">'Critical Access Pool'!$1:$14</definedName>
    <definedName name="_xlnm.Print_Titles" localSheetId="4">'Fixed Rate-Acuity High Medicaid'!$B:$D,'Fixed Rate-Acuity High Medicaid'!$1:$8</definedName>
    <definedName name="_xlnm.Print_Titles" localSheetId="5">'Fixed Rate-Acuity Other Acute'!$B:$D,'Fixed Rate-Acuity Other Acute'!$1:$8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6" l="1"/>
  <c r="O55" i="6" s="1"/>
  <c r="G55" i="6"/>
  <c r="M54" i="6"/>
  <c r="O54" i="6" s="1"/>
  <c r="G54" i="6"/>
  <c r="I54" i="6" s="1"/>
  <c r="M53" i="6"/>
  <c r="O53" i="6"/>
  <c r="G53" i="6"/>
  <c r="I53" i="6" s="1"/>
  <c r="M52" i="6"/>
  <c r="O52" i="6" s="1"/>
  <c r="G52" i="6"/>
  <c r="I52" i="6" s="1"/>
  <c r="M51" i="6"/>
  <c r="O51" i="6" s="1"/>
  <c r="G51" i="6"/>
  <c r="I51" i="6" s="1"/>
  <c r="M50" i="6"/>
  <c r="O50" i="6" s="1"/>
  <c r="G50" i="6"/>
  <c r="I50" i="6" s="1"/>
  <c r="M49" i="6"/>
  <c r="O49" i="6" s="1"/>
  <c r="G49" i="6"/>
  <c r="I49" i="6"/>
  <c r="M48" i="6"/>
  <c r="O48" i="6" s="1"/>
  <c r="Q48" i="6" s="1"/>
  <c r="R48" i="6" s="1"/>
  <c r="G48" i="6"/>
  <c r="I48" i="6" s="1"/>
  <c r="M47" i="6"/>
  <c r="G47" i="6"/>
  <c r="I47" i="6" s="1"/>
  <c r="M46" i="6"/>
  <c r="O46" i="6" s="1"/>
  <c r="G46" i="6"/>
  <c r="I46" i="6" s="1"/>
  <c r="M45" i="6"/>
  <c r="O45" i="6" s="1"/>
  <c r="G45" i="6"/>
  <c r="I45" i="6"/>
  <c r="M44" i="6"/>
  <c r="G44" i="6"/>
  <c r="I44" i="6" s="1"/>
  <c r="G43" i="6"/>
  <c r="I43" i="6" s="1"/>
  <c r="M42" i="6"/>
  <c r="O42" i="6" s="1"/>
  <c r="G42" i="6"/>
  <c r="I42" i="6" s="1"/>
  <c r="M41" i="6"/>
  <c r="O41" i="6" s="1"/>
  <c r="G41" i="6"/>
  <c r="M40" i="6"/>
  <c r="O40" i="6" s="1"/>
  <c r="G40" i="6"/>
  <c r="I40" i="6" s="1"/>
  <c r="M39" i="6"/>
  <c r="G39" i="6"/>
  <c r="I39" i="6" s="1"/>
  <c r="M38" i="6"/>
  <c r="O38" i="6" s="1"/>
  <c r="G38" i="6"/>
  <c r="I38" i="6" s="1"/>
  <c r="M37" i="6"/>
  <c r="O37" i="6" s="1"/>
  <c r="G37" i="6"/>
  <c r="I37" i="6" s="1"/>
  <c r="M36" i="6"/>
  <c r="O36" i="6" s="1"/>
  <c r="G36" i="6"/>
  <c r="I36" i="6" s="1"/>
  <c r="M35" i="6"/>
  <c r="O35" i="6" s="1"/>
  <c r="G35" i="6"/>
  <c r="I35" i="6" s="1"/>
  <c r="M34" i="6"/>
  <c r="O34" i="6" s="1"/>
  <c r="Q34" i="6" s="1"/>
  <c r="R34" i="6" s="1"/>
  <c r="G34" i="6"/>
  <c r="I34" i="6" s="1"/>
  <c r="M33" i="6"/>
  <c r="O33" i="6" s="1"/>
  <c r="G33" i="6"/>
  <c r="I33" i="6" s="1"/>
  <c r="M31" i="6"/>
  <c r="G31" i="6"/>
  <c r="I31" i="6"/>
  <c r="M29" i="6"/>
  <c r="O29" i="6" s="1"/>
  <c r="G29" i="6"/>
  <c r="I29" i="6" s="1"/>
  <c r="M27" i="6"/>
  <c r="O27" i="6" s="1"/>
  <c r="G27" i="6"/>
  <c r="I27" i="6" s="1"/>
  <c r="G26" i="6"/>
  <c r="M25" i="6"/>
  <c r="O25" i="6"/>
  <c r="G25" i="6"/>
  <c r="I25" i="6" s="1"/>
  <c r="M24" i="6"/>
  <c r="G24" i="6"/>
  <c r="M23" i="6"/>
  <c r="O23" i="6" s="1"/>
  <c r="Q23" i="6" s="1"/>
  <c r="R23" i="6" s="1"/>
  <c r="G23" i="6"/>
  <c r="I23" i="6"/>
  <c r="G22" i="6"/>
  <c r="M21" i="6"/>
  <c r="O21" i="6"/>
  <c r="G21" i="6"/>
  <c r="I21" i="6" s="1"/>
  <c r="M19" i="6"/>
  <c r="O19" i="6" s="1"/>
  <c r="G19" i="6"/>
  <c r="I19" i="6" s="1"/>
  <c r="M18" i="6"/>
  <c r="O18" i="6" s="1"/>
  <c r="G18" i="6"/>
  <c r="M17" i="6"/>
  <c r="O17" i="6" s="1"/>
  <c r="G17" i="6"/>
  <c r="I17" i="6" s="1"/>
  <c r="M15" i="6"/>
  <c r="O15" i="6" s="1"/>
  <c r="G15" i="6"/>
  <c r="I15" i="6" s="1"/>
  <c r="G14" i="6"/>
  <c r="I14" i="6" s="1"/>
  <c r="M13" i="6"/>
  <c r="O13" i="6" s="1"/>
  <c r="G13" i="6"/>
  <c r="I13" i="6" s="1"/>
  <c r="M11" i="6"/>
  <c r="O11" i="6" s="1"/>
  <c r="G11" i="6"/>
  <c r="I11" i="6" s="1"/>
  <c r="M10" i="6"/>
  <c r="O10" i="6" s="1"/>
  <c r="G10" i="6"/>
  <c r="I10" i="6" s="1"/>
  <c r="M9" i="6"/>
  <c r="G9" i="6"/>
  <c r="M53" i="5"/>
  <c r="O53" i="5" s="1"/>
  <c r="G53" i="5"/>
  <c r="I53" i="5" s="1"/>
  <c r="G52" i="5"/>
  <c r="I52" i="5" s="1"/>
  <c r="O51" i="5"/>
  <c r="M51" i="5"/>
  <c r="G51" i="5"/>
  <c r="I51" i="5" s="1"/>
  <c r="G50" i="5"/>
  <c r="I50" i="5" s="1"/>
  <c r="M49" i="5"/>
  <c r="O49" i="5" s="1"/>
  <c r="G49" i="5"/>
  <c r="I49" i="5" s="1"/>
  <c r="M47" i="5"/>
  <c r="O47" i="5" s="1"/>
  <c r="G47" i="5"/>
  <c r="I47" i="5" s="1"/>
  <c r="M46" i="5"/>
  <c r="O46" i="5" s="1"/>
  <c r="G46" i="5"/>
  <c r="I46" i="5" s="1"/>
  <c r="M45" i="5"/>
  <c r="O45" i="5" s="1"/>
  <c r="G45" i="5"/>
  <c r="I45" i="5" s="1"/>
  <c r="G44" i="5"/>
  <c r="I44" i="5" s="1"/>
  <c r="M43" i="5"/>
  <c r="O43" i="5" s="1"/>
  <c r="G43" i="5"/>
  <c r="I43" i="5" s="1"/>
  <c r="G42" i="5"/>
  <c r="I42" i="5" s="1"/>
  <c r="M41" i="5"/>
  <c r="O41" i="5" s="1"/>
  <c r="I41" i="5"/>
  <c r="G41" i="5"/>
  <c r="M40" i="5"/>
  <c r="O40" i="5" s="1"/>
  <c r="G40" i="5"/>
  <c r="I40" i="5" s="1"/>
  <c r="M39" i="5"/>
  <c r="O39" i="5" s="1"/>
  <c r="G39" i="5"/>
  <c r="I39" i="5" s="1"/>
  <c r="O38" i="5"/>
  <c r="M38" i="5"/>
  <c r="G38" i="5"/>
  <c r="I38" i="5" s="1"/>
  <c r="M37" i="5"/>
  <c r="O37" i="5" s="1"/>
  <c r="G37" i="5"/>
  <c r="I37" i="5" s="1"/>
  <c r="G36" i="5"/>
  <c r="I36" i="5" s="1"/>
  <c r="M35" i="5"/>
  <c r="O35" i="5" s="1"/>
  <c r="G35" i="5"/>
  <c r="I35" i="5" s="1"/>
  <c r="G34" i="5"/>
  <c r="I34" i="5" s="1"/>
  <c r="M33" i="5"/>
  <c r="O33" i="5" s="1"/>
  <c r="G33" i="5"/>
  <c r="I33" i="5" s="1"/>
  <c r="M32" i="5"/>
  <c r="O32" i="5"/>
  <c r="G32" i="5"/>
  <c r="I32" i="5" s="1"/>
  <c r="M31" i="5"/>
  <c r="O31" i="5" s="1"/>
  <c r="G31" i="5"/>
  <c r="I31" i="5" s="1"/>
  <c r="G30" i="5"/>
  <c r="M29" i="5"/>
  <c r="O29" i="5" s="1"/>
  <c r="G29" i="5"/>
  <c r="I29" i="5" s="1"/>
  <c r="M28" i="5"/>
  <c r="O28" i="5" s="1"/>
  <c r="G28" i="5"/>
  <c r="I28" i="5"/>
  <c r="M27" i="5"/>
  <c r="O27" i="5" s="1"/>
  <c r="G26" i="5"/>
  <c r="I26" i="5" s="1"/>
  <c r="M25" i="5"/>
  <c r="G25" i="5"/>
  <c r="I25" i="5" s="1"/>
  <c r="M24" i="5"/>
  <c r="O24" i="5" s="1"/>
  <c r="G24" i="5"/>
  <c r="I24" i="5" s="1"/>
  <c r="M23" i="5"/>
  <c r="O23" i="5" s="1"/>
  <c r="G23" i="5"/>
  <c r="O22" i="5"/>
  <c r="M22" i="5"/>
  <c r="G22" i="5"/>
  <c r="M21" i="5"/>
  <c r="O21" i="5" s="1"/>
  <c r="G21" i="5"/>
  <c r="I21" i="5" s="1"/>
  <c r="M19" i="5"/>
  <c r="O19" i="5" s="1"/>
  <c r="G19" i="5"/>
  <c r="I19" i="5" s="1"/>
  <c r="G18" i="5"/>
  <c r="I18" i="5" s="1"/>
  <c r="G17" i="5"/>
  <c r="I17" i="5" s="1"/>
  <c r="M16" i="5"/>
  <c r="O16" i="5" s="1"/>
  <c r="G16" i="5"/>
  <c r="M15" i="5"/>
  <c r="O15" i="5" s="1"/>
  <c r="G15" i="5"/>
  <c r="I15" i="5" s="1"/>
  <c r="G14" i="5"/>
  <c r="I14" i="5" s="1"/>
  <c r="G13" i="5"/>
  <c r="I13" i="5" s="1"/>
  <c r="M12" i="5"/>
  <c r="O12" i="5" s="1"/>
  <c r="G12" i="5"/>
  <c r="I12" i="5" s="1"/>
  <c r="M11" i="5"/>
  <c r="O11" i="5" s="1"/>
  <c r="G11" i="5"/>
  <c r="M10" i="5"/>
  <c r="O10" i="5" s="1"/>
  <c r="G10" i="5"/>
  <c r="G9" i="5"/>
  <c r="H36" i="4"/>
  <c r="I35" i="4"/>
  <c r="J35" i="4"/>
  <c r="F35" i="4"/>
  <c r="G35" i="4"/>
  <c r="I34" i="4"/>
  <c r="J34" i="4"/>
  <c r="F34" i="4"/>
  <c r="G34" i="4"/>
  <c r="K34" i="4" s="1"/>
  <c r="L34" i="4" s="1"/>
  <c r="I33" i="4"/>
  <c r="J33" i="4"/>
  <c r="F33" i="4"/>
  <c r="G33" i="4" s="1"/>
  <c r="I32" i="4"/>
  <c r="J32" i="4"/>
  <c r="J36" i="4" s="1"/>
  <c r="G32" i="4"/>
  <c r="F32" i="4"/>
  <c r="J31" i="4"/>
  <c r="G31" i="4"/>
  <c r="E36" i="4"/>
  <c r="I28" i="4"/>
  <c r="J28" i="4" s="1"/>
  <c r="G28" i="4"/>
  <c r="F28" i="4"/>
  <c r="I27" i="4"/>
  <c r="J27" i="4" s="1"/>
  <c r="G27" i="4"/>
  <c r="F27" i="4"/>
  <c r="I26" i="4"/>
  <c r="J26" i="4" s="1"/>
  <c r="G26" i="4"/>
  <c r="F26" i="4"/>
  <c r="I25" i="4"/>
  <c r="J25" i="4"/>
  <c r="G25" i="4"/>
  <c r="F25" i="4"/>
  <c r="I24" i="4"/>
  <c r="J24" i="4"/>
  <c r="G24" i="4"/>
  <c r="F24" i="4"/>
  <c r="I23" i="4"/>
  <c r="J23" i="4"/>
  <c r="G23" i="4"/>
  <c r="K23" i="4" s="1"/>
  <c r="L23" i="4" s="1"/>
  <c r="F23" i="4"/>
  <c r="I22" i="4"/>
  <c r="J22" i="4"/>
  <c r="G22" i="4"/>
  <c r="F22" i="4"/>
  <c r="I21" i="4"/>
  <c r="J21" i="4"/>
  <c r="G21" i="4"/>
  <c r="K21" i="4" s="1"/>
  <c r="L21" i="4" s="1"/>
  <c r="F21" i="4"/>
  <c r="I20" i="4"/>
  <c r="J20" i="4"/>
  <c r="G20" i="4"/>
  <c r="F20" i="4"/>
  <c r="I19" i="4"/>
  <c r="J19" i="4"/>
  <c r="G19" i="4"/>
  <c r="F19" i="4"/>
  <c r="H29" i="4"/>
  <c r="E29" i="4"/>
  <c r="J16" i="4"/>
  <c r="H16" i="4"/>
  <c r="K15" i="4"/>
  <c r="L15" i="4" s="1"/>
  <c r="G15" i="4"/>
  <c r="F15" i="4"/>
  <c r="F14" i="4"/>
  <c r="G14" i="4"/>
  <c r="K14" i="4" s="1"/>
  <c r="L14" i="4" s="1"/>
  <c r="F13" i="4"/>
  <c r="G13" i="4" s="1"/>
  <c r="K13" i="4" s="1"/>
  <c r="L13" i="4" s="1"/>
  <c r="G12" i="4"/>
  <c r="K12" i="4" s="1"/>
  <c r="L12" i="4" s="1"/>
  <c r="F12" i="4"/>
  <c r="F11" i="4"/>
  <c r="G11" i="4" s="1"/>
  <c r="G10" i="4"/>
  <c r="K10" i="4" s="1"/>
  <c r="L10" i="4" s="1"/>
  <c r="H15" i="3"/>
  <c r="I15" i="3" s="1"/>
  <c r="E15" i="3"/>
  <c r="G7" i="3"/>
  <c r="C7" i="3"/>
  <c r="H15" i="2"/>
  <c r="E15" i="2"/>
  <c r="G7" i="2"/>
  <c r="C7" i="2"/>
  <c r="H15" i="1"/>
  <c r="E15" i="1"/>
  <c r="F15" i="1" s="1"/>
  <c r="G7" i="1"/>
  <c r="C7" i="1"/>
  <c r="Q35" i="6" l="1"/>
  <c r="R35" i="6" s="1"/>
  <c r="Q51" i="6"/>
  <c r="R51" i="6" s="1"/>
  <c r="Q19" i="6"/>
  <c r="R19" i="6" s="1"/>
  <c r="Q54" i="6"/>
  <c r="R54" i="6" s="1"/>
  <c r="Q40" i="6"/>
  <c r="R40" i="6" s="1"/>
  <c r="Q27" i="6"/>
  <c r="R27" i="6" s="1"/>
  <c r="Q53" i="6"/>
  <c r="R53" i="6" s="1"/>
  <c r="P41" i="5"/>
  <c r="Q41" i="5" s="1"/>
  <c r="P53" i="5"/>
  <c r="Q53" i="5" s="1"/>
  <c r="P49" i="5"/>
  <c r="Q49" i="5" s="1"/>
  <c r="P28" i="5"/>
  <c r="Q28" i="5" s="1"/>
  <c r="P12" i="5"/>
  <c r="Q12" i="5" s="1"/>
  <c r="P24" i="5"/>
  <c r="Q24" i="5" s="1"/>
  <c r="P40" i="5"/>
  <c r="Q40" i="5" s="1"/>
  <c r="P46" i="5"/>
  <c r="Q46" i="5" s="1"/>
  <c r="P29" i="5"/>
  <c r="Q29" i="5" s="1"/>
  <c r="P38" i="5"/>
  <c r="Q38" i="5" s="1"/>
  <c r="P15" i="5"/>
  <c r="Q15" i="5" s="1"/>
  <c r="P33" i="5"/>
  <c r="Q33" i="5" s="1"/>
  <c r="K35" i="4"/>
  <c r="L35" i="4" s="1"/>
  <c r="K33" i="4"/>
  <c r="L33" i="4" s="1"/>
  <c r="K31" i="4"/>
  <c r="L31" i="4" s="1"/>
  <c r="K32" i="4"/>
  <c r="L32" i="4" s="1"/>
  <c r="K22" i="4"/>
  <c r="L22" i="4" s="1"/>
  <c r="K26" i="4"/>
  <c r="L26" i="4" s="1"/>
  <c r="F15" i="3"/>
  <c r="I15" i="2"/>
  <c r="F15" i="2"/>
  <c r="I48" i="3"/>
  <c r="J48" i="3" s="1"/>
  <c r="I49" i="3"/>
  <c r="J49" i="3" s="1"/>
  <c r="I50" i="3"/>
  <c r="J50" i="3" s="1"/>
  <c r="I40" i="3"/>
  <c r="I32" i="3"/>
  <c r="J32" i="3" s="1"/>
  <c r="I46" i="3"/>
  <c r="J46" i="3" s="1"/>
  <c r="I41" i="3"/>
  <c r="J41" i="3" s="1"/>
  <c r="I33" i="3"/>
  <c r="J33" i="3" s="1"/>
  <c r="I25" i="3"/>
  <c r="J25" i="3" s="1"/>
  <c r="I47" i="3"/>
  <c r="J47" i="3" s="1"/>
  <c r="I42" i="3"/>
  <c r="J42" i="3" s="1"/>
  <c r="I34" i="3"/>
  <c r="I26" i="3"/>
  <c r="J26" i="3" s="1"/>
  <c r="K26" i="3" s="1"/>
  <c r="L26" i="3" s="1"/>
  <c r="I35" i="3"/>
  <c r="I27" i="3"/>
  <c r="J27" i="3" s="1"/>
  <c r="I51" i="3"/>
  <c r="I43" i="3"/>
  <c r="J43" i="3" s="1"/>
  <c r="I36" i="3"/>
  <c r="J36" i="3" s="1"/>
  <c r="I28" i="3"/>
  <c r="J28" i="3" s="1"/>
  <c r="I20" i="3"/>
  <c r="J20" i="3" s="1"/>
  <c r="I19" i="3"/>
  <c r="J19" i="3" s="1"/>
  <c r="I18" i="3"/>
  <c r="I17" i="3"/>
  <c r="J17" i="3" s="1"/>
  <c r="I16" i="3"/>
  <c r="I37" i="3"/>
  <c r="J37" i="3" s="1"/>
  <c r="I29" i="3"/>
  <c r="J29" i="3" s="1"/>
  <c r="I21" i="3"/>
  <c r="J21" i="3" s="1"/>
  <c r="I44" i="3"/>
  <c r="J44" i="3" s="1"/>
  <c r="I38" i="3"/>
  <c r="J38" i="3" s="1"/>
  <c r="K38" i="3" s="1"/>
  <c r="L38" i="3" s="1"/>
  <c r="I30" i="3"/>
  <c r="J30" i="3" s="1"/>
  <c r="I22" i="3"/>
  <c r="J22" i="3" s="1"/>
  <c r="I45" i="3"/>
  <c r="I39" i="3"/>
  <c r="J39" i="3" s="1"/>
  <c r="I31" i="3"/>
  <c r="J31" i="3" s="1"/>
  <c r="I23" i="3"/>
  <c r="J23" i="3" s="1"/>
  <c r="I24" i="3"/>
  <c r="J24" i="3" s="1"/>
  <c r="F39" i="1"/>
  <c r="G39" i="1" s="1"/>
  <c r="F37" i="1"/>
  <c r="G37" i="1" s="1"/>
  <c r="F35" i="1"/>
  <c r="G35" i="1" s="1"/>
  <c r="F33" i="1"/>
  <c r="G33" i="1" s="1"/>
  <c r="F31" i="1"/>
  <c r="G31" i="1" s="1"/>
  <c r="F29" i="1"/>
  <c r="F27" i="1"/>
  <c r="F25" i="1"/>
  <c r="F23" i="1"/>
  <c r="F21" i="1"/>
  <c r="G21" i="1" s="1"/>
  <c r="F19" i="1"/>
  <c r="F17" i="1"/>
  <c r="G17" i="1" s="1"/>
  <c r="F38" i="1"/>
  <c r="G38" i="1" s="1"/>
  <c r="F36" i="1"/>
  <c r="G36" i="1" s="1"/>
  <c r="F34" i="1"/>
  <c r="G34" i="1" s="1"/>
  <c r="F32" i="1"/>
  <c r="G32" i="1" s="1"/>
  <c r="F30" i="1"/>
  <c r="G30" i="1" s="1"/>
  <c r="F28" i="1"/>
  <c r="G28" i="1" s="1"/>
  <c r="F26" i="1"/>
  <c r="F24" i="1"/>
  <c r="G24" i="1" s="1"/>
  <c r="F22" i="1"/>
  <c r="F20" i="1"/>
  <c r="F18" i="1"/>
  <c r="F16" i="1"/>
  <c r="G23" i="1"/>
  <c r="J35" i="3"/>
  <c r="J51" i="3"/>
  <c r="K24" i="4"/>
  <c r="L24" i="4" s="1"/>
  <c r="J16" i="3"/>
  <c r="I9" i="5"/>
  <c r="G16" i="1"/>
  <c r="G22" i="1"/>
  <c r="G26" i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J40" i="3"/>
  <c r="I34" i="2"/>
  <c r="J34" i="2" s="1"/>
  <c r="K34" i="2" s="1"/>
  <c r="L34" i="2" s="1"/>
  <c r="I33" i="2"/>
  <c r="J33" i="2" s="1"/>
  <c r="K33" i="2" s="1"/>
  <c r="L33" i="2" s="1"/>
  <c r="I32" i="2"/>
  <c r="J32" i="2" s="1"/>
  <c r="K32" i="2" s="1"/>
  <c r="L32" i="2" s="1"/>
  <c r="I31" i="2"/>
  <c r="J31" i="2" s="1"/>
  <c r="K31" i="2" s="1"/>
  <c r="L31" i="2" s="1"/>
  <c r="I30" i="2"/>
  <c r="J30" i="2" s="1"/>
  <c r="K30" i="2" s="1"/>
  <c r="L30" i="2" s="1"/>
  <c r="I29" i="2"/>
  <c r="J29" i="2" s="1"/>
  <c r="K29" i="2" s="1"/>
  <c r="L29" i="2" s="1"/>
  <c r="I28" i="2"/>
  <c r="J28" i="2" s="1"/>
  <c r="I27" i="2"/>
  <c r="J27" i="2" s="1"/>
  <c r="I26" i="2"/>
  <c r="J26" i="2" s="1"/>
  <c r="K26" i="2" s="1"/>
  <c r="L26" i="2" s="1"/>
  <c r="I25" i="2"/>
  <c r="J25" i="2" s="1"/>
  <c r="K25" i="2" s="1"/>
  <c r="L25" i="2" s="1"/>
  <c r="I24" i="2"/>
  <c r="J24" i="2" s="1"/>
  <c r="K24" i="2" s="1"/>
  <c r="L24" i="2" s="1"/>
  <c r="I23" i="2"/>
  <c r="J23" i="2" s="1"/>
  <c r="K23" i="2" s="1"/>
  <c r="L23" i="2" s="1"/>
  <c r="I22" i="2"/>
  <c r="J22" i="2" s="1"/>
  <c r="K22" i="2" s="1"/>
  <c r="L22" i="2" s="1"/>
  <c r="I21" i="2"/>
  <c r="J21" i="2" s="1"/>
  <c r="K21" i="2" s="1"/>
  <c r="L21" i="2" s="1"/>
  <c r="I20" i="2"/>
  <c r="J20" i="2" s="1"/>
  <c r="I19" i="2"/>
  <c r="J19" i="2" s="1"/>
  <c r="I18" i="2"/>
  <c r="J18" i="2" s="1"/>
  <c r="K18" i="2" s="1"/>
  <c r="L18" i="2" s="1"/>
  <c r="I17" i="2"/>
  <c r="J17" i="2" s="1"/>
  <c r="K17" i="2" s="1"/>
  <c r="L17" i="2" s="1"/>
  <c r="I16" i="2"/>
  <c r="J16" i="2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37" i="3"/>
  <c r="G37" i="3" s="1"/>
  <c r="F29" i="3"/>
  <c r="G29" i="3" s="1"/>
  <c r="F38" i="3"/>
  <c r="G38" i="3" s="1"/>
  <c r="F30" i="3"/>
  <c r="G30" i="3" s="1"/>
  <c r="F22" i="3"/>
  <c r="G22" i="3" s="1"/>
  <c r="F39" i="3"/>
  <c r="G39" i="3" s="1"/>
  <c r="F31" i="3"/>
  <c r="G31" i="3" s="1"/>
  <c r="F23" i="3"/>
  <c r="G23" i="3" s="1"/>
  <c r="F24" i="3"/>
  <c r="G24" i="3" s="1"/>
  <c r="F40" i="3"/>
  <c r="G40" i="3" s="1"/>
  <c r="F32" i="3"/>
  <c r="G32" i="3" s="1"/>
  <c r="F41" i="3"/>
  <c r="G41" i="3" s="1"/>
  <c r="F33" i="3"/>
  <c r="G33" i="3" s="1"/>
  <c r="F25" i="3"/>
  <c r="G25" i="3" s="1"/>
  <c r="F42" i="3"/>
  <c r="G42" i="3" s="1"/>
  <c r="F34" i="3"/>
  <c r="G34" i="3" s="1"/>
  <c r="F26" i="3"/>
  <c r="G26" i="3" s="1"/>
  <c r="F35" i="3"/>
  <c r="G35" i="3" s="1"/>
  <c r="F27" i="3"/>
  <c r="G27" i="3" s="1"/>
  <c r="F21" i="3"/>
  <c r="G21" i="3" s="1"/>
  <c r="F36" i="3"/>
  <c r="G36" i="3" s="1"/>
  <c r="F28" i="3"/>
  <c r="G28" i="3" s="1"/>
  <c r="F20" i="3"/>
  <c r="G20" i="3" s="1"/>
  <c r="F19" i="3"/>
  <c r="G19" i="3" s="1"/>
  <c r="F18" i="3"/>
  <c r="G18" i="3" s="1"/>
  <c r="F17" i="3"/>
  <c r="G17" i="3" s="1"/>
  <c r="F16" i="3"/>
  <c r="G16" i="3" s="1"/>
  <c r="G20" i="1"/>
  <c r="J45" i="3"/>
  <c r="K45" i="3" s="1"/>
  <c r="L45" i="3" s="1"/>
  <c r="K11" i="4"/>
  <c r="L11" i="4" s="1"/>
  <c r="G16" i="4"/>
  <c r="K16" i="4" s="1"/>
  <c r="L16" i="4" s="1"/>
  <c r="K20" i="4"/>
  <c r="L20" i="4" s="1"/>
  <c r="K28" i="4"/>
  <c r="L28" i="4" s="1"/>
  <c r="G18" i="1"/>
  <c r="I15" i="1"/>
  <c r="K25" i="4"/>
  <c r="L25" i="4" s="1"/>
  <c r="G19" i="1"/>
  <c r="G25" i="1"/>
  <c r="G27" i="1"/>
  <c r="G29" i="1"/>
  <c r="J18" i="3"/>
  <c r="J34" i="3"/>
  <c r="K34" i="3" s="1"/>
  <c r="L34" i="3" s="1"/>
  <c r="K19" i="4"/>
  <c r="L19" i="4" s="1"/>
  <c r="K27" i="4"/>
  <c r="L27" i="4" s="1"/>
  <c r="M13" i="5"/>
  <c r="O13" i="5" s="1"/>
  <c r="P13" i="5" s="1"/>
  <c r="Q13" i="5" s="1"/>
  <c r="G20" i="5"/>
  <c r="G27" i="5"/>
  <c r="I27" i="5" s="1"/>
  <c r="P27" i="5" s="1"/>
  <c r="Q27" i="5" s="1"/>
  <c r="P31" i="5"/>
  <c r="Q31" i="5" s="1"/>
  <c r="P35" i="5"/>
  <c r="Q35" i="5" s="1"/>
  <c r="O9" i="6"/>
  <c r="Q11" i="6"/>
  <c r="R11" i="6" s="1"/>
  <c r="Q13" i="6"/>
  <c r="R13" i="6" s="1"/>
  <c r="G36" i="4"/>
  <c r="K36" i="4" s="1"/>
  <c r="L36" i="4" s="1"/>
  <c r="I16" i="5"/>
  <c r="P16" i="5" s="1"/>
  <c r="Q16" i="5" s="1"/>
  <c r="O25" i="5"/>
  <c r="P25" i="5" s="1"/>
  <c r="Q25" i="5" s="1"/>
  <c r="P43" i="5"/>
  <c r="Q43" i="5" s="1"/>
  <c r="P37" i="5"/>
  <c r="Q37" i="5" s="1"/>
  <c r="G18" i="4"/>
  <c r="M9" i="5"/>
  <c r="M20" i="5"/>
  <c r="O20" i="5" s="1"/>
  <c r="I23" i="5"/>
  <c r="P23" i="5" s="1"/>
  <c r="Q23" i="5" s="1"/>
  <c r="P32" i="5"/>
  <c r="Q32" i="5" s="1"/>
  <c r="P39" i="5"/>
  <c r="Q39" i="5" s="1"/>
  <c r="P45" i="5"/>
  <c r="Q45" i="5" s="1"/>
  <c r="P47" i="5"/>
  <c r="Q47" i="5" s="1"/>
  <c r="Q10" i="6"/>
  <c r="R10" i="6" s="1"/>
  <c r="P21" i="5"/>
  <c r="Q21" i="5" s="1"/>
  <c r="J18" i="4"/>
  <c r="J29" i="4" s="1"/>
  <c r="I11" i="5"/>
  <c r="P11" i="5" s="1"/>
  <c r="Q11" i="5" s="1"/>
  <c r="M18" i="5"/>
  <c r="O18" i="5" s="1"/>
  <c r="P18" i="5" s="1"/>
  <c r="Q18" i="5" s="1"/>
  <c r="I22" i="5"/>
  <c r="P22" i="5" s="1"/>
  <c r="Q22" i="5" s="1"/>
  <c r="E16" i="4"/>
  <c r="I10" i="5"/>
  <c r="P10" i="5" s="1"/>
  <c r="Q10" i="5" s="1"/>
  <c r="M17" i="5"/>
  <c r="O17" i="5" s="1"/>
  <c r="P17" i="5" s="1"/>
  <c r="Q17" i="5" s="1"/>
  <c r="P19" i="5"/>
  <c r="Q19" i="5" s="1"/>
  <c r="I30" i="5"/>
  <c r="P51" i="5"/>
  <c r="Q51" i="5" s="1"/>
  <c r="Q15" i="6"/>
  <c r="R15" i="6" s="1"/>
  <c r="M30" i="5"/>
  <c r="O30" i="5" s="1"/>
  <c r="M42" i="5"/>
  <c r="O42" i="5" s="1"/>
  <c r="P42" i="5" s="1"/>
  <c r="Q42" i="5" s="1"/>
  <c r="G48" i="5"/>
  <c r="I48" i="5" s="1"/>
  <c r="I9" i="6"/>
  <c r="G12" i="6"/>
  <c r="I12" i="6" s="1"/>
  <c r="M20" i="6"/>
  <c r="O20" i="6" s="1"/>
  <c r="O24" i="6"/>
  <c r="Q36" i="6"/>
  <c r="R36" i="6" s="1"/>
  <c r="Q46" i="6"/>
  <c r="R46" i="6" s="1"/>
  <c r="M44" i="5"/>
  <c r="O44" i="5" s="1"/>
  <c r="P44" i="5" s="1"/>
  <c r="Q44" i="5" s="1"/>
  <c r="G16" i="6"/>
  <c r="I16" i="6" s="1"/>
  <c r="I22" i="6"/>
  <c r="I26" i="6"/>
  <c r="Q33" i="6"/>
  <c r="R33" i="6" s="1"/>
  <c r="Q50" i="6"/>
  <c r="R50" i="6" s="1"/>
  <c r="Q52" i="6"/>
  <c r="R52" i="6" s="1"/>
  <c r="M26" i="5"/>
  <c r="O26" i="5" s="1"/>
  <c r="P26" i="5" s="1"/>
  <c r="Q26" i="5" s="1"/>
  <c r="M48" i="5"/>
  <c r="O48" i="5" s="1"/>
  <c r="P48" i="5" s="1"/>
  <c r="Q48" i="5" s="1"/>
  <c r="M12" i="6"/>
  <c r="O22" i="6"/>
  <c r="Q29" i="6"/>
  <c r="R29" i="6" s="1"/>
  <c r="M32" i="6"/>
  <c r="O32" i="6" s="1"/>
  <c r="Q38" i="6"/>
  <c r="R38" i="6" s="1"/>
  <c r="Q45" i="6"/>
  <c r="R45" i="6" s="1"/>
  <c r="O47" i="6"/>
  <c r="Q47" i="6" s="1"/>
  <c r="R47" i="6" s="1"/>
  <c r="I55" i="6"/>
  <c r="Q55" i="6" s="1"/>
  <c r="R55" i="6" s="1"/>
  <c r="M14" i="5"/>
  <c r="O14" i="5" s="1"/>
  <c r="P14" i="5" s="1"/>
  <c r="Q14" i="5" s="1"/>
  <c r="M34" i="5"/>
  <c r="O34" i="5" s="1"/>
  <c r="P34" i="5" s="1"/>
  <c r="Q34" i="5" s="1"/>
  <c r="M50" i="5"/>
  <c r="O50" i="5" s="1"/>
  <c r="P50" i="5" s="1"/>
  <c r="Q50" i="5" s="1"/>
  <c r="M14" i="6"/>
  <c r="O14" i="6" s="1"/>
  <c r="Q14" i="6" s="1"/>
  <c r="R14" i="6" s="1"/>
  <c r="M16" i="6"/>
  <c r="O16" i="6" s="1"/>
  <c r="Q17" i="6"/>
  <c r="R17" i="6" s="1"/>
  <c r="M22" i="6"/>
  <c r="I28" i="6"/>
  <c r="Q37" i="6"/>
  <c r="R37" i="6" s="1"/>
  <c r="M36" i="5"/>
  <c r="O36" i="5" s="1"/>
  <c r="P36" i="5" s="1"/>
  <c r="Q36" i="5" s="1"/>
  <c r="M52" i="5"/>
  <c r="O52" i="5" s="1"/>
  <c r="P52" i="5" s="1"/>
  <c r="Q52" i="5" s="1"/>
  <c r="G20" i="6"/>
  <c r="I20" i="6" s="1"/>
  <c r="Q49" i="6"/>
  <c r="R49" i="6" s="1"/>
  <c r="I18" i="6"/>
  <c r="Q18" i="6" s="1"/>
  <c r="R18" i="6" s="1"/>
  <c r="Q21" i="6"/>
  <c r="R21" i="6" s="1"/>
  <c r="I24" i="6"/>
  <c r="Q25" i="6"/>
  <c r="R25" i="6" s="1"/>
  <c r="M28" i="6"/>
  <c r="O28" i="6" s="1"/>
  <c r="G30" i="6"/>
  <c r="I30" i="6" s="1"/>
  <c r="O31" i="6"/>
  <c r="Q31" i="6" s="1"/>
  <c r="R31" i="6" s="1"/>
  <c r="O39" i="6"/>
  <c r="Q39" i="6" s="1"/>
  <c r="R39" i="6" s="1"/>
  <c r="I41" i="6"/>
  <c r="Q41" i="6" s="1"/>
  <c r="R41" i="6" s="1"/>
  <c r="Q42" i="6"/>
  <c r="R42" i="6" s="1"/>
  <c r="O44" i="6"/>
  <c r="Q44" i="6" s="1"/>
  <c r="R44" i="6" s="1"/>
  <c r="M26" i="6"/>
  <c r="O26" i="6" s="1"/>
  <c r="Q26" i="6" s="1"/>
  <c r="R26" i="6" s="1"/>
  <c r="G28" i="6"/>
  <c r="M30" i="6"/>
  <c r="O30" i="6" s="1"/>
  <c r="Q30" i="6" s="1"/>
  <c r="R30" i="6" s="1"/>
  <c r="G32" i="6"/>
  <c r="I32" i="6" s="1"/>
  <c r="M43" i="6"/>
  <c r="O43" i="6" s="1"/>
  <c r="Q43" i="6" s="1"/>
  <c r="R43" i="6" s="1"/>
  <c r="O12" i="6" l="1"/>
  <c r="Q12" i="6"/>
  <c r="R12" i="6" s="1"/>
  <c r="Q16" i="6"/>
  <c r="R16" i="6" s="1"/>
  <c r="Q32" i="6"/>
  <c r="R32" i="6" s="1"/>
  <c r="Q28" i="6"/>
  <c r="R28" i="6" s="1"/>
  <c r="Q24" i="6"/>
  <c r="R24" i="6" s="1"/>
  <c r="Q22" i="6"/>
  <c r="R22" i="6" s="1"/>
  <c r="Q20" i="6"/>
  <c r="R20" i="6" s="1"/>
  <c r="P30" i="5"/>
  <c r="Q30" i="5" s="1"/>
  <c r="K32" i="3"/>
  <c r="L32" i="3" s="1"/>
  <c r="K23" i="3"/>
  <c r="L23" i="3" s="1"/>
  <c r="K42" i="3"/>
  <c r="L42" i="3" s="1"/>
  <c r="K50" i="3"/>
  <c r="L50" i="3" s="1"/>
  <c r="K49" i="3"/>
  <c r="L49" i="3" s="1"/>
  <c r="K39" i="3"/>
  <c r="L39" i="3" s="1"/>
  <c r="K48" i="3"/>
  <c r="L48" i="3" s="1"/>
  <c r="K31" i="3"/>
  <c r="L31" i="3" s="1"/>
  <c r="K17" i="3"/>
  <c r="L17" i="3" s="1"/>
  <c r="K27" i="3"/>
  <c r="L27" i="3" s="1"/>
  <c r="K19" i="3"/>
  <c r="L19" i="3" s="1"/>
  <c r="K19" i="2"/>
  <c r="L19" i="2" s="1"/>
  <c r="K27" i="2"/>
  <c r="L27" i="2" s="1"/>
  <c r="K20" i="2"/>
  <c r="L20" i="2" s="1"/>
  <c r="K28" i="2"/>
  <c r="L28" i="2" s="1"/>
  <c r="G15" i="3"/>
  <c r="K16" i="3"/>
  <c r="J15" i="3"/>
  <c r="K33" i="3"/>
  <c r="L33" i="3" s="1"/>
  <c r="K40" i="3"/>
  <c r="L40" i="3" s="1"/>
  <c r="K22" i="3"/>
  <c r="L22" i="3" s="1"/>
  <c r="K41" i="3"/>
  <c r="L41" i="3" s="1"/>
  <c r="G15" i="1"/>
  <c r="K30" i="3"/>
  <c r="L30" i="3" s="1"/>
  <c r="K46" i="3"/>
  <c r="L46" i="3" s="1"/>
  <c r="K24" i="3"/>
  <c r="L24" i="3" s="1"/>
  <c r="I20" i="5"/>
  <c r="P20" i="5" s="1"/>
  <c r="Q20" i="5" s="1"/>
  <c r="K51" i="3"/>
  <c r="L51" i="3" s="1"/>
  <c r="K16" i="2"/>
  <c r="J15" i="2"/>
  <c r="G15" i="2"/>
  <c r="K44" i="3"/>
  <c r="L44" i="3" s="1"/>
  <c r="K20" i="3"/>
  <c r="L20" i="3" s="1"/>
  <c r="K35" i="3"/>
  <c r="L35" i="3" s="1"/>
  <c r="K21" i="3"/>
  <c r="L21" i="3" s="1"/>
  <c r="K28" i="3"/>
  <c r="L28" i="3" s="1"/>
  <c r="O9" i="5"/>
  <c r="K29" i="3"/>
  <c r="L29" i="3" s="1"/>
  <c r="K36" i="3"/>
  <c r="L36" i="3" s="1"/>
  <c r="K47" i="3"/>
  <c r="L47" i="3" s="1"/>
  <c r="G29" i="4"/>
  <c r="K29" i="4" s="1"/>
  <c r="L29" i="4" s="1"/>
  <c r="K18" i="4"/>
  <c r="L18" i="4" s="1"/>
  <c r="Q9" i="6"/>
  <c r="K18" i="3"/>
  <c r="L18" i="3" s="1"/>
  <c r="I39" i="1"/>
  <c r="J39" i="1" s="1"/>
  <c r="K39" i="1" s="1"/>
  <c r="L39" i="1" s="1"/>
  <c r="I38" i="1"/>
  <c r="J38" i="1" s="1"/>
  <c r="K38" i="1" s="1"/>
  <c r="L38" i="1" s="1"/>
  <c r="I37" i="1"/>
  <c r="J37" i="1" s="1"/>
  <c r="K37" i="1" s="1"/>
  <c r="L37" i="1" s="1"/>
  <c r="I36" i="1"/>
  <c r="J36" i="1" s="1"/>
  <c r="K36" i="1" s="1"/>
  <c r="L36" i="1" s="1"/>
  <c r="I35" i="1"/>
  <c r="J35" i="1" s="1"/>
  <c r="K35" i="1" s="1"/>
  <c r="L35" i="1" s="1"/>
  <c r="I34" i="1"/>
  <c r="J34" i="1" s="1"/>
  <c r="K34" i="1" s="1"/>
  <c r="L34" i="1" s="1"/>
  <c r="I33" i="1"/>
  <c r="J33" i="1" s="1"/>
  <c r="K33" i="1" s="1"/>
  <c r="L33" i="1" s="1"/>
  <c r="I32" i="1"/>
  <c r="J32" i="1" s="1"/>
  <c r="K32" i="1" s="1"/>
  <c r="L32" i="1" s="1"/>
  <c r="I31" i="1"/>
  <c r="J31" i="1" s="1"/>
  <c r="K31" i="1" s="1"/>
  <c r="L31" i="1" s="1"/>
  <c r="I30" i="1"/>
  <c r="J30" i="1" s="1"/>
  <c r="K30" i="1" s="1"/>
  <c r="L30" i="1" s="1"/>
  <c r="I29" i="1"/>
  <c r="J29" i="1" s="1"/>
  <c r="K29" i="1" s="1"/>
  <c r="L29" i="1" s="1"/>
  <c r="I28" i="1"/>
  <c r="J28" i="1" s="1"/>
  <c r="K28" i="1" s="1"/>
  <c r="L28" i="1" s="1"/>
  <c r="I27" i="1"/>
  <c r="J27" i="1" s="1"/>
  <c r="K27" i="1" s="1"/>
  <c r="L27" i="1" s="1"/>
  <c r="I26" i="1"/>
  <c r="J26" i="1" s="1"/>
  <c r="K26" i="1" s="1"/>
  <c r="L26" i="1" s="1"/>
  <c r="I25" i="1"/>
  <c r="J25" i="1" s="1"/>
  <c r="K25" i="1" s="1"/>
  <c r="L25" i="1" s="1"/>
  <c r="I24" i="1"/>
  <c r="J24" i="1" s="1"/>
  <c r="K24" i="1" s="1"/>
  <c r="L24" i="1" s="1"/>
  <c r="I23" i="1"/>
  <c r="J23" i="1" s="1"/>
  <c r="K23" i="1" s="1"/>
  <c r="L23" i="1" s="1"/>
  <c r="I22" i="1"/>
  <c r="J22" i="1" s="1"/>
  <c r="K22" i="1" s="1"/>
  <c r="L22" i="1" s="1"/>
  <c r="I21" i="1"/>
  <c r="J21" i="1" s="1"/>
  <c r="K21" i="1" s="1"/>
  <c r="L21" i="1" s="1"/>
  <c r="I20" i="1"/>
  <c r="J20" i="1" s="1"/>
  <c r="K20" i="1" s="1"/>
  <c r="L20" i="1" s="1"/>
  <c r="I19" i="1"/>
  <c r="J19" i="1" s="1"/>
  <c r="K19" i="1" s="1"/>
  <c r="L19" i="1" s="1"/>
  <c r="I18" i="1"/>
  <c r="J18" i="1" s="1"/>
  <c r="K18" i="1" s="1"/>
  <c r="L18" i="1" s="1"/>
  <c r="I17" i="1"/>
  <c r="J17" i="1" s="1"/>
  <c r="K17" i="1" s="1"/>
  <c r="L17" i="1" s="1"/>
  <c r="I16" i="1"/>
  <c r="J16" i="1" s="1"/>
  <c r="K37" i="3"/>
  <c r="L37" i="3" s="1"/>
  <c r="K43" i="3"/>
  <c r="L43" i="3" s="1"/>
  <c r="K25" i="3"/>
  <c r="L25" i="3" s="1"/>
  <c r="L16" i="3" l="1"/>
  <c r="K15" i="3"/>
  <c r="L15" i="3" s="1"/>
  <c r="P9" i="5"/>
  <c r="R9" i="6"/>
  <c r="K15" i="2"/>
  <c r="L15" i="2" s="1"/>
  <c r="L16" i="2"/>
  <c r="K16" i="1"/>
  <c r="J15" i="1"/>
  <c r="Q9" i="5" l="1"/>
  <c r="K15" i="1"/>
  <c r="L15" i="1" s="1"/>
  <c r="L16" i="1"/>
</calcChain>
</file>

<file path=xl/sharedStrings.xml><?xml version="1.0" encoding="utf-8"?>
<sst xmlns="http://schemas.openxmlformats.org/spreadsheetml/2006/main" count="505" uniqueCount="241">
  <si>
    <t>Illinois Department of Healthcare and Family Services</t>
  </si>
  <si>
    <t>Directed Payment Calculation:  Safety Net Hospitals</t>
  </si>
  <si>
    <t>Annual IP Pool Amount</t>
  </si>
  <si>
    <t>Annual OP Pool Amount</t>
  </si>
  <si>
    <t>Quarterly IP Pool Amount</t>
  </si>
  <si>
    <t>Quarterly OP Pool Amount</t>
  </si>
  <si>
    <t>Determination Period:  January 1, 2023 - March 31, 2023</t>
  </si>
  <si>
    <t>Data Period:  July 1, 2022 - September 30, 2022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</si>
  <si>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</si>
  <si>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</si>
  <si>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</si>
  <si>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</si>
  <si>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</si>
  <si>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</si>
  <si>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</si>
  <si>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</si>
  <si>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</si>
  <si>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</si>
  <si>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Monthly Payment</t>
  </si>
  <si>
    <t>La Rabida Children's Hospital</t>
  </si>
  <si>
    <t>Safety Net</t>
  </si>
  <si>
    <t>Mercyhealth Hosp-Rockton Ave</t>
  </si>
  <si>
    <t>OSF Saint Elizabeth Med Center</t>
  </si>
  <si>
    <t>Humboldt Park Health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</si>
  <si>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</si>
  <si>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</si>
  <si>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</si>
  <si>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</si>
  <si>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</si>
  <si>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</si>
  <si>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</si>
  <si>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</si>
  <si>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</si>
  <si>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</si>
  <si>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</si>
  <si>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</si>
  <si>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</si>
  <si>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</si>
  <si>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</si>
  <si>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</si>
  <si>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</si>
  <si>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</si>
  <si>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Insight Hospital and Medical Center</t>
  </si>
  <si>
    <t>Community First Medical Center</t>
  </si>
  <si>
    <t>Directed Payment Calculation:  Public Hospitals</t>
  </si>
  <si>
    <t>Franklin Hospital District</t>
  </si>
  <si>
    <t>Public</t>
  </si>
  <si>
    <t>Warner Hospital &amp; Health Srvcs</t>
  </si>
  <si>
    <t>Memorial Hospital</t>
  </si>
  <si>
    <t>Clay County Hospital</t>
  </si>
  <si>
    <t>Hammond-Henry Hospital</t>
  </si>
  <si>
    <t>Mason District Hospital</t>
  </si>
  <si>
    <t>Jersey Community Hospital</t>
  </si>
  <si>
    <t>Morrison Community Hospital</t>
  </si>
  <si>
    <t>Wabash General Hospital</t>
  </si>
  <si>
    <t>Massac Memorial Hospital</t>
  </si>
  <si>
    <t>McDonough District Hospital</t>
  </si>
  <si>
    <t>Hamilton Memorial Hosp District</t>
  </si>
  <si>
    <t>Washington County Hospital</t>
  </si>
  <si>
    <t>Pinckneyville Community Hosp</t>
  </si>
  <si>
    <t>Sarah D Culbertson Mem Hosp</t>
  </si>
  <si>
    <t>Crawford Memorial Hospital</t>
  </si>
  <si>
    <t>Salem Township Hospital</t>
  </si>
  <si>
    <t>CGH Medical Center</t>
  </si>
  <si>
    <t>Sparta Community Hospital</t>
  </si>
  <si>
    <t>Directed Payment Calculation:  Critical Access Hospitals</t>
  </si>
  <si>
    <t>Genesis Medical Center</t>
  </si>
  <si>
    <t>Critical Access</t>
  </si>
  <si>
    <t>Union County Hospital</t>
  </si>
  <si>
    <t>Carlinville Area Hospital</t>
  </si>
  <si>
    <t>Thomas H Boyd Memorial Hospital</t>
  </si>
  <si>
    <t>Marshall Browning Hospital</t>
  </si>
  <si>
    <t>Ferrell Hospital</t>
  </si>
  <si>
    <t>Advocate Eureka Hospital</t>
  </si>
  <si>
    <t>Fairfield Memorial Hospital</t>
  </si>
  <si>
    <t>Gibson Area Hosp &amp; Hlth Servcs</t>
  </si>
  <si>
    <t>Midwest Medical Center</t>
  </si>
  <si>
    <t>Mercyhealth Hosp-Harvard Campus</t>
  </si>
  <si>
    <t>HSHS St Joseph's Hospital</t>
  </si>
  <si>
    <t>Hillsboro Area Hospital</t>
  </si>
  <si>
    <t>Hopedale Medical Complex</t>
  </si>
  <si>
    <t>Carle Hoopeston Region Hlth Ctr</t>
  </si>
  <si>
    <t>Memorial Hospital Jacksonville</t>
  </si>
  <si>
    <t>OSF Saint Luke Medical Center</t>
  </si>
  <si>
    <t>Lawrence County Memorial Hosp</t>
  </si>
  <si>
    <t>Abraham Lincoln Memorial Hosp</t>
  </si>
  <si>
    <t>HSHS St Francis Hospital</t>
  </si>
  <si>
    <t>OSF Saint Paul Medical Center</t>
  </si>
  <si>
    <t>OSF Holy Family Medical Center</t>
  </si>
  <si>
    <t>Kirby Medical Center</t>
  </si>
  <si>
    <t>St Joseph Memorial Hospital</t>
  </si>
  <si>
    <t>Pana Community Hospital</t>
  </si>
  <si>
    <t>Paris Community Hospital</t>
  </si>
  <si>
    <t>Illini Community Hospital</t>
  </si>
  <si>
    <t>OSF St. Clare</t>
  </si>
  <si>
    <t>Red Bud Regional Hospital</t>
  </si>
  <si>
    <t>Rochelle Community Hospital</t>
  </si>
  <si>
    <t>Hardin County General Hospital</t>
  </si>
  <si>
    <t>Community Hospital of Staunton</t>
  </si>
  <si>
    <t>NW Med Valley West Hospital</t>
  </si>
  <si>
    <t>Taylorville Memorial Hospital</t>
  </si>
  <si>
    <t>Fayette County Hospital &amp; LTC</t>
  </si>
  <si>
    <t>Directed Payment Calculation:  LTAC, Psych, Rehab Hospitals Hospitals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</si>
  <si>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</si>
  <si>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</si>
  <si>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</si>
  <si>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</si>
  <si>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</si>
  <si>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</si>
  <si>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</si>
  <si>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</si>
  <si>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</si>
  <si>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</si>
  <si>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</si>
  <si>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</si>
  <si>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</si>
  <si>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</si>
  <si>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</si>
  <si>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</si>
  <si>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</si>
  <si>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</si>
  <si>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</si>
  <si>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</si>
  <si>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</si>
  <si>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</si>
  <si>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</si>
  <si>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</si>
  <si>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</si>
  <si>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</si>
  <si>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</si>
  <si>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Freestanding Psych Totals</t>
  </si>
  <si>
    <t>Shirley Ryan Ability Lab</t>
  </si>
  <si>
    <t>Rehab FS</t>
  </si>
  <si>
    <t>Van Matre HealthSouth Rehb Hsp</t>
  </si>
  <si>
    <t>NW Med Marianjoy Rehab Hospital</t>
  </si>
  <si>
    <t>Schwab Rehabilitation Hospital</t>
  </si>
  <si>
    <t>Anderson Rehabiliation Hospital</t>
  </si>
  <si>
    <t>Freestanding Rehab Totals</t>
  </si>
  <si>
    <t>Directed Payment Calculation:  High Medicaid Hospitals</t>
  </si>
  <si>
    <t>Inpatient</t>
  </si>
  <si>
    <t>Outpatient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</si>
  <si>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</si>
  <si>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</si>
  <si>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</si>
  <si>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</si>
  <si>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</si>
  <si>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</si>
  <si>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</si>
  <si>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</si>
  <si>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OSF St Anthony's Health Center</t>
  </si>
  <si>
    <t>High Medicaid</t>
  </si>
  <si>
    <t>Rush-Copley Medical Center</t>
  </si>
  <si>
    <t>HSHS St Elizabeth's Hospital</t>
  </si>
  <si>
    <t>MacNeal Hospital</t>
  </si>
  <si>
    <t>Graham Hospital</t>
  </si>
  <si>
    <t>Memorial Hosp of Carbondale</t>
  </si>
  <si>
    <t>University of Chicago Medicine</t>
  </si>
  <si>
    <t>Ann &amp; Robert H Lurie Child Hosp</t>
  </si>
  <si>
    <t>Rush University Medical Center</t>
  </si>
  <si>
    <t>Advocate Trinity Hospital</t>
  </si>
  <si>
    <t>Weiss Memorial Hosp</t>
  </si>
  <si>
    <t>Advocate Illinois Masonic MC</t>
  </si>
  <si>
    <t>Northwestern Memorial Hospital</t>
  </si>
  <si>
    <t>OSF Sacred Heart</t>
  </si>
  <si>
    <t>Decatur Memorial Hospital</t>
  </si>
  <si>
    <t>Elmhurst Hospital</t>
  </si>
  <si>
    <t>NorthShore Univ HealthSystem</t>
  </si>
  <si>
    <t>Presence Saint Francis Hospital</t>
  </si>
  <si>
    <t>OSF St Mary Medical Center</t>
  </si>
  <si>
    <t>Ingalls Memorial Hospital</t>
  </si>
  <si>
    <t>Herrin Hospital</t>
  </si>
  <si>
    <t>Harrisburg Medical Center</t>
  </si>
  <si>
    <t>Presence Saint Joseph Med Ctr</t>
  </si>
  <si>
    <t>Presence St Mary's Hospital</t>
  </si>
  <si>
    <t>Riverside Medical Center</t>
  </si>
  <si>
    <t>Heartland Regional Medical Ctr</t>
  </si>
  <si>
    <t>Centegra Hospital-McHenry</t>
  </si>
  <si>
    <t>Loyola University Med Center</t>
  </si>
  <si>
    <t>Sarah Bush Lincoln Health Ctr</t>
  </si>
  <si>
    <t>Anderson Hospital</t>
  </si>
  <si>
    <t>Edward Hospital</t>
  </si>
  <si>
    <t>Richland Memorial Hospital</t>
  </si>
  <si>
    <t>Advocate Christ Medical Center</t>
  </si>
  <si>
    <t>UnityPoint Health - Methodist</t>
  </si>
  <si>
    <t>OSF Saint Francis Medical Ctr</t>
  </si>
  <si>
    <t>OSF Saint James-J W Albrecht MC</t>
  </si>
  <si>
    <t>SwedishAmerican Hospital</t>
  </si>
  <si>
    <t>UnityPoint Health - Trinity</t>
  </si>
  <si>
    <t>Memorial Medical Center</t>
  </si>
  <si>
    <t>HSHS St John's Hospital</t>
  </si>
  <si>
    <t>Carle Foundation Hospital</t>
  </si>
  <si>
    <t>Vista Medical Center East</t>
  </si>
  <si>
    <t>NW Med Central DuPage Hospital</t>
  </si>
  <si>
    <t>Franciscan Health Oly Fl/Chg</t>
  </si>
  <si>
    <t>Directed Payment Calculation:  Other Acute Hospitals</t>
  </si>
  <si>
    <t>Alton Memorial Hospital</t>
  </si>
  <si>
    <t>Other Acute</t>
  </si>
  <si>
    <t>Northwest Community Hospital</t>
  </si>
  <si>
    <t>AMITA Adventist MC-Bolingbrook</t>
  </si>
  <si>
    <t>OSF St Joseph Medical Center</t>
  </si>
  <si>
    <t>Advocate Good Shepherd Hospital</t>
  </si>
  <si>
    <t>Presence Saint Joseph Hospital</t>
  </si>
  <si>
    <t>Presence Resurrection Med Ctr</t>
  </si>
  <si>
    <t>Little Co of Mary Hosp &amp; HCC</t>
  </si>
  <si>
    <t>Shriners Hosps for Chld-Chicago</t>
  </si>
  <si>
    <t>HSHS St Mary's Hospital</t>
  </si>
  <si>
    <t>NW Med Kishwaukee Hospital</t>
  </si>
  <si>
    <t>Katherine Shaw Bethea Hospital</t>
  </si>
  <si>
    <t>Advocate Good Samaritan Hosp</t>
  </si>
  <si>
    <t>HSHS St Anthony's Memorial Hosp</t>
  </si>
  <si>
    <t>Advocate Sherman Hospital</t>
  </si>
  <si>
    <t>AMITA Hlth Alexian Bros Med Ctr</t>
  </si>
  <si>
    <t>FHN Memorial Hospital</t>
  </si>
  <si>
    <t>NW Med Delnor Hospital</t>
  </si>
  <si>
    <t>HSHS Holy Family Hospital</t>
  </si>
  <si>
    <t>AMITA Adventist MC-Hinsdale</t>
  </si>
  <si>
    <t>Advocate South Suburban Hosp</t>
  </si>
  <si>
    <t>AMITA Hlth St Alexius Med Ctr</t>
  </si>
  <si>
    <t>Silver Cross Hospital</t>
  </si>
  <si>
    <t>NW Med Lake Forest Hospital</t>
  </si>
  <si>
    <t>AMITA Adventist MC-La Grange</t>
  </si>
  <si>
    <t>Advocate Condell Medical Center</t>
  </si>
  <si>
    <t>Morris Hospital &amp; Hlthcare Ctrs</t>
  </si>
  <si>
    <t>Good Samaritan Region Hlth Ctr</t>
  </si>
  <si>
    <t>Gottlieb Memorial Hosp</t>
  </si>
  <si>
    <t>Crossroads Community Hospital</t>
  </si>
  <si>
    <t>Advocate BroMenn Medical Center</t>
  </si>
  <si>
    <t>Rush Oak Park Hospital</t>
  </si>
  <si>
    <t>UnityPoint Health - Pekin</t>
  </si>
  <si>
    <t>UnityPoint Health - Proctor</t>
  </si>
  <si>
    <t>Advocate Lutheran General Hosp</t>
  </si>
  <si>
    <t>Palos Community Hospital</t>
  </si>
  <si>
    <t>Illinois Valley Community Hosp</t>
  </si>
  <si>
    <t>Blessing Hospital</t>
  </si>
  <si>
    <t>OSF Saint Anthony Medical Ctr</t>
  </si>
  <si>
    <t>HSHS Good Shepherd Hospital</t>
  </si>
  <si>
    <t>St Margaret's Health</t>
  </si>
  <si>
    <t>Genesis Medical Center, Silvis</t>
  </si>
  <si>
    <t>OSF Heart of Mary(Prev. Presence Covenant Med Center)</t>
  </si>
  <si>
    <t>Iroquois Mem Hosp &amp; Res Home</t>
  </si>
  <si>
    <t>Midwestern Regional Med 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</si>
</sst>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0" borderId="3" xfId="0" applyBorder="1"/>
    <xf numFmtId="5" fontId="4" fillId="0" borderId="4" xfId="0" applyNumberFormat="1" applyFont="1" applyBorder="1"/>
    <xf numFmtId="5" fontId="4" fillId="0" borderId="0" xfId="0" applyNumberFormat="1" applyFont="1"/>
    <xf numFmtId="5" fontId="4" fillId="0" borderId="0" xfId="1" applyNumberFormat="1" applyFont="1" applyBorder="1"/>
    <xf numFmtId="5" fontId="0" fillId="0" borderId="5" xfId="0" applyNumberFormat="1" applyBorder="1"/>
    <xf numFmtId="0" fontId="4" fillId="0" borderId="4" xfId="0" applyFont="1" applyBorder="1"/>
    <xf numFmtId="0" fontId="0" fillId="0" borderId="5" xfId="0" applyBorder="1"/>
    <xf numFmtId="164" fontId="4" fillId="0" borderId="6" xfId="2" applyNumberFormat="1" applyFont="1" applyBorder="1" applyAlignment="1">
      <alignment horizontal="center"/>
    </xf>
    <xf numFmtId="0" fontId="4" fillId="0" borderId="7" xfId="0" applyFont="1" applyBorder="1"/>
    <xf numFmtId="164" fontId="4" fillId="0" borderId="7" xfId="2" applyNumberFormat="1" applyFont="1" applyBorder="1"/>
    <xf numFmtId="0" fontId="0" fillId="0" borderId="8" xfId="0" applyBorder="1"/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wrapText="1"/>
    </xf>
    <xf numFmtId="0" fontId="7" fillId="2" borderId="9" xfId="3" applyFont="1" applyFill="1" applyBorder="1" applyAlignment="1">
      <alignment horizontal="center" wrapText="1"/>
    </xf>
    <xf numFmtId="165" fontId="7" fillId="2" borderId="9" xfId="1" applyNumberFormat="1" applyFont="1" applyFill="1" applyBorder="1" applyAlignment="1">
      <alignment horizontal="center" wrapText="1"/>
    </xf>
    <xf numFmtId="0" fontId="7" fillId="2" borderId="0" xfId="3" applyFont="1" applyFill="1" applyAlignment="1">
      <alignment horizontal="center" wrapText="1"/>
    </xf>
    <xf numFmtId="165" fontId="7" fillId="2" borderId="0" xfId="1" applyNumberFormat="1" applyFont="1" applyFill="1" applyBorder="1" applyAlignment="1">
      <alignment horizontal="center" wrapText="1"/>
    </xf>
    <xf numFmtId="44" fontId="7" fillId="2" borderId="0" xfId="2" applyFont="1" applyFill="1" applyBorder="1" applyAlignment="1">
      <alignment horizontal="center" wrapText="1"/>
    </xf>
    <xf numFmtId="164" fontId="7" fillId="2" borderId="0" xfId="2" applyNumberFormat="1" applyFont="1" applyFill="1" applyBorder="1" applyAlignment="1">
      <alignment horizontal="center" wrapText="1"/>
    </xf>
    <xf numFmtId="0" fontId="8" fillId="0" borderId="0" xfId="3" applyFont="1" applyAlignment="1">
      <alignment horizontal="center"/>
    </xf>
    <xf numFmtId="0" fontId="8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164" fontId="0" fillId="0" borderId="0" xfId="0" applyNumberFormat="1" applyAlignment="1">
      <alignment wrapText="1"/>
    </xf>
    <xf numFmtId="164" fontId="4" fillId="0" borderId="4" xfId="2" applyNumberFormat="1" applyFont="1" applyBorder="1"/>
    <xf numFmtId="164" fontId="4" fillId="0" borderId="0" xfId="2" applyNumberFormat="1" applyFont="1" applyBorder="1"/>
    <xf numFmtId="165" fontId="4" fillId="0" borderId="4" xfId="1" applyNumberFormat="1" applyFont="1" applyBorder="1" applyAlignment="1">
      <alignment horizontal="center"/>
    </xf>
    <xf numFmtId="165" fontId="4" fillId="0" borderId="0" xfId="1" applyNumberFormat="1" applyFont="1" applyBorder="1"/>
    <xf numFmtId="164" fontId="4" fillId="0" borderId="6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0" fontId="8" fillId="0" borderId="0" xfId="3" applyFont="1" applyAlignment="1">
      <alignment horizontal="right"/>
    </xf>
    <xf numFmtId="164" fontId="4" fillId="0" borderId="0" xfId="2" applyNumberFormat="1" applyFont="1"/>
    <xf numFmtId="0" fontId="0" fillId="0" borderId="0" xfId="0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165" fontId="4" fillId="0" borderId="10" xfId="1" applyNumberFormat="1" applyFont="1" applyBorder="1"/>
    <xf numFmtId="164" fontId="4" fillId="0" borderId="10" xfId="2" applyNumberFormat="1" applyFont="1" applyBorder="1"/>
    <xf numFmtId="165" fontId="4" fillId="0" borderId="10" xfId="0" applyNumberFormat="1" applyFont="1" applyBorder="1"/>
    <xf numFmtId="164" fontId="4" fillId="0" borderId="10" xfId="0" applyNumberFormat="1" applyFont="1" applyBorder="1"/>
    <xf numFmtId="7" fontId="0" fillId="0" borderId="0" xfId="2" applyNumberFormat="1" applyFont="1" applyBorder="1"/>
    <xf numFmtId="7" fontId="0" fillId="0" borderId="0" xfId="0" applyNumberFormat="1"/>
    <xf numFmtId="44" fontId="0" fillId="0" borderId="0" xfId="2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165" fontId="5" fillId="0" borderId="0" xfId="1" applyNumberFormat="1" applyFont="1"/>
    <xf numFmtId="0" fontId="5" fillId="0" borderId="0" xfId="0" applyFont="1"/>
    <xf numFmtId="166" fontId="5" fillId="0" borderId="0" xfId="0" applyNumberFormat="1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7" fillId="0" borderId="0" xfId="3" applyFont="1" applyAlignment="1">
      <alignment horizontal="center" wrapText="1"/>
    </xf>
    <xf numFmtId="166" fontId="0" fillId="0" borderId="0" xfId="0" applyNumberFormat="1"/>
    <xf numFmtId="7" fontId="0" fillId="0" borderId="0" xfId="0" applyNumberFormat="1" applyAlignment="1">
      <alignment horizontal="center"/>
    </xf>
    <xf numFmtId="0" fontId="3" fillId="0" borderId="0" xfId="0" applyFont="1"/>
    <xf numFmtId="164" fontId="7" fillId="2" borderId="9" xfId="2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_Sheet1 2 2" xfId="3" xr:uid="{DBAAA176-1C45-4236-8A38-634C03BE1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37ED-F2DD-4893-96A3-4195FC8F42D4}">
  <sheetPr>
    <pageSetUpPr fitToPage="1"/>
  </sheetPr>
  <dimension ref="A1:N39"/>
  <sheetViews>
    <sheetView tabSelected="1" topLeftCell="B1" workbookViewId="0">
      <selection activeCell="B1" sqref="B1"/>
    </sheetView>
  </sheetViews>
  <sheetFormatPr defaultRowHeight="14.5" x14ac:dyDescent="0.35"/>
  <cols>
    <col min="1" max="1" width="9.1796875" hidden="1" customWidth="1"/>
    <col min="2" max="2" width="8" customWidth="1"/>
    <col min="3" max="3" width="31.453125" bestFit="1" customWidth="1"/>
    <col min="4" max="4" width="14.453125" bestFit="1" customWidth="1"/>
    <col min="6" max="6" width="12.26953125" customWidth="1"/>
    <col min="7" max="7" width="17.7265625" customWidth="1"/>
    <col min="8" max="8" width="12.26953125" customWidth="1"/>
    <col min="9" max="9" width="11.7265625" customWidth="1"/>
    <col min="10" max="10" width="17.7265625" customWidth="1"/>
    <col min="11" max="11" width="14.1796875" customWidth="1"/>
    <col min="12" max="12" width="14.7265625" bestFit="1" customWidth="1"/>
    <col min="13" max="13" width="12.08984375" bestFit="1" customWidth="1"/>
    <col min="14" max="14" width="13.6328125" bestFit="1" customWidth="1"/>
  </cols>
  <sheetData>
    <row r="1" spans="1:13" x14ac:dyDescent="0.35">
      <c r="B1" s="1" t="s">
        <v>0</v>
      </c>
    </row>
    <row r="2" spans="1:13" x14ac:dyDescent="0.35">
      <c r="B2" s="1" t="s">
        <v>1</v>
      </c>
    </row>
    <row r="3" spans="1:13" ht="15" thickBot="1" x14ac:dyDescent="0.4"/>
    <row r="4" spans="1:13" x14ac:dyDescent="0.35">
      <c r="C4" s="2" t="s">
        <v>2</v>
      </c>
      <c r="D4" s="3"/>
      <c r="E4" s="3"/>
      <c r="F4" s="3"/>
      <c r="G4" s="3" t="s">
        <v>3</v>
      </c>
      <c r="H4" s="4"/>
    </row>
    <row r="5" spans="1:13" x14ac:dyDescent="0.35">
      <c r="C5" s="5">
        <v>262695083</v>
      </c>
      <c r="D5" s="6"/>
      <c r="E5" s="1"/>
      <c r="F5" s="1"/>
      <c r="G5" s="7">
        <v>300981658</v>
      </c>
      <c r="H5" s="8"/>
    </row>
    <row r="6" spans="1:13" x14ac:dyDescent="0.35">
      <c r="C6" s="9" t="s">
        <v>4</v>
      </c>
      <c r="D6" s="1"/>
      <c r="E6" s="1"/>
      <c r="F6" s="1"/>
      <c r="G6" s="1" t="s">
        <v>5</v>
      </c>
      <c r="H6" s="10"/>
    </row>
    <row r="7" spans="1:13" ht="15" thickBot="1" x14ac:dyDescent="0.4">
      <c r="C7" s="11">
        <f>C5/4</f>
        <v>65673770.75</v>
      </c>
      <c r="D7" s="12"/>
      <c r="E7" s="12"/>
      <c r="F7" s="12"/>
      <c r="G7" s="13">
        <f>G5/4</f>
        <v>75245414.5</v>
      </c>
      <c r="H7" s="14"/>
      <c r="J7" s="15"/>
    </row>
    <row r="8" spans="1:13" x14ac:dyDescent="0.35">
      <c r="J8" s="15"/>
    </row>
    <row r="9" spans="1:13" x14ac:dyDescent="0.35">
      <c r="B9" s="1" t="s">
        <v>6</v>
      </c>
    </row>
    <row r="10" spans="1:13" x14ac:dyDescent="0.35">
      <c r="B10" s="1"/>
    </row>
    <row r="11" spans="1:13" x14ac:dyDescent="0.35">
      <c r="B11" s="1" t="s">
        <v>7</v>
      </c>
    </row>
    <row r="12" spans="1:13" x14ac:dyDescent="0.35">
      <c r="K12" s="16"/>
    </row>
    <row r="14" spans="1:13" s="17" customFormat="1" ht="43.5" x14ac:dyDescent="0.3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3" s="17" customFormat="1" x14ac:dyDescent="0.35">
      <c r="B15" s="20"/>
      <c r="C15" s="20"/>
      <c r="D15" s="20"/>
      <c r="E15" s="21">
        <f>SUM(E16:E39)</f>
        <v>68028</v>
      </c>
      <c r="F15" s="22">
        <f>C7/E15</f>
        <v>965.39323146351501</v>
      </c>
      <c r="G15" s="23">
        <f>SUM(G16:G39)</f>
        <v>65673770.75</v>
      </c>
      <c r="H15" s="21">
        <f>SUM(H16:H39)</f>
        <v>189680</v>
      </c>
      <c r="I15" s="22">
        <f>G7/H15</f>
        <v>396.69661798819061</v>
      </c>
      <c r="J15" s="23">
        <f>SUM(J16:J39)</f>
        <v>75245414.5</v>
      </c>
      <c r="K15" s="23">
        <f>SUM(K16:K39)</f>
        <v>140919185.24999997</v>
      </c>
      <c r="L15" s="23">
        <f t="shared" ref="L15:L39" si="0">K15/3</f>
        <v>46973061.749999993</v>
      </c>
    </row>
    <row r="16" spans="1:13" x14ac:dyDescent="0.35">
      <c r="A16">
        <v>143301</v>
      </c>
      <c r="B16" s="24">
        <v>3036</v>
      </c>
      <c r="C16" s="25" t="s">
        <v>19</v>
      </c>
      <c r="D16" t="s">
        <v>20</v>
      </c>
      <c r="E16" s="26">
        <v>1066</v>
      </c>
      <c r="F16" s="27">
        <f t="shared" ref="F16:F39" si="1">$F$15</f>
        <v>965.39323146351501</v>
      </c>
      <c r="G16" s="28">
        <f t="shared" ref="G16:G39" si="2">E16*F16</f>
        <v>1029109.184740107</v>
      </c>
      <c r="H16" s="26">
        <v>1601</v>
      </c>
      <c r="I16" s="27">
        <f t="shared" ref="I16:I39" si="3">$I$15</f>
        <v>396.69661798819061</v>
      </c>
      <c r="J16" s="28">
        <f t="shared" ref="J16:J39" si="4">H16*I16</f>
        <v>635111.28539909318</v>
      </c>
      <c r="K16" s="28">
        <f t="shared" ref="K16:K39" si="5">J16+G16</f>
        <v>1664220.4701392003</v>
      </c>
      <c r="L16" s="29">
        <f t="shared" si="0"/>
        <v>554740.15671306674</v>
      </c>
      <c r="M16" s="15"/>
    </row>
    <row r="17" spans="1:14" x14ac:dyDescent="0.35">
      <c r="A17">
        <v>140239</v>
      </c>
      <c r="B17" s="24">
        <v>18005</v>
      </c>
      <c r="C17" s="25" t="s">
        <v>21</v>
      </c>
      <c r="D17" t="s">
        <v>20</v>
      </c>
      <c r="E17" s="26">
        <v>1700</v>
      </c>
      <c r="F17" s="27">
        <f t="shared" si="1"/>
        <v>965.39323146351501</v>
      </c>
      <c r="G17" s="28">
        <f t="shared" si="2"/>
        <v>1641168.4934879756</v>
      </c>
      <c r="H17" s="26">
        <v>5860</v>
      </c>
      <c r="I17" s="27">
        <f t="shared" si="3"/>
        <v>396.69661798819061</v>
      </c>
      <c r="J17" s="28">
        <f t="shared" si="4"/>
        <v>2324642.1814107969</v>
      </c>
      <c r="K17" s="28">
        <f t="shared" si="5"/>
        <v>3965810.6748987725</v>
      </c>
      <c r="L17" s="29">
        <f t="shared" si="0"/>
        <v>1321936.8916329241</v>
      </c>
      <c r="M17" s="15"/>
    </row>
    <row r="18" spans="1:14" x14ac:dyDescent="0.35">
      <c r="A18">
        <v>140110</v>
      </c>
      <c r="B18" s="24">
        <v>15010</v>
      </c>
      <c r="C18" s="25" t="s">
        <v>22</v>
      </c>
      <c r="D18" t="s">
        <v>20</v>
      </c>
      <c r="E18" s="26">
        <v>1490</v>
      </c>
      <c r="F18" s="27">
        <f t="shared" si="1"/>
        <v>965.39323146351501</v>
      </c>
      <c r="G18" s="28">
        <f t="shared" si="2"/>
        <v>1438435.9148806373</v>
      </c>
      <c r="H18" s="26">
        <v>10115</v>
      </c>
      <c r="I18" s="27">
        <f t="shared" si="3"/>
        <v>396.69661798819061</v>
      </c>
      <c r="J18" s="28">
        <f t="shared" si="4"/>
        <v>4012586.2909505479</v>
      </c>
      <c r="K18" s="28">
        <f t="shared" si="5"/>
        <v>5451022.205831185</v>
      </c>
      <c r="L18" s="29">
        <f t="shared" si="0"/>
        <v>1817007.4019437283</v>
      </c>
      <c r="M18" s="15"/>
    </row>
    <row r="19" spans="1:14" x14ac:dyDescent="0.35">
      <c r="A19">
        <v>140206</v>
      </c>
      <c r="B19" s="24">
        <v>3046</v>
      </c>
      <c r="C19" s="25" t="s">
        <v>23</v>
      </c>
      <c r="D19" t="s">
        <v>20</v>
      </c>
      <c r="E19" s="26">
        <v>4683</v>
      </c>
      <c r="F19" s="27">
        <f t="shared" si="1"/>
        <v>965.39323146351501</v>
      </c>
      <c r="G19" s="28">
        <f t="shared" si="2"/>
        <v>4520936.5029436406</v>
      </c>
      <c r="H19" s="26">
        <v>7788</v>
      </c>
      <c r="I19" s="27">
        <f t="shared" si="3"/>
        <v>396.69661798819061</v>
      </c>
      <c r="J19" s="28">
        <f t="shared" si="4"/>
        <v>3089473.2608920285</v>
      </c>
      <c r="K19" s="28">
        <f t="shared" si="5"/>
        <v>7610409.7638356686</v>
      </c>
      <c r="L19" s="29">
        <f t="shared" si="0"/>
        <v>2536803.2546118894</v>
      </c>
      <c r="M19" s="15"/>
    </row>
    <row r="20" spans="1:14" x14ac:dyDescent="0.35">
      <c r="A20">
        <v>140077</v>
      </c>
      <c r="B20" s="24">
        <v>5013</v>
      </c>
      <c r="C20" s="25" t="s">
        <v>24</v>
      </c>
      <c r="D20" t="s">
        <v>20</v>
      </c>
      <c r="E20" s="26">
        <v>656</v>
      </c>
      <c r="F20" s="27">
        <f t="shared" si="1"/>
        <v>965.39323146351501</v>
      </c>
      <c r="G20" s="28">
        <f t="shared" si="2"/>
        <v>633297.9598400658</v>
      </c>
      <c r="H20" s="26">
        <v>7539</v>
      </c>
      <c r="I20" s="27">
        <f t="shared" si="3"/>
        <v>396.69661798819061</v>
      </c>
      <c r="J20" s="28">
        <f t="shared" si="4"/>
        <v>2990695.803012969</v>
      </c>
      <c r="K20" s="28">
        <f t="shared" si="5"/>
        <v>3623993.7628530348</v>
      </c>
      <c r="L20" s="29">
        <f t="shared" si="0"/>
        <v>1207997.9209510116</v>
      </c>
      <c r="M20" s="15"/>
    </row>
    <row r="21" spans="1:14" x14ac:dyDescent="0.35">
      <c r="A21">
        <v>140083</v>
      </c>
      <c r="B21" s="24">
        <v>3038</v>
      </c>
      <c r="C21" s="25" t="s">
        <v>25</v>
      </c>
      <c r="D21" t="s">
        <v>20</v>
      </c>
      <c r="E21" s="26">
        <v>3025</v>
      </c>
      <c r="F21" s="27">
        <f t="shared" si="1"/>
        <v>965.39323146351501</v>
      </c>
      <c r="G21" s="28">
        <f t="shared" si="2"/>
        <v>2920314.5251771328</v>
      </c>
      <c r="H21" s="26">
        <v>2950</v>
      </c>
      <c r="I21" s="27">
        <f t="shared" si="3"/>
        <v>396.69661798819061</v>
      </c>
      <c r="J21" s="28">
        <f t="shared" si="4"/>
        <v>1170255.0230651624</v>
      </c>
      <c r="K21" s="28">
        <f t="shared" si="5"/>
        <v>4090569.5482422952</v>
      </c>
      <c r="L21" s="29">
        <f t="shared" si="0"/>
        <v>1363523.1827474318</v>
      </c>
      <c r="M21" s="15"/>
    </row>
    <row r="22" spans="1:14" x14ac:dyDescent="0.35">
      <c r="A22">
        <v>140095</v>
      </c>
      <c r="B22" s="24">
        <v>3075</v>
      </c>
      <c r="C22" s="25" t="s">
        <v>26</v>
      </c>
      <c r="D22" t="s">
        <v>20</v>
      </c>
      <c r="E22" s="26">
        <v>3933</v>
      </c>
      <c r="F22" s="27">
        <f t="shared" si="1"/>
        <v>965.39323146351501</v>
      </c>
      <c r="G22" s="28">
        <f t="shared" si="2"/>
        <v>3796891.5793460044</v>
      </c>
      <c r="H22" s="26">
        <v>14392</v>
      </c>
      <c r="I22" s="27">
        <f t="shared" si="3"/>
        <v>396.69661798819061</v>
      </c>
      <c r="J22" s="28">
        <f t="shared" si="4"/>
        <v>5709257.7260860391</v>
      </c>
      <c r="K22" s="28">
        <f t="shared" si="5"/>
        <v>9506149.305432044</v>
      </c>
      <c r="L22" s="29">
        <f t="shared" si="0"/>
        <v>3168716.4351440147</v>
      </c>
      <c r="M22" s="15"/>
    </row>
    <row r="23" spans="1:14" x14ac:dyDescent="0.35">
      <c r="A23">
        <v>140115</v>
      </c>
      <c r="B23" s="24">
        <v>3102</v>
      </c>
      <c r="C23" s="25" t="s">
        <v>27</v>
      </c>
      <c r="D23" t="s">
        <v>20</v>
      </c>
      <c r="E23" s="26">
        <v>2431</v>
      </c>
      <c r="F23" s="27">
        <f t="shared" si="1"/>
        <v>965.39323146351501</v>
      </c>
      <c r="G23" s="28">
        <f t="shared" si="2"/>
        <v>2346870.9456878048</v>
      </c>
      <c r="H23" s="26">
        <v>4875</v>
      </c>
      <c r="I23" s="27">
        <f t="shared" si="3"/>
        <v>396.69661798819061</v>
      </c>
      <c r="J23" s="28">
        <f t="shared" si="4"/>
        <v>1933896.0126924291</v>
      </c>
      <c r="K23" s="28">
        <f t="shared" si="5"/>
        <v>4280766.9583802335</v>
      </c>
      <c r="L23" s="29">
        <f t="shared" si="0"/>
        <v>1426922.3194600779</v>
      </c>
      <c r="M23" s="15"/>
    </row>
    <row r="24" spans="1:14" x14ac:dyDescent="0.35">
      <c r="A24">
        <v>140103</v>
      </c>
      <c r="B24" s="24">
        <v>3050</v>
      </c>
      <c r="C24" s="25" t="s">
        <v>28</v>
      </c>
      <c r="D24" t="s">
        <v>20</v>
      </c>
      <c r="E24" s="26">
        <v>2781</v>
      </c>
      <c r="F24" s="27">
        <f t="shared" si="1"/>
        <v>965.39323146351501</v>
      </c>
      <c r="G24" s="28">
        <f t="shared" si="2"/>
        <v>2684758.576700035</v>
      </c>
      <c r="H24" s="26">
        <v>7431</v>
      </c>
      <c r="I24" s="27">
        <f t="shared" si="3"/>
        <v>396.69661798819061</v>
      </c>
      <c r="J24" s="28">
        <f t="shared" si="4"/>
        <v>2947852.5682702446</v>
      </c>
      <c r="K24" s="28">
        <f t="shared" si="5"/>
        <v>5632611.1449702792</v>
      </c>
      <c r="L24" s="29">
        <f t="shared" si="0"/>
        <v>1877537.0483234264</v>
      </c>
      <c r="M24" s="15"/>
    </row>
    <row r="25" spans="1:14" x14ac:dyDescent="0.35">
      <c r="A25">
        <v>140177</v>
      </c>
      <c r="B25" s="24">
        <v>3071</v>
      </c>
      <c r="C25" s="25" t="s">
        <v>29</v>
      </c>
      <c r="D25" t="s">
        <v>20</v>
      </c>
      <c r="E25" s="26">
        <v>3881</v>
      </c>
      <c r="F25" s="27">
        <f t="shared" si="1"/>
        <v>965.39323146351501</v>
      </c>
      <c r="G25" s="28">
        <f t="shared" si="2"/>
        <v>3746691.1313099018</v>
      </c>
      <c r="H25" s="26">
        <v>3397</v>
      </c>
      <c r="I25" s="27">
        <f t="shared" si="3"/>
        <v>396.69661798819061</v>
      </c>
      <c r="J25" s="28">
        <f t="shared" si="4"/>
        <v>1347578.4113058834</v>
      </c>
      <c r="K25" s="28">
        <f t="shared" si="5"/>
        <v>5094269.5426157853</v>
      </c>
      <c r="L25" s="29">
        <f t="shared" si="0"/>
        <v>1698089.8475385951</v>
      </c>
      <c r="M25" s="15"/>
    </row>
    <row r="26" spans="1:14" x14ac:dyDescent="0.35">
      <c r="A26">
        <v>140181</v>
      </c>
      <c r="B26" s="24">
        <v>3068</v>
      </c>
      <c r="C26" s="25" t="s">
        <v>30</v>
      </c>
      <c r="D26" t="s">
        <v>20</v>
      </c>
      <c r="E26" s="26">
        <v>1035</v>
      </c>
      <c r="F26" s="27">
        <f t="shared" si="1"/>
        <v>965.39323146351501</v>
      </c>
      <c r="G26" s="28">
        <f t="shared" si="2"/>
        <v>999181.99456473801</v>
      </c>
      <c r="H26" s="26">
        <v>1838</v>
      </c>
      <c r="I26" s="27">
        <f t="shared" si="3"/>
        <v>396.69661798819061</v>
      </c>
      <c r="J26" s="28">
        <f t="shared" si="4"/>
        <v>729128.38386229437</v>
      </c>
      <c r="K26" s="28">
        <f t="shared" si="5"/>
        <v>1728310.3784270324</v>
      </c>
      <c r="L26" s="29">
        <f t="shared" si="0"/>
        <v>576103.45947567746</v>
      </c>
      <c r="M26" s="15"/>
    </row>
    <row r="27" spans="1:14" x14ac:dyDescent="0.35">
      <c r="A27">
        <v>140197</v>
      </c>
      <c r="B27" s="24">
        <v>3020</v>
      </c>
      <c r="C27" s="25" t="s">
        <v>31</v>
      </c>
      <c r="D27" t="s">
        <v>20</v>
      </c>
      <c r="E27" s="26">
        <v>2765</v>
      </c>
      <c r="F27" s="27">
        <f t="shared" si="1"/>
        <v>965.39323146351501</v>
      </c>
      <c r="G27" s="28">
        <f t="shared" si="2"/>
        <v>2669312.284996619</v>
      </c>
      <c r="H27" s="26">
        <v>840</v>
      </c>
      <c r="I27" s="27">
        <f t="shared" si="3"/>
        <v>396.69661798819061</v>
      </c>
      <c r="J27" s="28">
        <f t="shared" si="4"/>
        <v>333225.1591100801</v>
      </c>
      <c r="K27" s="28">
        <f t="shared" si="5"/>
        <v>3002537.444106699</v>
      </c>
      <c r="L27" s="29">
        <f t="shared" si="0"/>
        <v>1000845.814702233</v>
      </c>
      <c r="M27" s="15"/>
    </row>
    <row r="28" spans="1:14" x14ac:dyDescent="0.35">
      <c r="A28">
        <v>140114</v>
      </c>
      <c r="B28" s="24">
        <v>3056</v>
      </c>
      <c r="C28" s="25" t="s">
        <v>32</v>
      </c>
      <c r="D28" t="s">
        <v>20</v>
      </c>
      <c r="E28" s="26">
        <v>3652</v>
      </c>
      <c r="F28" s="27">
        <f t="shared" si="1"/>
        <v>965.39323146351501</v>
      </c>
      <c r="G28" s="28">
        <f t="shared" si="2"/>
        <v>3525616.0813047569</v>
      </c>
      <c r="H28" s="26">
        <v>13794</v>
      </c>
      <c r="I28" s="27">
        <f t="shared" si="3"/>
        <v>396.69661798819061</v>
      </c>
      <c r="J28" s="28">
        <f t="shared" si="4"/>
        <v>5472033.1485291012</v>
      </c>
      <c r="K28" s="28">
        <f t="shared" si="5"/>
        <v>8997649.2298338581</v>
      </c>
      <c r="L28" s="29">
        <f t="shared" si="0"/>
        <v>2999216.4099446195</v>
      </c>
      <c r="M28" s="15"/>
    </row>
    <row r="29" spans="1:14" x14ac:dyDescent="0.35">
      <c r="A29">
        <v>140068</v>
      </c>
      <c r="B29" s="24">
        <v>3107</v>
      </c>
      <c r="C29" s="25" t="s">
        <v>33</v>
      </c>
      <c r="D29" t="s">
        <v>20</v>
      </c>
      <c r="E29" s="26">
        <v>1594</v>
      </c>
      <c r="F29" s="27">
        <f t="shared" si="1"/>
        <v>965.39323146351501</v>
      </c>
      <c r="G29" s="28">
        <f t="shared" si="2"/>
        <v>1538836.8109528429</v>
      </c>
      <c r="H29" s="26">
        <v>4334</v>
      </c>
      <c r="I29" s="27">
        <f t="shared" si="3"/>
        <v>396.69661798819061</v>
      </c>
      <c r="J29" s="28">
        <f t="shared" si="4"/>
        <v>1719283.1423608181</v>
      </c>
      <c r="K29" s="28">
        <f t="shared" si="5"/>
        <v>3258119.9533136608</v>
      </c>
      <c r="L29" s="29">
        <f t="shared" si="0"/>
        <v>1086039.9844378869</v>
      </c>
      <c r="M29" s="15"/>
    </row>
    <row r="30" spans="1:14" x14ac:dyDescent="0.35">
      <c r="A30">
        <v>140292</v>
      </c>
      <c r="B30" s="24">
        <v>7074</v>
      </c>
      <c r="C30" s="25" t="s">
        <v>34</v>
      </c>
      <c r="D30" t="s">
        <v>20</v>
      </c>
      <c r="E30" s="26">
        <v>1927</v>
      </c>
      <c r="F30" s="27">
        <f t="shared" si="1"/>
        <v>965.39323146351501</v>
      </c>
      <c r="G30" s="28">
        <f t="shared" si="2"/>
        <v>1860312.7570301935</v>
      </c>
      <c r="H30" s="26">
        <v>4473</v>
      </c>
      <c r="I30" s="27">
        <f t="shared" si="3"/>
        <v>396.69661798819061</v>
      </c>
      <c r="J30" s="28">
        <f t="shared" si="4"/>
        <v>1774423.9722611767</v>
      </c>
      <c r="K30" s="28">
        <f t="shared" si="5"/>
        <v>3634736.7292913701</v>
      </c>
      <c r="L30" s="29">
        <f t="shared" si="0"/>
        <v>1211578.90976379</v>
      </c>
      <c r="M30" s="15"/>
      <c r="N30" s="16"/>
    </row>
    <row r="31" spans="1:14" x14ac:dyDescent="0.35">
      <c r="A31">
        <v>140180</v>
      </c>
      <c r="B31" s="24">
        <v>3054</v>
      </c>
      <c r="C31" s="25" t="s">
        <v>35</v>
      </c>
      <c r="D31" t="s">
        <v>20</v>
      </c>
      <c r="E31" s="26">
        <v>9691</v>
      </c>
      <c r="F31" s="27">
        <f t="shared" si="1"/>
        <v>965.39323146351501</v>
      </c>
      <c r="G31" s="28">
        <f t="shared" si="2"/>
        <v>9355625.8061129246</v>
      </c>
      <c r="H31" s="26">
        <v>21408</v>
      </c>
      <c r="I31" s="27">
        <f t="shared" si="3"/>
        <v>396.69661798819061</v>
      </c>
      <c r="J31" s="28">
        <f t="shared" si="4"/>
        <v>8492481.1978911851</v>
      </c>
      <c r="K31" s="28">
        <f t="shared" si="5"/>
        <v>17848107.00400411</v>
      </c>
      <c r="L31" s="29">
        <f t="shared" si="0"/>
        <v>5949369.0013347035</v>
      </c>
      <c r="M31" s="15"/>
    </row>
    <row r="32" spans="1:14" x14ac:dyDescent="0.35">
      <c r="A32">
        <v>140174</v>
      </c>
      <c r="B32" s="24">
        <v>1012</v>
      </c>
      <c r="C32" s="25" t="s">
        <v>36</v>
      </c>
      <c r="D32" t="s">
        <v>20</v>
      </c>
      <c r="E32" s="26">
        <v>2527</v>
      </c>
      <c r="F32" s="27">
        <f t="shared" si="1"/>
        <v>965.39323146351501</v>
      </c>
      <c r="G32" s="28">
        <f t="shared" si="2"/>
        <v>2439548.6959083024</v>
      </c>
      <c r="H32" s="26">
        <v>6141</v>
      </c>
      <c r="I32" s="27">
        <f t="shared" si="3"/>
        <v>396.69661798819061</v>
      </c>
      <c r="J32" s="28">
        <f t="shared" si="4"/>
        <v>2436113.9310654784</v>
      </c>
      <c r="K32" s="28">
        <f t="shared" si="5"/>
        <v>4875662.6269737808</v>
      </c>
      <c r="L32" s="29">
        <f t="shared" si="0"/>
        <v>1625220.875657927</v>
      </c>
      <c r="M32" s="15"/>
    </row>
    <row r="33" spans="1:13" x14ac:dyDescent="0.35">
      <c r="A33">
        <v>140125</v>
      </c>
      <c r="B33" s="24">
        <v>7007</v>
      </c>
      <c r="C33" s="25" t="s">
        <v>37</v>
      </c>
      <c r="D33" t="s">
        <v>20</v>
      </c>
      <c r="E33" s="26">
        <v>2474</v>
      </c>
      <c r="F33" s="27">
        <f t="shared" si="1"/>
        <v>965.39323146351501</v>
      </c>
      <c r="G33" s="28">
        <f t="shared" si="2"/>
        <v>2388382.8546407362</v>
      </c>
      <c r="H33" s="26">
        <v>7075</v>
      </c>
      <c r="I33" s="27">
        <f t="shared" si="3"/>
        <v>396.69661798819061</v>
      </c>
      <c r="J33" s="28">
        <f t="shared" si="4"/>
        <v>2806628.5722664488</v>
      </c>
      <c r="K33" s="28">
        <f t="shared" si="5"/>
        <v>5195011.4269071855</v>
      </c>
      <c r="L33" s="29">
        <f t="shared" si="0"/>
        <v>1731670.4756357286</v>
      </c>
      <c r="M33" s="15"/>
    </row>
    <row r="34" spans="1:13" x14ac:dyDescent="0.35">
      <c r="A34">
        <v>140018</v>
      </c>
      <c r="B34" s="24">
        <v>3045</v>
      </c>
      <c r="C34" s="25" t="s">
        <v>38</v>
      </c>
      <c r="D34" t="s">
        <v>20</v>
      </c>
      <c r="E34" s="26">
        <v>6608</v>
      </c>
      <c r="F34" s="27">
        <f t="shared" si="1"/>
        <v>965.39323146351501</v>
      </c>
      <c r="G34" s="28">
        <f t="shared" si="2"/>
        <v>6379318.473510907</v>
      </c>
      <c r="H34" s="26">
        <v>24206</v>
      </c>
      <c r="I34" s="27">
        <f t="shared" si="3"/>
        <v>396.69661798819061</v>
      </c>
      <c r="J34" s="28">
        <f t="shared" si="4"/>
        <v>9602438.3350221422</v>
      </c>
      <c r="K34" s="28">
        <f t="shared" si="5"/>
        <v>15981756.80853305</v>
      </c>
      <c r="L34" s="29">
        <f t="shared" si="0"/>
        <v>5327252.269511017</v>
      </c>
      <c r="M34" s="15"/>
    </row>
    <row r="35" spans="1:13" x14ac:dyDescent="0.35">
      <c r="A35">
        <v>140133</v>
      </c>
      <c r="B35" s="24">
        <v>3032</v>
      </c>
      <c r="C35" s="25" t="s">
        <v>39</v>
      </c>
      <c r="D35" t="s">
        <v>20</v>
      </c>
      <c r="E35" s="26">
        <v>2698</v>
      </c>
      <c r="F35" s="27">
        <f t="shared" si="1"/>
        <v>965.39323146351501</v>
      </c>
      <c r="G35" s="28">
        <f t="shared" si="2"/>
        <v>2604630.9384885635</v>
      </c>
      <c r="H35" s="26">
        <v>9044</v>
      </c>
      <c r="I35" s="27">
        <f t="shared" si="3"/>
        <v>396.69661798819061</v>
      </c>
      <c r="J35" s="28">
        <f t="shared" si="4"/>
        <v>3587724.213085196</v>
      </c>
      <c r="K35" s="28">
        <f t="shared" si="5"/>
        <v>6192355.1515737595</v>
      </c>
      <c r="L35" s="29">
        <f t="shared" si="0"/>
        <v>2064118.3838579198</v>
      </c>
      <c r="M35" s="15"/>
    </row>
    <row r="36" spans="1:13" x14ac:dyDescent="0.35">
      <c r="A36">
        <v>140034</v>
      </c>
      <c r="B36" s="24">
        <v>3011</v>
      </c>
      <c r="C36" s="25" t="s">
        <v>40</v>
      </c>
      <c r="D36" t="s">
        <v>20</v>
      </c>
      <c r="E36" s="26">
        <v>1821</v>
      </c>
      <c r="F36" s="27">
        <f t="shared" si="1"/>
        <v>965.39323146351501</v>
      </c>
      <c r="G36" s="28">
        <f t="shared" si="2"/>
        <v>1757981.0744950608</v>
      </c>
      <c r="H36" s="26">
        <v>11897</v>
      </c>
      <c r="I36" s="27">
        <f t="shared" si="3"/>
        <v>396.69661798819061</v>
      </c>
      <c r="J36" s="28">
        <f t="shared" si="4"/>
        <v>4719499.6642055037</v>
      </c>
      <c r="K36" s="28">
        <f t="shared" si="5"/>
        <v>6477480.738700565</v>
      </c>
      <c r="L36" s="29">
        <f t="shared" si="0"/>
        <v>2159160.2462335215</v>
      </c>
      <c r="M36" s="15"/>
    </row>
    <row r="37" spans="1:13" x14ac:dyDescent="0.35">
      <c r="A37">
        <v>140049</v>
      </c>
      <c r="B37" s="24">
        <v>15001</v>
      </c>
      <c r="C37" s="25" t="s">
        <v>41</v>
      </c>
      <c r="D37" t="s">
        <v>20</v>
      </c>
      <c r="E37" s="26">
        <v>3240</v>
      </c>
      <c r="F37" s="27">
        <f t="shared" si="1"/>
        <v>965.39323146351501</v>
      </c>
      <c r="G37" s="28">
        <f t="shared" si="2"/>
        <v>3127874.0699417884</v>
      </c>
      <c r="H37" s="26">
        <v>9404</v>
      </c>
      <c r="I37" s="27">
        <f t="shared" si="3"/>
        <v>396.69661798819061</v>
      </c>
      <c r="J37" s="28">
        <f t="shared" si="4"/>
        <v>3730534.9955609445</v>
      </c>
      <c r="K37" s="28">
        <f t="shared" si="5"/>
        <v>6858409.065502733</v>
      </c>
      <c r="L37" s="29">
        <f t="shared" si="0"/>
        <v>2286136.3551675775</v>
      </c>
      <c r="M37" s="15"/>
    </row>
    <row r="38" spans="1:13" x14ac:dyDescent="0.35">
      <c r="A38">
        <v>140158</v>
      </c>
      <c r="B38" s="24">
        <v>3042</v>
      </c>
      <c r="C38" s="25" t="s">
        <v>42</v>
      </c>
      <c r="D38" t="s">
        <v>20</v>
      </c>
      <c r="E38" s="26">
        <v>1213</v>
      </c>
      <c r="F38" s="27">
        <f t="shared" si="1"/>
        <v>965.39323146351501</v>
      </c>
      <c r="G38" s="28">
        <f t="shared" si="2"/>
        <v>1171021.9897652436</v>
      </c>
      <c r="H38" s="26">
        <v>5103</v>
      </c>
      <c r="I38" s="27">
        <f t="shared" si="3"/>
        <v>396.69661798819061</v>
      </c>
      <c r="J38" s="28">
        <f t="shared" si="4"/>
        <v>2024342.8415937368</v>
      </c>
      <c r="K38" s="28">
        <f t="shared" si="5"/>
        <v>3195364.8313589804</v>
      </c>
      <c r="L38" s="29">
        <f t="shared" si="0"/>
        <v>1065121.6104529935</v>
      </c>
      <c r="M38" s="15"/>
    </row>
    <row r="39" spans="1:13" x14ac:dyDescent="0.35">
      <c r="B39" s="24">
        <v>3085</v>
      </c>
      <c r="C39" s="25" t="s">
        <v>43</v>
      </c>
      <c r="D39" t="s">
        <v>20</v>
      </c>
      <c r="E39" s="26">
        <v>1137</v>
      </c>
      <c r="F39" s="27">
        <f t="shared" si="1"/>
        <v>965.39323146351501</v>
      </c>
      <c r="G39" s="28">
        <f t="shared" si="2"/>
        <v>1097652.1041740165</v>
      </c>
      <c r="H39" s="26">
        <v>4175</v>
      </c>
      <c r="I39" s="27">
        <f t="shared" si="3"/>
        <v>396.69661798819061</v>
      </c>
      <c r="J39" s="28">
        <f t="shared" si="4"/>
        <v>1656208.3801006959</v>
      </c>
      <c r="K39" s="28">
        <f t="shared" si="5"/>
        <v>2753860.4842747124</v>
      </c>
      <c r="L39" s="29">
        <f t="shared" si="0"/>
        <v>917953.4947582375</v>
      </c>
      <c r="M39" s="15"/>
    </row>
  </sheetData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DE6F-66A1-4EB9-91D2-13CA6CE64628}">
  <sheetPr>
    <pageSetUpPr fitToPage="1"/>
  </sheetPr>
  <dimension ref="A1:L67"/>
  <sheetViews>
    <sheetView topLeftCell="B2" workbookViewId="0">
      <selection activeCell="K10" sqref="K10"/>
    </sheetView>
  </sheetViews>
  <sheetFormatPr defaultRowHeight="14.5" x14ac:dyDescent="0.35"/>
  <cols>
    <col min="1" max="1" width="0" hidden="1" customWidth="1"/>
    <col min="3" max="3" width="32.7265625" bestFit="1" customWidth="1"/>
    <col min="4" max="4" width="13.54296875" bestFit="1" customWidth="1"/>
    <col min="6" max="6" width="12.26953125" customWidth="1"/>
    <col min="7" max="7" width="16.1796875" customWidth="1"/>
    <col min="8" max="8" width="12" customWidth="1"/>
    <col min="10" max="10" width="12.54296875" bestFit="1" customWidth="1"/>
    <col min="11" max="11" width="12" bestFit="1" customWidth="1"/>
    <col min="12" max="12" width="13.7265625" bestFit="1" customWidth="1"/>
  </cols>
  <sheetData>
    <row r="1" spans="1:12" x14ac:dyDescent="0.35">
      <c r="B1" s="1" t="s">
        <v>0</v>
      </c>
    </row>
    <row r="2" spans="1:12" x14ac:dyDescent="0.35">
      <c r="B2" s="1" t="s">
        <v>44</v>
      </c>
    </row>
    <row r="3" spans="1:12" ht="15" thickBot="1" x14ac:dyDescent="0.4"/>
    <row r="4" spans="1:12" x14ac:dyDescent="0.35">
      <c r="C4" s="2" t="s">
        <v>2</v>
      </c>
      <c r="D4" s="3"/>
      <c r="E4" s="3"/>
      <c r="F4" s="3"/>
      <c r="G4" s="3" t="s">
        <v>3</v>
      </c>
      <c r="H4" s="4"/>
    </row>
    <row r="5" spans="1:12" x14ac:dyDescent="0.35">
      <c r="C5" s="30">
        <v>6688680</v>
      </c>
      <c r="D5" s="1"/>
      <c r="E5" s="1"/>
      <c r="F5" s="1"/>
      <c r="G5" s="31">
        <v>13558040</v>
      </c>
      <c r="H5" s="10"/>
      <c r="J5" s="15"/>
    </row>
    <row r="6" spans="1:12" x14ac:dyDescent="0.35">
      <c r="C6" s="32" t="s">
        <v>4</v>
      </c>
      <c r="D6" s="1"/>
      <c r="E6" s="1"/>
      <c r="F6" s="1"/>
      <c r="G6" s="33" t="s">
        <v>5</v>
      </c>
      <c r="H6" s="10"/>
      <c r="J6" s="15"/>
    </row>
    <row r="7" spans="1:12" ht="15" thickBot="1" x14ac:dyDescent="0.4">
      <c r="C7" s="34">
        <f>C5/4</f>
        <v>1672170</v>
      </c>
      <c r="D7" s="12"/>
      <c r="E7" s="12"/>
      <c r="F7" s="12"/>
      <c r="G7" s="13">
        <f>G5/4</f>
        <v>3389510</v>
      </c>
      <c r="H7" s="14"/>
    </row>
    <row r="8" spans="1:12" x14ac:dyDescent="0.35">
      <c r="C8" s="35"/>
      <c r="G8" s="36"/>
    </row>
    <row r="9" spans="1:12" x14ac:dyDescent="0.35">
      <c r="B9" s="1" t="s">
        <v>6</v>
      </c>
      <c r="G9" s="15"/>
    </row>
    <row r="10" spans="1:12" x14ac:dyDescent="0.35">
      <c r="B10" s="1"/>
      <c r="G10" s="15"/>
    </row>
    <row r="11" spans="1:12" x14ac:dyDescent="0.35">
      <c r="B11" s="1" t="s">
        <v>7</v>
      </c>
    </row>
    <row r="12" spans="1:12" x14ac:dyDescent="0.35">
      <c r="E12" s="36"/>
      <c r="F12" s="37"/>
      <c r="I12" s="37"/>
    </row>
    <row r="14" spans="1:12" s="17" customFormat="1" ht="72.5" x14ac:dyDescent="0.3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35">
      <c r="B15" s="20"/>
      <c r="C15" s="20"/>
      <c r="D15" s="20"/>
      <c r="E15" s="21">
        <f>SUM(E16:E66)</f>
        <v>1024</v>
      </c>
      <c r="F15" s="22">
        <f>C7/E15</f>
        <v>1632.978515625</v>
      </c>
      <c r="G15" s="23">
        <f>SUM(G16:G66)</f>
        <v>1672170</v>
      </c>
      <c r="H15" s="21">
        <f>SUM(H16:H66)</f>
        <v>38331</v>
      </c>
      <c r="I15" s="22">
        <f>G7/H15</f>
        <v>88.427382536328295</v>
      </c>
      <c r="J15" s="23">
        <f>SUM(J16:J66)</f>
        <v>3389509.9999999995</v>
      </c>
      <c r="K15" s="23">
        <f>SUM(K16:K66)</f>
        <v>5061679.9999999991</v>
      </c>
      <c r="L15" s="23">
        <f>K15/3</f>
        <v>1687226.6666666663</v>
      </c>
    </row>
    <row r="16" spans="1:12" x14ac:dyDescent="0.35">
      <c r="A16">
        <v>141346</v>
      </c>
      <c r="B16" s="38">
        <v>2014</v>
      </c>
      <c r="C16" s="25" t="s">
        <v>45</v>
      </c>
      <c r="D16" t="s">
        <v>46</v>
      </c>
      <c r="E16">
        <v>9</v>
      </c>
      <c r="F16" s="27">
        <f>$F$15</f>
        <v>1632.978515625</v>
      </c>
      <c r="G16" s="28">
        <f>F16*E16</f>
        <v>14696.806640625</v>
      </c>
      <c r="H16" s="26">
        <v>1791</v>
      </c>
      <c r="I16" s="27">
        <f>$I$15</f>
        <v>88.427382536328295</v>
      </c>
      <c r="J16" s="15">
        <f>H16*I16</f>
        <v>158373.44212256398</v>
      </c>
      <c r="K16" s="15">
        <f>J16+G16</f>
        <v>173070.24876318898</v>
      </c>
      <c r="L16" s="29">
        <f t="shared" ref="L16:L34" si="0">K16/3</f>
        <v>57690.082921062996</v>
      </c>
    </row>
    <row r="17" spans="1:12" x14ac:dyDescent="0.35">
      <c r="A17">
        <v>141328</v>
      </c>
      <c r="B17" s="38">
        <v>3062</v>
      </c>
      <c r="C17" s="25" t="s">
        <v>47</v>
      </c>
      <c r="D17" t="s">
        <v>46</v>
      </c>
      <c r="E17">
        <v>0</v>
      </c>
      <c r="F17" s="27">
        <f t="shared" ref="F17:F34" si="1">$F$15</f>
        <v>1632.978515625</v>
      </c>
      <c r="G17" s="28">
        <f t="shared" ref="G17:G34" si="2">F17*E17</f>
        <v>0</v>
      </c>
      <c r="H17" s="26">
        <v>870</v>
      </c>
      <c r="I17" s="27">
        <f t="shared" ref="I17:I34" si="3">$I$15</f>
        <v>88.427382536328295</v>
      </c>
      <c r="J17" s="15">
        <f t="shared" ref="J17:J34" si="4">H17*I17</f>
        <v>76931.822806605618</v>
      </c>
      <c r="K17" s="15">
        <f t="shared" ref="K17:K34" si="5">J17+G17</f>
        <v>76931.822806605618</v>
      </c>
      <c r="L17" s="29">
        <f t="shared" si="0"/>
        <v>25643.940935535207</v>
      </c>
    </row>
    <row r="18" spans="1:12" x14ac:dyDescent="0.35">
      <c r="A18">
        <v>141321</v>
      </c>
      <c r="B18" s="38">
        <v>3091</v>
      </c>
      <c r="C18" s="25" t="s">
        <v>48</v>
      </c>
      <c r="D18" t="s">
        <v>46</v>
      </c>
      <c r="E18">
        <v>10</v>
      </c>
      <c r="F18" s="27">
        <f t="shared" si="1"/>
        <v>1632.978515625</v>
      </c>
      <c r="G18" s="28">
        <f t="shared" si="2"/>
        <v>16329.78515625</v>
      </c>
      <c r="H18" s="26">
        <v>929</v>
      </c>
      <c r="I18" s="27">
        <f t="shared" si="3"/>
        <v>88.427382536328295</v>
      </c>
      <c r="J18" s="15">
        <f t="shared" si="4"/>
        <v>82149.03837624898</v>
      </c>
      <c r="K18" s="15">
        <f t="shared" si="5"/>
        <v>98478.82353249898</v>
      </c>
      <c r="L18" s="29">
        <f t="shared" si="0"/>
        <v>32826.274510832991</v>
      </c>
    </row>
    <row r="19" spans="1:12" x14ac:dyDescent="0.35">
      <c r="A19">
        <v>141324</v>
      </c>
      <c r="B19" s="38">
        <v>6003</v>
      </c>
      <c r="C19" s="25" t="s">
        <v>49</v>
      </c>
      <c r="D19" t="s">
        <v>46</v>
      </c>
      <c r="E19">
        <v>32</v>
      </c>
      <c r="F19" s="27">
        <f t="shared" si="1"/>
        <v>1632.978515625</v>
      </c>
      <c r="G19" s="28">
        <f t="shared" si="2"/>
        <v>52255.3125</v>
      </c>
      <c r="H19" s="26">
        <v>1785</v>
      </c>
      <c r="I19" s="27">
        <f t="shared" si="3"/>
        <v>88.427382536328295</v>
      </c>
      <c r="J19" s="15">
        <f t="shared" si="4"/>
        <v>157842.877827346</v>
      </c>
      <c r="K19" s="15">
        <f t="shared" si="5"/>
        <v>210098.190327346</v>
      </c>
      <c r="L19" s="29">
        <f t="shared" si="0"/>
        <v>70032.730109115335</v>
      </c>
    </row>
    <row r="20" spans="1:12" x14ac:dyDescent="0.35">
      <c r="A20">
        <v>141305</v>
      </c>
      <c r="B20" s="38">
        <v>7004</v>
      </c>
      <c r="C20" s="25" t="s">
        <v>50</v>
      </c>
      <c r="D20" t="s">
        <v>46</v>
      </c>
      <c r="E20">
        <v>8</v>
      </c>
      <c r="F20" s="27">
        <f t="shared" si="1"/>
        <v>1632.978515625</v>
      </c>
      <c r="G20" s="28">
        <f t="shared" si="2"/>
        <v>13063.828125</v>
      </c>
      <c r="H20" s="26">
        <v>1934</v>
      </c>
      <c r="I20" s="27">
        <f t="shared" si="3"/>
        <v>88.427382536328295</v>
      </c>
      <c r="J20" s="15">
        <f t="shared" si="4"/>
        <v>171018.55782525893</v>
      </c>
      <c r="K20" s="15">
        <f t="shared" si="5"/>
        <v>184082.38595025893</v>
      </c>
      <c r="L20" s="29">
        <f t="shared" si="0"/>
        <v>61360.795316752978</v>
      </c>
    </row>
    <row r="21" spans="1:12" x14ac:dyDescent="0.35">
      <c r="A21">
        <v>141320</v>
      </c>
      <c r="B21" s="38">
        <v>8015</v>
      </c>
      <c r="C21" s="25" t="s">
        <v>51</v>
      </c>
      <c r="D21" t="s">
        <v>46</v>
      </c>
      <c r="E21">
        <v>0</v>
      </c>
      <c r="F21" s="27">
        <f t="shared" si="1"/>
        <v>1632.978515625</v>
      </c>
      <c r="G21" s="28">
        <f t="shared" si="2"/>
        <v>0</v>
      </c>
      <c r="H21" s="26">
        <v>1200</v>
      </c>
      <c r="I21" s="27">
        <f t="shared" si="3"/>
        <v>88.427382536328295</v>
      </c>
      <c r="J21" s="15">
        <f t="shared" si="4"/>
        <v>106112.85904359395</v>
      </c>
      <c r="K21" s="15">
        <f t="shared" si="5"/>
        <v>106112.85904359395</v>
      </c>
      <c r="L21" s="29">
        <f t="shared" si="0"/>
        <v>35370.953014531318</v>
      </c>
    </row>
    <row r="22" spans="1:12" x14ac:dyDescent="0.35">
      <c r="A22">
        <v>140112</v>
      </c>
      <c r="B22" s="38">
        <v>10005</v>
      </c>
      <c r="C22" s="25" t="s">
        <v>52</v>
      </c>
      <c r="D22" t="s">
        <v>46</v>
      </c>
      <c r="E22">
        <v>15</v>
      </c>
      <c r="F22" s="27">
        <f t="shared" si="1"/>
        <v>1632.978515625</v>
      </c>
      <c r="G22" s="28">
        <f t="shared" si="2"/>
        <v>24494.677734375</v>
      </c>
      <c r="H22" s="26">
        <v>2499</v>
      </c>
      <c r="I22" s="27">
        <f t="shared" si="3"/>
        <v>88.427382536328295</v>
      </c>
      <c r="J22" s="15">
        <f t="shared" si="4"/>
        <v>220980.02895828441</v>
      </c>
      <c r="K22" s="15">
        <f t="shared" si="5"/>
        <v>245474.70669265941</v>
      </c>
      <c r="L22" s="29">
        <f t="shared" si="0"/>
        <v>81824.902230886466</v>
      </c>
    </row>
    <row r="23" spans="1:12" x14ac:dyDescent="0.35">
      <c r="A23">
        <v>141344</v>
      </c>
      <c r="B23" s="38">
        <v>13012</v>
      </c>
      <c r="C23" s="25" t="s">
        <v>53</v>
      </c>
      <c r="D23" t="s">
        <v>46</v>
      </c>
      <c r="E23">
        <v>0</v>
      </c>
      <c r="F23" s="27">
        <f t="shared" si="1"/>
        <v>1632.978515625</v>
      </c>
      <c r="G23" s="28">
        <f t="shared" si="2"/>
        <v>0</v>
      </c>
      <c r="H23" s="26">
        <v>1115</v>
      </c>
      <c r="I23" s="27">
        <f t="shared" si="3"/>
        <v>88.427382536328295</v>
      </c>
      <c r="J23" s="15">
        <f t="shared" si="4"/>
        <v>98596.531528006046</v>
      </c>
      <c r="K23" s="15">
        <f t="shared" si="5"/>
        <v>98596.531528006046</v>
      </c>
      <c r="L23" s="29">
        <f t="shared" si="0"/>
        <v>32865.510509335349</v>
      </c>
    </row>
    <row r="24" spans="1:12" x14ac:dyDescent="0.35">
      <c r="A24">
        <v>141326</v>
      </c>
      <c r="B24" s="38">
        <v>13013</v>
      </c>
      <c r="C24" s="25" t="s">
        <v>54</v>
      </c>
      <c r="D24" t="s">
        <v>46</v>
      </c>
      <c r="E24">
        <v>41</v>
      </c>
      <c r="F24" s="27">
        <f t="shared" si="1"/>
        <v>1632.978515625</v>
      </c>
      <c r="G24" s="28">
        <f t="shared" si="2"/>
        <v>66952.119140625</v>
      </c>
      <c r="H24" s="26">
        <v>2168</v>
      </c>
      <c r="I24" s="27">
        <f t="shared" si="3"/>
        <v>88.427382536328295</v>
      </c>
      <c r="J24" s="15">
        <f t="shared" si="4"/>
        <v>191710.56533875974</v>
      </c>
      <c r="K24" s="15">
        <f t="shared" si="5"/>
        <v>258662.68447938474</v>
      </c>
      <c r="L24" s="29">
        <f t="shared" si="0"/>
        <v>86220.894826461576</v>
      </c>
    </row>
    <row r="25" spans="1:12" x14ac:dyDescent="0.35">
      <c r="A25">
        <v>141343</v>
      </c>
      <c r="B25" s="38">
        <v>13019</v>
      </c>
      <c r="C25" s="25" t="s">
        <v>55</v>
      </c>
      <c r="D25" t="s">
        <v>46</v>
      </c>
      <c r="E25">
        <v>25</v>
      </c>
      <c r="F25" s="27">
        <f t="shared" si="1"/>
        <v>1632.978515625</v>
      </c>
      <c r="G25" s="28">
        <f t="shared" si="2"/>
        <v>40824.462890625</v>
      </c>
      <c r="H25" s="26">
        <v>2160</v>
      </c>
      <c r="I25" s="27">
        <f t="shared" si="3"/>
        <v>88.427382536328295</v>
      </c>
      <c r="J25" s="15">
        <f t="shared" si="4"/>
        <v>191003.14627846912</v>
      </c>
      <c r="K25" s="15">
        <f t="shared" si="5"/>
        <v>231827.60916909412</v>
      </c>
      <c r="L25" s="29">
        <f t="shared" si="0"/>
        <v>77275.86972303137</v>
      </c>
    </row>
    <row r="26" spans="1:12" x14ac:dyDescent="0.35">
      <c r="A26">
        <v>141317</v>
      </c>
      <c r="B26" s="38">
        <v>13021</v>
      </c>
      <c r="C26" s="25" t="s">
        <v>56</v>
      </c>
      <c r="D26" t="s">
        <v>46</v>
      </c>
      <c r="E26">
        <v>174</v>
      </c>
      <c r="F26" s="27">
        <f t="shared" si="1"/>
        <v>1632.978515625</v>
      </c>
      <c r="G26" s="28">
        <f t="shared" si="2"/>
        <v>284138.26171875</v>
      </c>
      <c r="H26" s="26">
        <v>3996</v>
      </c>
      <c r="I26" s="27">
        <f t="shared" si="3"/>
        <v>88.427382536328295</v>
      </c>
      <c r="J26" s="15">
        <f t="shared" si="4"/>
        <v>353355.82061516785</v>
      </c>
      <c r="K26" s="15">
        <f t="shared" si="5"/>
        <v>637494.08233391785</v>
      </c>
      <c r="L26" s="29">
        <f t="shared" si="0"/>
        <v>212498.02744463927</v>
      </c>
    </row>
    <row r="27" spans="1:12" x14ac:dyDescent="0.35">
      <c r="A27">
        <v>141300</v>
      </c>
      <c r="B27" s="38">
        <v>13023</v>
      </c>
      <c r="C27" s="25" t="s">
        <v>57</v>
      </c>
      <c r="D27" t="s">
        <v>46</v>
      </c>
      <c r="E27">
        <v>22</v>
      </c>
      <c r="F27" s="27">
        <f t="shared" si="1"/>
        <v>1632.978515625</v>
      </c>
      <c r="G27" s="28">
        <f t="shared" si="2"/>
        <v>35925.52734375</v>
      </c>
      <c r="H27" s="26">
        <v>839</v>
      </c>
      <c r="I27" s="27">
        <f t="shared" si="3"/>
        <v>88.427382536328295</v>
      </c>
      <c r="J27" s="15">
        <f t="shared" si="4"/>
        <v>74190.573947979443</v>
      </c>
      <c r="K27" s="15">
        <f t="shared" si="5"/>
        <v>110116.10129172944</v>
      </c>
      <c r="L27" s="29">
        <f t="shared" si="0"/>
        <v>36705.36709724315</v>
      </c>
    </row>
    <row r="28" spans="1:12" x14ac:dyDescent="0.35">
      <c r="A28">
        <v>141345</v>
      </c>
      <c r="B28" s="38">
        <v>14003</v>
      </c>
      <c r="C28" s="25" t="s">
        <v>58</v>
      </c>
      <c r="D28" t="s">
        <v>46</v>
      </c>
      <c r="E28">
        <v>3</v>
      </c>
      <c r="F28" s="27">
        <f t="shared" si="1"/>
        <v>1632.978515625</v>
      </c>
      <c r="G28" s="28">
        <f t="shared" si="2"/>
        <v>4898.935546875</v>
      </c>
      <c r="H28" s="26">
        <v>479</v>
      </c>
      <c r="I28" s="27">
        <f t="shared" si="3"/>
        <v>88.427382536328295</v>
      </c>
      <c r="J28" s="15">
        <f t="shared" si="4"/>
        <v>42356.716234901251</v>
      </c>
      <c r="K28" s="15">
        <f t="shared" si="5"/>
        <v>47255.651781776251</v>
      </c>
      <c r="L28" s="29">
        <f t="shared" si="0"/>
        <v>15751.88392725875</v>
      </c>
    </row>
    <row r="29" spans="1:12" x14ac:dyDescent="0.35">
      <c r="A29">
        <v>141319</v>
      </c>
      <c r="B29" s="38">
        <v>16012</v>
      </c>
      <c r="C29" s="25" t="s">
        <v>59</v>
      </c>
      <c r="D29" t="s">
        <v>46</v>
      </c>
      <c r="E29">
        <v>0</v>
      </c>
      <c r="F29" s="27">
        <f t="shared" si="1"/>
        <v>1632.978515625</v>
      </c>
      <c r="G29" s="28">
        <f t="shared" si="2"/>
        <v>0</v>
      </c>
      <c r="H29" s="26">
        <v>745</v>
      </c>
      <c r="I29" s="27">
        <f t="shared" si="3"/>
        <v>88.427382536328295</v>
      </c>
      <c r="J29" s="15">
        <f t="shared" si="4"/>
        <v>65878.399989564583</v>
      </c>
      <c r="K29" s="15">
        <f t="shared" si="5"/>
        <v>65878.399989564583</v>
      </c>
      <c r="L29" s="29">
        <f t="shared" si="0"/>
        <v>21959.466663188196</v>
      </c>
    </row>
    <row r="30" spans="1:12" x14ac:dyDescent="0.35">
      <c r="A30">
        <v>140138</v>
      </c>
      <c r="B30" s="38">
        <v>18010</v>
      </c>
      <c r="C30" s="25" t="s">
        <v>60</v>
      </c>
      <c r="D30" t="s">
        <v>46</v>
      </c>
      <c r="E30">
        <v>7</v>
      </c>
      <c r="F30" s="27">
        <f t="shared" si="1"/>
        <v>1632.978515625</v>
      </c>
      <c r="G30" s="28">
        <f t="shared" si="2"/>
        <v>11430.849609375</v>
      </c>
      <c r="H30" s="26">
        <v>1447</v>
      </c>
      <c r="I30" s="27">
        <f t="shared" si="3"/>
        <v>88.427382536328295</v>
      </c>
      <c r="J30" s="15">
        <f t="shared" si="4"/>
        <v>127954.42253006704</v>
      </c>
      <c r="K30" s="15">
        <f t="shared" si="5"/>
        <v>139385.27213944204</v>
      </c>
      <c r="L30" s="29">
        <f t="shared" si="0"/>
        <v>46461.757379814015</v>
      </c>
    </row>
    <row r="31" spans="1:12" x14ac:dyDescent="0.35">
      <c r="A31">
        <v>140141</v>
      </c>
      <c r="B31" s="38">
        <v>18014</v>
      </c>
      <c r="C31" s="25" t="s">
        <v>61</v>
      </c>
      <c r="D31" t="s">
        <v>46</v>
      </c>
      <c r="E31">
        <v>117</v>
      </c>
      <c r="F31" s="27">
        <f t="shared" si="1"/>
        <v>1632.978515625</v>
      </c>
      <c r="G31" s="28">
        <f t="shared" si="2"/>
        <v>191058.486328125</v>
      </c>
      <c r="H31" s="26">
        <v>3073</v>
      </c>
      <c r="I31" s="27">
        <f t="shared" si="3"/>
        <v>88.427382536328295</v>
      </c>
      <c r="J31" s="15">
        <f t="shared" si="4"/>
        <v>271737.34653413686</v>
      </c>
      <c r="K31" s="15">
        <f t="shared" si="5"/>
        <v>462795.83286226186</v>
      </c>
      <c r="L31" s="29">
        <f t="shared" si="0"/>
        <v>154265.27762075394</v>
      </c>
    </row>
    <row r="32" spans="1:12" x14ac:dyDescent="0.35">
      <c r="A32">
        <v>140038</v>
      </c>
      <c r="B32" s="38">
        <v>19001</v>
      </c>
      <c r="C32" s="25" t="s">
        <v>62</v>
      </c>
      <c r="D32" t="s">
        <v>46</v>
      </c>
      <c r="E32">
        <v>58</v>
      </c>
      <c r="F32" s="27">
        <f t="shared" si="1"/>
        <v>1632.978515625</v>
      </c>
      <c r="G32" s="28">
        <f t="shared" si="2"/>
        <v>94712.75390625</v>
      </c>
      <c r="H32" s="26">
        <v>2261</v>
      </c>
      <c r="I32" s="27">
        <f t="shared" si="3"/>
        <v>88.427382536328295</v>
      </c>
      <c r="J32" s="15">
        <f t="shared" si="4"/>
        <v>199934.31191463827</v>
      </c>
      <c r="K32" s="15">
        <f t="shared" si="5"/>
        <v>294647.06582088827</v>
      </c>
      <c r="L32" s="29">
        <f t="shared" si="0"/>
        <v>98215.688606962751</v>
      </c>
    </row>
    <row r="33" spans="1:12" x14ac:dyDescent="0.35">
      <c r="A33">
        <v>141341</v>
      </c>
      <c r="B33" s="38">
        <v>19010</v>
      </c>
      <c r="C33" s="25" t="s">
        <v>63</v>
      </c>
      <c r="D33" t="s">
        <v>46</v>
      </c>
      <c r="E33">
        <v>490</v>
      </c>
      <c r="F33" s="27">
        <f t="shared" si="1"/>
        <v>1632.978515625</v>
      </c>
      <c r="G33" s="28">
        <f t="shared" si="2"/>
        <v>800159.47265625</v>
      </c>
      <c r="H33" s="26">
        <v>6918</v>
      </c>
      <c r="I33" s="27">
        <f t="shared" si="3"/>
        <v>88.427382536328295</v>
      </c>
      <c r="J33" s="15">
        <f t="shared" si="4"/>
        <v>611740.63238631911</v>
      </c>
      <c r="K33" s="15">
        <f t="shared" si="5"/>
        <v>1411900.1050425691</v>
      </c>
      <c r="L33" s="29">
        <f t="shared" si="0"/>
        <v>470633.36834752304</v>
      </c>
    </row>
    <row r="34" spans="1:12" x14ac:dyDescent="0.35">
      <c r="A34">
        <v>141332</v>
      </c>
      <c r="B34" s="38">
        <v>19023</v>
      </c>
      <c r="C34" s="25" t="s">
        <v>64</v>
      </c>
      <c r="D34" t="s">
        <v>46</v>
      </c>
      <c r="E34">
        <v>13</v>
      </c>
      <c r="F34" s="27">
        <f t="shared" si="1"/>
        <v>1632.978515625</v>
      </c>
      <c r="G34" s="28">
        <f t="shared" si="2"/>
        <v>21228.720703125</v>
      </c>
      <c r="H34" s="26">
        <v>2122</v>
      </c>
      <c r="I34" s="27">
        <f t="shared" si="3"/>
        <v>88.427382536328295</v>
      </c>
      <c r="J34" s="15">
        <f t="shared" si="4"/>
        <v>187642.90574208865</v>
      </c>
      <c r="K34" s="15">
        <f t="shared" si="5"/>
        <v>208871.62644521365</v>
      </c>
      <c r="L34" s="29">
        <f t="shared" si="0"/>
        <v>69623.875481737879</v>
      </c>
    </row>
    <row r="35" spans="1:12" x14ac:dyDescent="0.35">
      <c r="A35">
        <v>141331</v>
      </c>
      <c r="B35" s="24"/>
      <c r="C35" s="25"/>
      <c r="F35" s="27"/>
      <c r="G35" s="28"/>
      <c r="H35" s="26"/>
      <c r="I35" s="27"/>
      <c r="J35" s="15"/>
      <c r="K35" s="15"/>
      <c r="L35" s="29"/>
    </row>
    <row r="36" spans="1:12" x14ac:dyDescent="0.35">
      <c r="A36">
        <v>140016</v>
      </c>
      <c r="B36" s="24"/>
      <c r="C36" s="25"/>
      <c r="F36" s="27"/>
      <c r="G36" s="28"/>
      <c r="H36" s="26"/>
      <c r="I36" s="27"/>
      <c r="J36" s="15"/>
      <c r="K36" s="15"/>
      <c r="L36" s="29"/>
    </row>
    <row r="37" spans="1:12" x14ac:dyDescent="0.35">
      <c r="A37">
        <v>141323</v>
      </c>
      <c r="B37" s="24"/>
      <c r="C37" s="25"/>
      <c r="F37" s="27"/>
      <c r="G37" s="28"/>
      <c r="H37" s="26"/>
      <c r="I37" s="27"/>
      <c r="J37" s="15"/>
      <c r="K37" s="15"/>
      <c r="L37" s="29"/>
    </row>
    <row r="38" spans="1:12" x14ac:dyDescent="0.35">
      <c r="A38">
        <v>140109</v>
      </c>
      <c r="B38" s="24"/>
      <c r="C38" s="25"/>
      <c r="F38" s="27"/>
      <c r="G38" s="28"/>
      <c r="H38" s="26"/>
      <c r="I38" s="27"/>
      <c r="J38" s="15"/>
      <c r="K38" s="15"/>
      <c r="L38" s="29"/>
    </row>
    <row r="39" spans="1:12" x14ac:dyDescent="0.35">
      <c r="A39">
        <v>141307</v>
      </c>
      <c r="B39" s="24"/>
      <c r="C39" s="25"/>
      <c r="F39" s="27"/>
      <c r="G39" s="28"/>
      <c r="H39" s="26"/>
      <c r="I39" s="27"/>
      <c r="J39" s="15"/>
      <c r="K39" s="15"/>
      <c r="L39" s="29"/>
    </row>
    <row r="40" spans="1:12" x14ac:dyDescent="0.35">
      <c r="A40">
        <v>141303</v>
      </c>
      <c r="B40" s="24"/>
      <c r="C40" s="25"/>
      <c r="F40" s="27"/>
      <c r="G40" s="28"/>
      <c r="H40" s="26"/>
      <c r="I40" s="27"/>
      <c r="J40" s="15"/>
      <c r="K40" s="15"/>
      <c r="L40" s="29"/>
    </row>
    <row r="41" spans="1:12" x14ac:dyDescent="0.35">
      <c r="A41">
        <v>141327</v>
      </c>
      <c r="B41" s="24"/>
      <c r="C41" s="25"/>
      <c r="F41" s="27"/>
      <c r="G41" s="28"/>
      <c r="H41" s="26"/>
      <c r="I41" s="27"/>
      <c r="J41" s="15"/>
      <c r="K41" s="15"/>
      <c r="L41" s="29"/>
    </row>
    <row r="42" spans="1:12" x14ac:dyDescent="0.35">
      <c r="A42">
        <v>141301</v>
      </c>
      <c r="B42" s="24"/>
      <c r="C42" s="25"/>
      <c r="F42" s="27"/>
      <c r="G42" s="28"/>
      <c r="H42" s="26"/>
      <c r="I42" s="27"/>
      <c r="J42" s="15"/>
      <c r="K42" s="15"/>
      <c r="L42" s="29"/>
    </row>
    <row r="43" spans="1:12" x14ac:dyDescent="0.35">
      <c r="A43">
        <v>141338</v>
      </c>
      <c r="B43" s="24"/>
      <c r="C43" s="25"/>
      <c r="F43" s="27"/>
      <c r="G43" s="28"/>
      <c r="H43" s="26"/>
      <c r="I43" s="27"/>
      <c r="J43" s="15"/>
      <c r="K43" s="15"/>
      <c r="L43" s="29"/>
    </row>
    <row r="44" spans="1:12" x14ac:dyDescent="0.35">
      <c r="A44">
        <v>140027</v>
      </c>
      <c r="B44" s="24"/>
      <c r="C44" s="25"/>
      <c r="F44" s="27"/>
      <c r="G44" s="28"/>
      <c r="H44" s="26"/>
      <c r="I44" s="27"/>
      <c r="J44" s="15"/>
      <c r="K44" s="15"/>
      <c r="L44" s="29"/>
    </row>
    <row r="45" spans="1:12" x14ac:dyDescent="0.35">
      <c r="A45">
        <v>140003</v>
      </c>
      <c r="B45" s="24"/>
      <c r="C45" s="25"/>
      <c r="F45" s="27"/>
      <c r="G45" s="28"/>
      <c r="H45" s="26"/>
      <c r="I45" s="27"/>
      <c r="J45" s="15"/>
      <c r="K45" s="15"/>
      <c r="L45" s="29"/>
    </row>
    <row r="46" spans="1:12" x14ac:dyDescent="0.35">
      <c r="A46">
        <v>140173</v>
      </c>
      <c r="B46" s="24"/>
      <c r="C46" s="25"/>
      <c r="F46" s="27"/>
      <c r="G46" s="28"/>
      <c r="H46" s="26"/>
      <c r="I46" s="27"/>
      <c r="J46" s="15"/>
      <c r="K46" s="15"/>
      <c r="L46" s="29"/>
    </row>
    <row r="47" spans="1:12" x14ac:dyDescent="0.35">
      <c r="A47">
        <v>141308</v>
      </c>
      <c r="B47" s="24"/>
      <c r="C47" s="25"/>
      <c r="F47" s="27"/>
      <c r="G47" s="28"/>
      <c r="H47" s="26"/>
      <c r="I47" s="27"/>
      <c r="J47" s="15"/>
      <c r="K47" s="15"/>
      <c r="L47" s="29"/>
    </row>
    <row r="48" spans="1:12" x14ac:dyDescent="0.35">
      <c r="A48">
        <v>140121</v>
      </c>
      <c r="B48" s="24"/>
      <c r="C48" s="25"/>
      <c r="F48" s="27"/>
      <c r="G48" s="28"/>
      <c r="H48" s="26"/>
      <c r="I48" s="27"/>
      <c r="J48" s="15"/>
      <c r="K48" s="15"/>
      <c r="L48" s="29"/>
    </row>
    <row r="49" spans="1:12" x14ac:dyDescent="0.35">
      <c r="A49">
        <v>141302</v>
      </c>
      <c r="B49" s="24"/>
      <c r="C49" s="25"/>
      <c r="F49" s="27"/>
      <c r="G49" s="28"/>
      <c r="H49" s="26"/>
      <c r="I49" s="27"/>
      <c r="J49" s="15"/>
      <c r="K49" s="15"/>
      <c r="L49" s="29"/>
    </row>
    <row r="50" spans="1:12" x14ac:dyDescent="0.35">
      <c r="A50">
        <v>141309</v>
      </c>
      <c r="B50" s="24"/>
      <c r="C50" s="25"/>
      <c r="F50" s="27"/>
      <c r="G50" s="28"/>
      <c r="H50" s="26"/>
      <c r="I50" s="27"/>
      <c r="J50" s="15"/>
      <c r="K50" s="15"/>
      <c r="L50" s="29"/>
    </row>
    <row r="51" spans="1:12" x14ac:dyDescent="0.35">
      <c r="A51">
        <v>141306</v>
      </c>
      <c r="B51" s="24"/>
      <c r="C51" s="25"/>
      <c r="F51" s="27"/>
      <c r="G51" s="28"/>
      <c r="H51" s="26"/>
      <c r="I51" s="27"/>
      <c r="J51" s="15"/>
      <c r="K51" s="15"/>
      <c r="L51" s="29"/>
    </row>
    <row r="52" spans="1:12" x14ac:dyDescent="0.35">
      <c r="A52">
        <v>141315</v>
      </c>
      <c r="B52" s="24"/>
      <c r="C52" s="25"/>
      <c r="F52" s="27"/>
      <c r="G52" s="28"/>
      <c r="H52" s="26"/>
      <c r="I52" s="27"/>
      <c r="J52" s="15"/>
      <c r="K52" s="15"/>
      <c r="L52" s="29"/>
    </row>
    <row r="53" spans="1:12" x14ac:dyDescent="0.35">
      <c r="A53">
        <v>141304</v>
      </c>
      <c r="B53" s="24"/>
      <c r="C53" s="25"/>
      <c r="F53" s="27"/>
      <c r="G53" s="28"/>
      <c r="H53" s="26"/>
      <c r="I53" s="27"/>
      <c r="J53" s="15"/>
      <c r="K53" s="15"/>
      <c r="L53" s="29"/>
    </row>
    <row r="54" spans="1:12" x14ac:dyDescent="0.35">
      <c r="A54">
        <v>140199</v>
      </c>
      <c r="B54" s="24"/>
      <c r="C54" s="25"/>
      <c r="F54" s="27"/>
      <c r="G54" s="28"/>
      <c r="H54" s="26"/>
      <c r="I54" s="27"/>
      <c r="J54" s="15"/>
      <c r="K54" s="15"/>
      <c r="L54" s="29"/>
    </row>
    <row r="55" spans="1:12" x14ac:dyDescent="0.35">
      <c r="A55">
        <v>140168</v>
      </c>
      <c r="B55" s="24"/>
      <c r="C55" s="25"/>
      <c r="F55" s="27"/>
      <c r="G55" s="28"/>
      <c r="H55" s="26"/>
      <c r="I55" s="27"/>
      <c r="J55" s="15"/>
      <c r="K55" s="15"/>
      <c r="L55" s="29"/>
    </row>
    <row r="56" spans="1:12" x14ac:dyDescent="0.35">
      <c r="A56">
        <v>141322</v>
      </c>
      <c r="B56" s="24"/>
      <c r="C56" s="25"/>
      <c r="F56" s="27"/>
      <c r="G56" s="28"/>
      <c r="H56" s="26"/>
      <c r="I56" s="27"/>
      <c r="J56" s="15"/>
      <c r="K56" s="15"/>
      <c r="L56" s="29"/>
    </row>
    <row r="57" spans="1:12" x14ac:dyDescent="0.35">
      <c r="A57">
        <v>140102</v>
      </c>
      <c r="B57" s="24"/>
      <c r="C57" s="25"/>
      <c r="F57" s="27"/>
      <c r="G57" s="28"/>
      <c r="H57" s="26"/>
      <c r="I57" s="27"/>
      <c r="J57" s="15"/>
      <c r="K57" s="15"/>
      <c r="L57" s="29"/>
    </row>
    <row r="58" spans="1:12" x14ac:dyDescent="0.35">
      <c r="A58">
        <v>141335</v>
      </c>
      <c r="B58" s="24"/>
      <c r="C58" s="25"/>
      <c r="F58" s="27"/>
      <c r="G58" s="28"/>
      <c r="H58" s="26"/>
      <c r="I58" s="27"/>
      <c r="J58" s="15"/>
      <c r="K58" s="15"/>
      <c r="L58" s="29"/>
    </row>
    <row r="59" spans="1:12" x14ac:dyDescent="0.35">
      <c r="A59">
        <v>140203</v>
      </c>
      <c r="B59" s="24"/>
      <c r="C59" s="25"/>
      <c r="F59" s="27"/>
      <c r="G59" s="28"/>
      <c r="H59" s="26"/>
      <c r="I59" s="27"/>
      <c r="J59" s="15"/>
      <c r="K59" s="15"/>
      <c r="L59" s="29"/>
    </row>
    <row r="60" spans="1:12" x14ac:dyDescent="0.35">
      <c r="A60">
        <v>141325</v>
      </c>
      <c r="B60" s="24"/>
      <c r="C60" s="25"/>
      <c r="F60" s="27"/>
      <c r="G60" s="28"/>
      <c r="H60" s="26"/>
      <c r="I60" s="27"/>
      <c r="J60" s="15"/>
      <c r="K60" s="15"/>
      <c r="L60" s="29"/>
    </row>
    <row r="61" spans="1:12" x14ac:dyDescent="0.35">
      <c r="A61">
        <v>140047</v>
      </c>
      <c r="B61" s="24"/>
      <c r="C61" s="25"/>
      <c r="F61" s="27"/>
      <c r="G61" s="28"/>
      <c r="H61" s="26"/>
      <c r="I61" s="27"/>
      <c r="J61" s="15"/>
      <c r="K61" s="15"/>
      <c r="L61" s="29"/>
    </row>
    <row r="62" spans="1:12" x14ac:dyDescent="0.35">
      <c r="A62">
        <v>141310</v>
      </c>
      <c r="B62" s="24"/>
      <c r="C62" s="25"/>
      <c r="F62" s="27"/>
      <c r="G62" s="28"/>
      <c r="H62" s="26"/>
      <c r="I62" s="27"/>
      <c r="J62" s="15"/>
      <c r="K62" s="15"/>
      <c r="L62" s="29"/>
    </row>
    <row r="63" spans="1:12" x14ac:dyDescent="0.35">
      <c r="A63">
        <v>141342</v>
      </c>
      <c r="B63" s="24"/>
      <c r="C63" s="25"/>
      <c r="F63" s="27"/>
      <c r="G63" s="28"/>
      <c r="H63" s="26"/>
      <c r="I63" s="27"/>
      <c r="J63" s="15"/>
      <c r="K63" s="15"/>
      <c r="L63" s="29"/>
    </row>
    <row r="64" spans="1:12" x14ac:dyDescent="0.35">
      <c r="A64">
        <v>140061</v>
      </c>
      <c r="B64" s="24"/>
      <c r="C64" s="25"/>
      <c r="F64" s="27"/>
      <c r="G64" s="28"/>
      <c r="H64" s="26"/>
      <c r="I64" s="27"/>
      <c r="J64" s="15"/>
      <c r="K64" s="15"/>
      <c r="L64" s="29"/>
    </row>
    <row r="65" spans="1:12" x14ac:dyDescent="0.35">
      <c r="A65">
        <v>141334</v>
      </c>
      <c r="B65" s="24"/>
      <c r="C65" s="25"/>
      <c r="F65" s="27"/>
      <c r="G65" s="28"/>
      <c r="H65" s="26"/>
      <c r="I65" s="27"/>
      <c r="J65" s="15"/>
      <c r="K65" s="15"/>
      <c r="L65" s="29"/>
    </row>
    <row r="66" spans="1:12" x14ac:dyDescent="0.35">
      <c r="A66">
        <v>141316</v>
      </c>
      <c r="B66" s="24"/>
      <c r="C66" s="25"/>
      <c r="F66" s="27"/>
      <c r="G66" s="28"/>
      <c r="H66" s="26"/>
      <c r="I66" s="27"/>
      <c r="J66" s="15"/>
      <c r="K66" s="15"/>
      <c r="L66" s="29"/>
    </row>
    <row r="67" spans="1:12" x14ac:dyDescent="0.35">
      <c r="E67" s="1"/>
      <c r="G67" s="39"/>
      <c r="H67" s="1"/>
      <c r="J67" s="39"/>
      <c r="K67" s="39"/>
    </row>
  </sheetData>
  <pageMargins left="0.7" right="0.7" top="0.75" bottom="0.75" header="0.3" footer="0.3"/>
  <pageSetup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887C-4E56-41DA-8CE5-DA215DC28FAD}">
  <dimension ref="A1:L52"/>
  <sheetViews>
    <sheetView topLeftCell="B1" workbookViewId="0">
      <selection activeCell="B1" sqref="B1"/>
    </sheetView>
  </sheetViews>
  <sheetFormatPr defaultRowHeight="14.5" x14ac:dyDescent="0.35"/>
  <cols>
    <col min="1" max="1" width="0" hidden="1" customWidth="1"/>
    <col min="3" max="3" width="32.7265625" bestFit="1" customWidth="1"/>
    <col min="4" max="4" width="13.54296875" bestFit="1" customWidth="1"/>
    <col min="6" max="6" width="12.26953125" customWidth="1"/>
    <col min="7" max="7" width="16.1796875" customWidth="1"/>
    <col min="8" max="8" width="12" customWidth="1"/>
    <col min="10" max="10" width="12.54296875" bestFit="1" customWidth="1"/>
    <col min="11" max="11" width="12" bestFit="1" customWidth="1"/>
    <col min="12" max="12" width="13.7265625" bestFit="1" customWidth="1"/>
  </cols>
  <sheetData>
    <row r="1" spans="1:12" x14ac:dyDescent="0.35">
      <c r="B1" s="1" t="s">
        <v>0</v>
      </c>
    </row>
    <row r="2" spans="1:12" x14ac:dyDescent="0.35">
      <c r="B2" s="1" t="s">
        <v>65</v>
      </c>
    </row>
    <row r="3" spans="1:12" ht="15" thickBot="1" x14ac:dyDescent="0.4"/>
    <row r="4" spans="1:12" x14ac:dyDescent="0.35">
      <c r="C4" s="2" t="s">
        <v>2</v>
      </c>
      <c r="D4" s="3"/>
      <c r="E4" s="3"/>
      <c r="F4" s="3"/>
      <c r="G4" s="3" t="s">
        <v>3</v>
      </c>
      <c r="H4" s="4"/>
    </row>
    <row r="5" spans="1:12" x14ac:dyDescent="0.35">
      <c r="C5" s="30">
        <v>12474379</v>
      </c>
      <c r="D5" s="1"/>
      <c r="E5" s="1"/>
      <c r="F5" s="1"/>
      <c r="G5" s="31">
        <v>55936621</v>
      </c>
      <c r="H5" s="10"/>
      <c r="J5" s="15"/>
    </row>
    <row r="6" spans="1:12" x14ac:dyDescent="0.35">
      <c r="C6" s="32" t="s">
        <v>4</v>
      </c>
      <c r="D6" s="1"/>
      <c r="E6" s="1"/>
      <c r="F6" s="1"/>
      <c r="G6" s="33" t="s">
        <v>5</v>
      </c>
      <c r="H6" s="10"/>
      <c r="J6" s="15"/>
    </row>
    <row r="7" spans="1:12" ht="15" thickBot="1" x14ac:dyDescent="0.4">
      <c r="C7" s="34">
        <f>C5/4</f>
        <v>3118594.75</v>
      </c>
      <c r="D7" s="12"/>
      <c r="E7" s="12"/>
      <c r="F7" s="12"/>
      <c r="G7" s="13">
        <f>G5/4</f>
        <v>13984155.25</v>
      </c>
      <c r="H7" s="14"/>
    </row>
    <row r="8" spans="1:12" x14ac:dyDescent="0.35">
      <c r="C8" s="35"/>
      <c r="G8" s="36"/>
    </row>
    <row r="9" spans="1:12" x14ac:dyDescent="0.35">
      <c r="B9" s="1" t="s">
        <v>6</v>
      </c>
      <c r="G9" s="15"/>
    </row>
    <row r="10" spans="1:12" x14ac:dyDescent="0.35">
      <c r="B10" s="1"/>
      <c r="G10" s="15"/>
    </row>
    <row r="11" spans="1:12" x14ac:dyDescent="0.35">
      <c r="B11" s="1" t="s">
        <v>7</v>
      </c>
    </row>
    <row r="12" spans="1:12" x14ac:dyDescent="0.35">
      <c r="E12" s="36"/>
      <c r="F12" s="37"/>
      <c r="I12" s="37"/>
    </row>
    <row r="14" spans="1:12" s="17" customFormat="1" ht="72.5" x14ac:dyDescent="0.3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35">
      <c r="B15" s="20"/>
      <c r="C15" s="20"/>
      <c r="D15" s="20"/>
      <c r="E15" s="21">
        <f>SUM(E16:E51)</f>
        <v>1648</v>
      </c>
      <c r="F15" s="22">
        <f>C7/E15</f>
        <v>1892.3511832524273</v>
      </c>
      <c r="G15" s="23">
        <f>SUM(G16:G51)</f>
        <v>3118594.7500000005</v>
      </c>
      <c r="H15" s="21">
        <f>SUM(H16:H51)</f>
        <v>73107</v>
      </c>
      <c r="I15" s="22">
        <f>G7/H15</f>
        <v>191.28339625480461</v>
      </c>
      <c r="J15" s="23">
        <f>SUM(J16:J51)</f>
        <v>13984155.249999996</v>
      </c>
      <c r="K15" s="23">
        <f>SUM(K16:K51)</f>
        <v>17102750.000000004</v>
      </c>
      <c r="L15" s="23">
        <f>K15/3</f>
        <v>5700916.6666666679</v>
      </c>
    </row>
    <row r="16" spans="1:12" x14ac:dyDescent="0.35">
      <c r="A16">
        <v>141346</v>
      </c>
      <c r="B16" s="38">
        <v>1001</v>
      </c>
      <c r="C16" s="25" t="s">
        <v>66</v>
      </c>
      <c r="D16" t="s">
        <v>67</v>
      </c>
      <c r="E16">
        <v>0</v>
      </c>
      <c r="F16" s="27">
        <f>$F$15</f>
        <v>1892.3511832524273</v>
      </c>
      <c r="G16" s="28">
        <f>F16*E16</f>
        <v>0</v>
      </c>
      <c r="H16" s="26">
        <v>1071</v>
      </c>
      <c r="I16" s="27">
        <f>$I$15</f>
        <v>191.28339625480461</v>
      </c>
      <c r="J16" s="15">
        <f>H16*I16</f>
        <v>204864.51738889574</v>
      </c>
      <c r="K16" s="15">
        <f>J16+G16</f>
        <v>204864.51738889574</v>
      </c>
      <c r="L16" s="29">
        <f t="shared" ref="L16:L51" si="0">K16/3</f>
        <v>68288.172462965245</v>
      </c>
    </row>
    <row r="17" spans="1:12" x14ac:dyDescent="0.35">
      <c r="A17">
        <v>141328</v>
      </c>
      <c r="B17" s="38">
        <v>1006</v>
      </c>
      <c r="C17" s="25" t="s">
        <v>68</v>
      </c>
      <c r="D17" t="s">
        <v>67</v>
      </c>
      <c r="E17">
        <v>48</v>
      </c>
      <c r="F17" s="27">
        <f t="shared" ref="F17:F51" si="1">$F$15</f>
        <v>1892.3511832524273</v>
      </c>
      <c r="G17" s="28">
        <f t="shared" ref="G17:G51" si="2">F17*E17</f>
        <v>90832.85679611651</v>
      </c>
      <c r="H17" s="26">
        <v>1829</v>
      </c>
      <c r="I17" s="27">
        <f t="shared" ref="I17:I51" si="3">$I$15</f>
        <v>191.28339625480461</v>
      </c>
      <c r="J17" s="15">
        <f t="shared" ref="J17:J51" si="4">H17*I17</f>
        <v>349857.33175003761</v>
      </c>
      <c r="K17" s="15">
        <f t="shared" ref="K17:K51" si="5">J17+G17</f>
        <v>440690.18854615412</v>
      </c>
      <c r="L17" s="29">
        <f t="shared" si="0"/>
        <v>146896.72951538471</v>
      </c>
    </row>
    <row r="18" spans="1:12" x14ac:dyDescent="0.35">
      <c r="A18">
        <v>141321</v>
      </c>
      <c r="B18" s="38">
        <v>3007</v>
      </c>
      <c r="C18" s="25" t="s">
        <v>69</v>
      </c>
      <c r="D18" t="s">
        <v>67</v>
      </c>
      <c r="E18">
        <v>36</v>
      </c>
      <c r="F18" s="27">
        <f t="shared" si="1"/>
        <v>1892.3511832524273</v>
      </c>
      <c r="G18" s="28">
        <f t="shared" si="2"/>
        <v>68124.642597087382</v>
      </c>
      <c r="H18" s="26">
        <v>2015</v>
      </c>
      <c r="I18" s="27">
        <f t="shared" si="3"/>
        <v>191.28339625480461</v>
      </c>
      <c r="J18" s="15">
        <f t="shared" si="4"/>
        <v>385436.04345343128</v>
      </c>
      <c r="K18" s="15">
        <f t="shared" si="5"/>
        <v>453560.68605051865</v>
      </c>
      <c r="L18" s="29">
        <f t="shared" si="0"/>
        <v>151186.89535017288</v>
      </c>
    </row>
    <row r="19" spans="1:12" x14ac:dyDescent="0.35">
      <c r="A19">
        <v>141324</v>
      </c>
      <c r="B19" s="38">
        <v>3009</v>
      </c>
      <c r="C19" s="25" t="s">
        <v>70</v>
      </c>
      <c r="D19" t="s">
        <v>67</v>
      </c>
      <c r="E19">
        <v>0</v>
      </c>
      <c r="F19" s="27">
        <f t="shared" si="1"/>
        <v>1892.3511832524273</v>
      </c>
      <c r="G19" s="28">
        <f t="shared" si="2"/>
        <v>0</v>
      </c>
      <c r="H19" s="26">
        <v>672</v>
      </c>
      <c r="I19" s="27">
        <f t="shared" si="3"/>
        <v>191.28339625480461</v>
      </c>
      <c r="J19" s="15">
        <f t="shared" si="4"/>
        <v>128542.44228322869</v>
      </c>
      <c r="K19" s="15">
        <f t="shared" si="5"/>
        <v>128542.44228322869</v>
      </c>
      <c r="L19" s="29">
        <f t="shared" si="0"/>
        <v>42847.480761076229</v>
      </c>
    </row>
    <row r="20" spans="1:12" x14ac:dyDescent="0.35">
      <c r="A20">
        <v>141305</v>
      </c>
      <c r="B20" s="38">
        <v>3010</v>
      </c>
      <c r="C20" s="25" t="s">
        <v>48</v>
      </c>
      <c r="D20" t="s">
        <v>67</v>
      </c>
      <c r="E20">
        <v>102</v>
      </c>
      <c r="F20" s="27">
        <f t="shared" si="1"/>
        <v>1892.3511832524273</v>
      </c>
      <c r="G20" s="28">
        <f t="shared" si="2"/>
        <v>193019.82069174759</v>
      </c>
      <c r="H20" s="26">
        <v>1879</v>
      </c>
      <c r="I20" s="27">
        <f t="shared" si="3"/>
        <v>191.28339625480461</v>
      </c>
      <c r="J20" s="15">
        <f t="shared" si="4"/>
        <v>359421.50156277785</v>
      </c>
      <c r="K20" s="15">
        <f t="shared" si="5"/>
        <v>552441.3222545255</v>
      </c>
      <c r="L20" s="29">
        <f t="shared" si="0"/>
        <v>184147.10741817518</v>
      </c>
    </row>
    <row r="21" spans="1:12" x14ac:dyDescent="0.35">
      <c r="A21">
        <v>141320</v>
      </c>
      <c r="B21" s="38">
        <v>4009</v>
      </c>
      <c r="C21" s="25" t="s">
        <v>71</v>
      </c>
      <c r="D21" t="s">
        <v>67</v>
      </c>
      <c r="E21">
        <v>24</v>
      </c>
      <c r="F21" s="27">
        <f t="shared" si="1"/>
        <v>1892.3511832524273</v>
      </c>
      <c r="G21" s="28">
        <f t="shared" si="2"/>
        <v>45416.428398058255</v>
      </c>
      <c r="H21" s="26">
        <v>1282</v>
      </c>
      <c r="I21" s="27">
        <f t="shared" si="3"/>
        <v>191.28339625480461</v>
      </c>
      <c r="J21" s="15">
        <f t="shared" si="4"/>
        <v>245225.31399865952</v>
      </c>
      <c r="K21" s="15">
        <f t="shared" si="5"/>
        <v>290641.74239671777</v>
      </c>
      <c r="L21" s="29">
        <f t="shared" si="0"/>
        <v>96880.580798905925</v>
      </c>
    </row>
    <row r="22" spans="1:12" x14ac:dyDescent="0.35">
      <c r="A22">
        <v>140112</v>
      </c>
      <c r="B22" s="38">
        <v>5004</v>
      </c>
      <c r="C22" s="25" t="s">
        <v>72</v>
      </c>
      <c r="D22" t="s">
        <v>67</v>
      </c>
      <c r="E22">
        <v>42</v>
      </c>
      <c r="F22" s="27">
        <f t="shared" si="1"/>
        <v>1892.3511832524273</v>
      </c>
      <c r="G22" s="28">
        <f t="shared" si="2"/>
        <v>79478.749696601939</v>
      </c>
      <c r="H22" s="26">
        <v>2540</v>
      </c>
      <c r="I22" s="27">
        <f t="shared" si="3"/>
        <v>191.28339625480461</v>
      </c>
      <c r="J22" s="15">
        <f t="shared" si="4"/>
        <v>485859.82648720371</v>
      </c>
      <c r="K22" s="15">
        <f t="shared" si="5"/>
        <v>565338.57618380571</v>
      </c>
      <c r="L22" s="29">
        <f t="shared" si="0"/>
        <v>188446.19206126858</v>
      </c>
    </row>
    <row r="23" spans="1:12" x14ac:dyDescent="0.35">
      <c r="A23">
        <v>141344</v>
      </c>
      <c r="B23" s="38">
        <v>5009</v>
      </c>
      <c r="C23" s="25" t="s">
        <v>73</v>
      </c>
      <c r="D23" t="s">
        <v>67</v>
      </c>
      <c r="E23">
        <v>11</v>
      </c>
      <c r="F23" s="27">
        <f t="shared" si="1"/>
        <v>1892.3511832524273</v>
      </c>
      <c r="G23" s="28">
        <f t="shared" si="2"/>
        <v>20815.8630157767</v>
      </c>
      <c r="H23" s="26">
        <v>1304</v>
      </c>
      <c r="I23" s="27">
        <f t="shared" si="3"/>
        <v>191.28339625480461</v>
      </c>
      <c r="J23" s="15">
        <f t="shared" si="4"/>
        <v>249433.54871626521</v>
      </c>
      <c r="K23" s="15">
        <f t="shared" si="5"/>
        <v>270249.41173204192</v>
      </c>
      <c r="L23" s="29">
        <f t="shared" si="0"/>
        <v>90083.137244013968</v>
      </c>
    </row>
    <row r="24" spans="1:12" x14ac:dyDescent="0.35">
      <c r="A24">
        <v>141326</v>
      </c>
      <c r="B24" s="38">
        <v>6002</v>
      </c>
      <c r="C24" s="25" t="s">
        <v>74</v>
      </c>
      <c r="D24" t="s">
        <v>67</v>
      </c>
      <c r="E24">
        <v>84</v>
      </c>
      <c r="F24" s="27">
        <f t="shared" si="1"/>
        <v>1892.3511832524273</v>
      </c>
      <c r="G24" s="28">
        <f t="shared" si="2"/>
        <v>158957.49939320388</v>
      </c>
      <c r="H24" s="26">
        <v>2476</v>
      </c>
      <c r="I24" s="27">
        <f t="shared" si="3"/>
        <v>191.28339625480461</v>
      </c>
      <c r="J24" s="15">
        <f t="shared" si="4"/>
        <v>473617.68912689621</v>
      </c>
      <c r="K24" s="15">
        <f t="shared" si="5"/>
        <v>632575.18852010008</v>
      </c>
      <c r="L24" s="29">
        <f t="shared" si="0"/>
        <v>210858.39617336669</v>
      </c>
    </row>
    <row r="25" spans="1:12" x14ac:dyDescent="0.35">
      <c r="A25">
        <v>141343</v>
      </c>
      <c r="B25" s="38">
        <v>7006</v>
      </c>
      <c r="C25" s="25" t="s">
        <v>75</v>
      </c>
      <c r="D25" t="s">
        <v>67</v>
      </c>
      <c r="E25">
        <v>105</v>
      </c>
      <c r="F25" s="27">
        <f t="shared" si="1"/>
        <v>1892.3511832524273</v>
      </c>
      <c r="G25" s="28">
        <f t="shared" si="2"/>
        <v>198696.87424150488</v>
      </c>
      <c r="H25" s="26">
        <v>3363</v>
      </c>
      <c r="I25" s="27">
        <f t="shared" si="3"/>
        <v>191.28339625480461</v>
      </c>
      <c r="J25" s="15">
        <f t="shared" si="4"/>
        <v>643286.06160490797</v>
      </c>
      <c r="K25" s="15">
        <f t="shared" si="5"/>
        <v>841982.93584641279</v>
      </c>
      <c r="L25" s="29">
        <f t="shared" si="0"/>
        <v>280660.97861547093</v>
      </c>
    </row>
    <row r="26" spans="1:12" x14ac:dyDescent="0.35">
      <c r="A26">
        <v>141317</v>
      </c>
      <c r="B26" s="38">
        <v>7009</v>
      </c>
      <c r="C26" s="25" t="s">
        <v>76</v>
      </c>
      <c r="D26" t="s">
        <v>67</v>
      </c>
      <c r="E26">
        <v>10</v>
      </c>
      <c r="F26" s="27">
        <f t="shared" si="1"/>
        <v>1892.3511832524273</v>
      </c>
      <c r="G26" s="28">
        <f t="shared" si="2"/>
        <v>18923.511832524273</v>
      </c>
      <c r="H26" s="26">
        <v>784</v>
      </c>
      <c r="I26" s="27">
        <f t="shared" si="3"/>
        <v>191.28339625480461</v>
      </c>
      <c r="J26" s="15">
        <f t="shared" si="4"/>
        <v>149966.18266376681</v>
      </c>
      <c r="K26" s="15">
        <f t="shared" si="5"/>
        <v>168889.69449629108</v>
      </c>
      <c r="L26" s="29">
        <f t="shared" si="0"/>
        <v>56296.564832097029</v>
      </c>
    </row>
    <row r="27" spans="1:12" x14ac:dyDescent="0.35">
      <c r="A27">
        <v>141300</v>
      </c>
      <c r="B27" s="38">
        <v>8005</v>
      </c>
      <c r="C27" s="25" t="s">
        <v>77</v>
      </c>
      <c r="D27" t="s">
        <v>67</v>
      </c>
      <c r="E27">
        <v>8</v>
      </c>
      <c r="F27" s="27">
        <f t="shared" si="1"/>
        <v>1892.3511832524273</v>
      </c>
      <c r="G27" s="28">
        <f t="shared" si="2"/>
        <v>15138.809466019418</v>
      </c>
      <c r="H27" s="26">
        <v>661</v>
      </c>
      <c r="I27" s="27">
        <f t="shared" si="3"/>
        <v>191.28339625480461</v>
      </c>
      <c r="J27" s="15">
        <f t="shared" si="4"/>
        <v>126438.32492442585</v>
      </c>
      <c r="K27" s="15">
        <f t="shared" si="5"/>
        <v>141577.13439044525</v>
      </c>
      <c r="L27" s="29">
        <f t="shared" si="0"/>
        <v>47192.37813014842</v>
      </c>
    </row>
    <row r="28" spans="1:12" x14ac:dyDescent="0.35">
      <c r="A28">
        <v>141345</v>
      </c>
      <c r="B28" s="38">
        <v>8009</v>
      </c>
      <c r="C28" s="25" t="s">
        <v>78</v>
      </c>
      <c r="D28" t="s">
        <v>67</v>
      </c>
      <c r="E28">
        <v>18</v>
      </c>
      <c r="F28" s="27">
        <f t="shared" si="1"/>
        <v>1892.3511832524273</v>
      </c>
      <c r="G28" s="28">
        <f t="shared" si="2"/>
        <v>34062.321298543691</v>
      </c>
      <c r="H28" s="26">
        <v>1075</v>
      </c>
      <c r="I28" s="27">
        <f t="shared" si="3"/>
        <v>191.28339625480461</v>
      </c>
      <c r="J28" s="15">
        <f t="shared" si="4"/>
        <v>205629.65097391495</v>
      </c>
      <c r="K28" s="15">
        <f t="shared" si="5"/>
        <v>239691.97227245863</v>
      </c>
      <c r="L28" s="29">
        <f t="shared" si="0"/>
        <v>79897.324090819544</v>
      </c>
    </row>
    <row r="29" spans="1:12" x14ac:dyDescent="0.35">
      <c r="A29">
        <v>141319</v>
      </c>
      <c r="B29" s="38">
        <v>8011</v>
      </c>
      <c r="C29" s="25" t="s">
        <v>79</v>
      </c>
      <c r="D29" t="s">
        <v>67</v>
      </c>
      <c r="E29">
        <v>4</v>
      </c>
      <c r="F29" s="27">
        <f t="shared" si="1"/>
        <v>1892.3511832524273</v>
      </c>
      <c r="G29" s="28">
        <f t="shared" si="2"/>
        <v>7569.4047330097092</v>
      </c>
      <c r="H29" s="26">
        <v>1465</v>
      </c>
      <c r="I29" s="27">
        <f t="shared" si="3"/>
        <v>191.28339625480461</v>
      </c>
      <c r="J29" s="15">
        <f t="shared" si="4"/>
        <v>280230.17551328876</v>
      </c>
      <c r="K29" s="15">
        <f t="shared" si="5"/>
        <v>287799.58024629846</v>
      </c>
      <c r="L29" s="29">
        <f t="shared" si="0"/>
        <v>95933.193415432819</v>
      </c>
    </row>
    <row r="30" spans="1:12" x14ac:dyDescent="0.35">
      <c r="A30">
        <v>140138</v>
      </c>
      <c r="B30" s="38">
        <v>8014</v>
      </c>
      <c r="C30" s="25" t="s">
        <v>80</v>
      </c>
      <c r="D30" t="s">
        <v>67</v>
      </c>
      <c r="E30">
        <v>0</v>
      </c>
      <c r="F30" s="27">
        <f t="shared" si="1"/>
        <v>1892.3511832524273</v>
      </c>
      <c r="G30" s="28">
        <f t="shared" si="2"/>
        <v>0</v>
      </c>
      <c r="H30" s="26">
        <v>86</v>
      </c>
      <c r="I30" s="27">
        <f t="shared" si="3"/>
        <v>191.28339625480461</v>
      </c>
      <c r="J30" s="15">
        <f t="shared" si="4"/>
        <v>16450.372077913198</v>
      </c>
      <c r="K30" s="15">
        <f t="shared" si="5"/>
        <v>16450.372077913198</v>
      </c>
      <c r="L30" s="29">
        <f t="shared" si="0"/>
        <v>5483.4573593043997</v>
      </c>
    </row>
    <row r="31" spans="1:12" x14ac:dyDescent="0.35">
      <c r="A31">
        <v>140141</v>
      </c>
      <c r="B31" s="38">
        <v>8018</v>
      </c>
      <c r="C31" s="25" t="s">
        <v>81</v>
      </c>
      <c r="D31" t="s">
        <v>67</v>
      </c>
      <c r="E31">
        <v>8</v>
      </c>
      <c r="F31" s="27">
        <f t="shared" si="1"/>
        <v>1892.3511832524273</v>
      </c>
      <c r="G31" s="28">
        <f t="shared" si="2"/>
        <v>15138.809466019418</v>
      </c>
      <c r="H31" s="26">
        <v>4730</v>
      </c>
      <c r="I31" s="27">
        <f t="shared" si="3"/>
        <v>191.28339625480461</v>
      </c>
      <c r="J31" s="15">
        <f t="shared" si="4"/>
        <v>904770.46428522584</v>
      </c>
      <c r="K31" s="15">
        <f t="shared" si="5"/>
        <v>919909.27375124523</v>
      </c>
      <c r="L31" s="29">
        <f t="shared" si="0"/>
        <v>306636.42458374839</v>
      </c>
    </row>
    <row r="32" spans="1:12" x14ac:dyDescent="0.35">
      <c r="A32">
        <v>140038</v>
      </c>
      <c r="B32" s="38">
        <v>10002</v>
      </c>
      <c r="C32" s="25" t="s">
        <v>82</v>
      </c>
      <c r="D32" t="s">
        <v>67</v>
      </c>
      <c r="E32">
        <v>508</v>
      </c>
      <c r="F32" s="27">
        <f t="shared" si="1"/>
        <v>1892.3511832524273</v>
      </c>
      <c r="G32" s="28">
        <f t="shared" si="2"/>
        <v>961314.40109223302</v>
      </c>
      <c r="H32" s="26">
        <v>5448</v>
      </c>
      <c r="I32" s="27">
        <f t="shared" si="3"/>
        <v>191.28339625480461</v>
      </c>
      <c r="J32" s="15">
        <f t="shared" si="4"/>
        <v>1042111.9427961755</v>
      </c>
      <c r="K32" s="15">
        <f t="shared" si="5"/>
        <v>2003426.3438884085</v>
      </c>
      <c r="L32" s="29">
        <f t="shared" si="0"/>
        <v>667808.78129613621</v>
      </c>
    </row>
    <row r="33" spans="1:12" x14ac:dyDescent="0.35">
      <c r="A33">
        <v>141341</v>
      </c>
      <c r="B33" s="38">
        <v>11004</v>
      </c>
      <c r="C33" s="25" t="s">
        <v>83</v>
      </c>
      <c r="D33" t="s">
        <v>67</v>
      </c>
      <c r="E33">
        <v>16</v>
      </c>
      <c r="F33" s="27">
        <f t="shared" si="1"/>
        <v>1892.3511832524273</v>
      </c>
      <c r="G33" s="28">
        <f t="shared" si="2"/>
        <v>30277.618932038837</v>
      </c>
      <c r="H33" s="26">
        <v>3744</v>
      </c>
      <c r="I33" s="27">
        <f t="shared" si="3"/>
        <v>191.28339625480461</v>
      </c>
      <c r="J33" s="15">
        <f t="shared" si="4"/>
        <v>716165.03557798848</v>
      </c>
      <c r="K33" s="15">
        <f t="shared" si="5"/>
        <v>746442.65451002726</v>
      </c>
      <c r="L33" s="29">
        <f t="shared" si="0"/>
        <v>248814.21817000909</v>
      </c>
    </row>
    <row r="34" spans="1:12" x14ac:dyDescent="0.35">
      <c r="A34">
        <v>141332</v>
      </c>
      <c r="B34" s="38">
        <v>12004</v>
      </c>
      <c r="C34" s="25" t="s">
        <v>84</v>
      </c>
      <c r="D34" t="s">
        <v>67</v>
      </c>
      <c r="E34">
        <v>34</v>
      </c>
      <c r="F34" s="27">
        <f t="shared" si="1"/>
        <v>1892.3511832524273</v>
      </c>
      <c r="G34" s="28">
        <f t="shared" si="2"/>
        <v>64339.940230582528</v>
      </c>
      <c r="H34" s="26">
        <v>1760</v>
      </c>
      <c r="I34" s="27">
        <f t="shared" si="3"/>
        <v>191.28339625480461</v>
      </c>
      <c r="J34" s="15">
        <f t="shared" si="4"/>
        <v>336658.77740845614</v>
      </c>
      <c r="K34" s="15">
        <f t="shared" si="5"/>
        <v>400998.71763903869</v>
      </c>
      <c r="L34" s="29">
        <f t="shared" si="0"/>
        <v>133666.23921301289</v>
      </c>
    </row>
    <row r="35" spans="1:12" x14ac:dyDescent="0.35">
      <c r="A35">
        <v>141331</v>
      </c>
      <c r="B35" s="38">
        <v>12005</v>
      </c>
      <c r="C35" s="25" t="s">
        <v>85</v>
      </c>
      <c r="D35" t="s">
        <v>67</v>
      </c>
      <c r="E35">
        <v>134</v>
      </c>
      <c r="F35" s="27">
        <f t="shared" si="1"/>
        <v>1892.3511832524273</v>
      </c>
      <c r="G35" s="28">
        <f t="shared" si="2"/>
        <v>253575.05855582526</v>
      </c>
      <c r="H35" s="26">
        <v>2614</v>
      </c>
      <c r="I35" s="27">
        <f t="shared" si="3"/>
        <v>191.28339625480461</v>
      </c>
      <c r="J35" s="15">
        <f t="shared" si="4"/>
        <v>500014.79781005927</v>
      </c>
      <c r="K35" s="15">
        <f t="shared" si="5"/>
        <v>753589.85636588454</v>
      </c>
      <c r="L35" s="29">
        <f t="shared" si="0"/>
        <v>251196.61878862817</v>
      </c>
    </row>
    <row r="36" spans="1:12" x14ac:dyDescent="0.35">
      <c r="A36">
        <v>140016</v>
      </c>
      <c r="B36" s="38">
        <v>12007</v>
      </c>
      <c r="C36" s="25" t="s">
        <v>86</v>
      </c>
      <c r="D36" t="s">
        <v>67</v>
      </c>
      <c r="E36">
        <v>112</v>
      </c>
      <c r="F36" s="27">
        <f t="shared" si="1"/>
        <v>1892.3511832524273</v>
      </c>
      <c r="G36" s="28">
        <f t="shared" si="2"/>
        <v>211943.33252427186</v>
      </c>
      <c r="H36" s="26">
        <v>2700</v>
      </c>
      <c r="I36" s="27">
        <f t="shared" si="3"/>
        <v>191.28339625480461</v>
      </c>
      <c r="J36" s="15">
        <f t="shared" si="4"/>
        <v>516465.16988797247</v>
      </c>
      <c r="K36" s="15">
        <f t="shared" si="5"/>
        <v>728408.50241224433</v>
      </c>
      <c r="L36" s="29">
        <f t="shared" si="0"/>
        <v>242802.83413741479</v>
      </c>
    </row>
    <row r="37" spans="1:12" x14ac:dyDescent="0.35">
      <c r="A37">
        <v>141323</v>
      </c>
      <c r="B37" s="38">
        <v>13005</v>
      </c>
      <c r="C37" s="25" t="s">
        <v>87</v>
      </c>
      <c r="D37" t="s">
        <v>67</v>
      </c>
      <c r="E37">
        <v>19</v>
      </c>
      <c r="F37" s="27">
        <f t="shared" si="1"/>
        <v>1892.3511832524273</v>
      </c>
      <c r="G37" s="28">
        <f t="shared" si="2"/>
        <v>35954.672481796122</v>
      </c>
      <c r="H37" s="26">
        <v>2037</v>
      </c>
      <c r="I37" s="27">
        <f t="shared" si="3"/>
        <v>191.28339625480461</v>
      </c>
      <c r="J37" s="15">
        <f t="shared" si="4"/>
        <v>389644.27817103697</v>
      </c>
      <c r="K37" s="15">
        <f t="shared" si="5"/>
        <v>425598.9506528331</v>
      </c>
      <c r="L37" s="29">
        <f t="shared" si="0"/>
        <v>141866.31688427771</v>
      </c>
    </row>
    <row r="38" spans="1:12" x14ac:dyDescent="0.35">
      <c r="A38">
        <v>140109</v>
      </c>
      <c r="B38" s="38">
        <v>13009</v>
      </c>
      <c r="C38" s="25" t="s">
        <v>88</v>
      </c>
      <c r="D38" t="s">
        <v>67</v>
      </c>
      <c r="E38">
        <v>20</v>
      </c>
      <c r="F38" s="27">
        <f t="shared" si="1"/>
        <v>1892.3511832524273</v>
      </c>
      <c r="G38" s="28">
        <f t="shared" si="2"/>
        <v>37847.023665048546</v>
      </c>
      <c r="H38" s="26">
        <v>2515</v>
      </c>
      <c r="I38" s="27">
        <f t="shared" si="3"/>
        <v>191.28339625480461</v>
      </c>
      <c r="J38" s="15">
        <f t="shared" si="4"/>
        <v>481077.74158083362</v>
      </c>
      <c r="K38" s="15">
        <f t="shared" si="5"/>
        <v>518924.76524588215</v>
      </c>
      <c r="L38" s="29">
        <f t="shared" si="0"/>
        <v>172974.92174862738</v>
      </c>
    </row>
    <row r="39" spans="1:12" x14ac:dyDescent="0.35">
      <c r="A39">
        <v>141307</v>
      </c>
      <c r="B39" s="38">
        <v>13010</v>
      </c>
      <c r="C39" s="25" t="s">
        <v>89</v>
      </c>
      <c r="D39" t="s">
        <v>67</v>
      </c>
      <c r="E39">
        <v>3</v>
      </c>
      <c r="F39" s="27">
        <f t="shared" si="1"/>
        <v>1892.3511832524273</v>
      </c>
      <c r="G39" s="28">
        <f t="shared" si="2"/>
        <v>5677.0535497572819</v>
      </c>
      <c r="H39" s="26">
        <v>1396</v>
      </c>
      <c r="I39" s="27">
        <f t="shared" si="3"/>
        <v>191.28339625480461</v>
      </c>
      <c r="J39" s="15">
        <f t="shared" si="4"/>
        <v>267031.62117170723</v>
      </c>
      <c r="K39" s="15">
        <f t="shared" si="5"/>
        <v>272708.67472146451</v>
      </c>
      <c r="L39" s="29">
        <f t="shared" si="0"/>
        <v>90902.8915738215</v>
      </c>
    </row>
    <row r="40" spans="1:12" x14ac:dyDescent="0.35">
      <c r="A40">
        <v>141303</v>
      </c>
      <c r="B40" s="38">
        <v>13024</v>
      </c>
      <c r="C40" s="25" t="s">
        <v>90</v>
      </c>
      <c r="D40" t="s">
        <v>67</v>
      </c>
      <c r="E40">
        <v>39</v>
      </c>
      <c r="F40" s="27">
        <f t="shared" si="1"/>
        <v>1892.3511832524273</v>
      </c>
      <c r="G40" s="28">
        <f t="shared" si="2"/>
        <v>73801.696146844668</v>
      </c>
      <c r="H40" s="26">
        <v>4473</v>
      </c>
      <c r="I40" s="27">
        <f t="shared" si="3"/>
        <v>191.28339625480461</v>
      </c>
      <c r="J40" s="15">
        <f t="shared" si="4"/>
        <v>855610.63144774106</v>
      </c>
      <c r="K40" s="15">
        <f t="shared" si="5"/>
        <v>929412.32759458572</v>
      </c>
      <c r="L40" s="29">
        <f t="shared" si="0"/>
        <v>309804.10919819522</v>
      </c>
    </row>
    <row r="41" spans="1:12" x14ac:dyDescent="0.35">
      <c r="A41">
        <v>141327</v>
      </c>
      <c r="B41" s="38">
        <v>16001</v>
      </c>
      <c r="C41" s="25" t="s">
        <v>91</v>
      </c>
      <c r="D41" t="s">
        <v>67</v>
      </c>
      <c r="E41">
        <v>9</v>
      </c>
      <c r="F41" s="27">
        <f t="shared" si="1"/>
        <v>1892.3511832524273</v>
      </c>
      <c r="G41" s="28">
        <f t="shared" si="2"/>
        <v>17031.160649271846</v>
      </c>
      <c r="H41" s="26">
        <v>1515</v>
      </c>
      <c r="I41" s="27">
        <f t="shared" si="3"/>
        <v>191.28339625480461</v>
      </c>
      <c r="J41" s="15">
        <f t="shared" si="4"/>
        <v>289794.345326029</v>
      </c>
      <c r="K41" s="15">
        <f t="shared" si="5"/>
        <v>306825.50597530085</v>
      </c>
      <c r="L41" s="29">
        <f t="shared" si="0"/>
        <v>102275.16865843361</v>
      </c>
    </row>
    <row r="42" spans="1:12" x14ac:dyDescent="0.35">
      <c r="A42">
        <v>141301</v>
      </c>
      <c r="B42" s="38">
        <v>16002</v>
      </c>
      <c r="C42" s="25" t="s">
        <v>92</v>
      </c>
      <c r="D42" t="s">
        <v>67</v>
      </c>
      <c r="E42">
        <v>15</v>
      </c>
      <c r="F42" s="27">
        <f t="shared" si="1"/>
        <v>1892.3511832524273</v>
      </c>
      <c r="G42" s="28">
        <f t="shared" si="2"/>
        <v>28385.267748786409</v>
      </c>
      <c r="H42" s="26">
        <v>4133</v>
      </c>
      <c r="I42" s="27">
        <f t="shared" si="3"/>
        <v>191.28339625480461</v>
      </c>
      <c r="J42" s="15">
        <f t="shared" si="4"/>
        <v>790574.27672110742</v>
      </c>
      <c r="K42" s="15">
        <f t="shared" si="5"/>
        <v>818959.54446989379</v>
      </c>
      <c r="L42" s="29">
        <f t="shared" si="0"/>
        <v>272986.51482329791</v>
      </c>
    </row>
    <row r="43" spans="1:12" x14ac:dyDescent="0.35">
      <c r="A43">
        <v>141338</v>
      </c>
      <c r="B43" s="38">
        <v>16009</v>
      </c>
      <c r="C43" s="25" t="s">
        <v>93</v>
      </c>
      <c r="D43" t="s">
        <v>67</v>
      </c>
      <c r="E43">
        <v>44</v>
      </c>
      <c r="F43" s="27">
        <f t="shared" si="1"/>
        <v>1892.3511832524273</v>
      </c>
      <c r="G43" s="28">
        <f t="shared" si="2"/>
        <v>83263.452063106801</v>
      </c>
      <c r="H43" s="26">
        <v>1638</v>
      </c>
      <c r="I43" s="27">
        <f t="shared" si="3"/>
        <v>191.28339625480461</v>
      </c>
      <c r="J43" s="15">
        <f t="shared" si="4"/>
        <v>313322.20306536998</v>
      </c>
      <c r="K43" s="15">
        <f t="shared" si="5"/>
        <v>396585.65512847679</v>
      </c>
      <c r="L43" s="29">
        <f t="shared" si="0"/>
        <v>132195.21837615894</v>
      </c>
    </row>
    <row r="44" spans="1:12" x14ac:dyDescent="0.35">
      <c r="A44">
        <v>140027</v>
      </c>
      <c r="B44" s="38">
        <v>16011</v>
      </c>
      <c r="C44" s="25" t="s">
        <v>94</v>
      </c>
      <c r="D44" t="s">
        <v>67</v>
      </c>
      <c r="E44">
        <v>17</v>
      </c>
      <c r="F44" s="27">
        <f t="shared" si="1"/>
        <v>1892.3511832524273</v>
      </c>
      <c r="G44" s="28">
        <f t="shared" si="2"/>
        <v>32169.970115291264</v>
      </c>
      <c r="H44" s="26">
        <v>2001</v>
      </c>
      <c r="I44" s="27">
        <f t="shared" si="3"/>
        <v>191.28339625480461</v>
      </c>
      <c r="J44" s="15">
        <f t="shared" si="4"/>
        <v>382758.07590586401</v>
      </c>
      <c r="K44" s="15">
        <f t="shared" si="5"/>
        <v>414928.04602115526</v>
      </c>
      <c r="L44" s="29">
        <f t="shared" si="0"/>
        <v>138309.34867371843</v>
      </c>
    </row>
    <row r="45" spans="1:12" x14ac:dyDescent="0.35">
      <c r="A45">
        <v>140003</v>
      </c>
      <c r="B45" s="38">
        <v>18001</v>
      </c>
      <c r="C45" s="25" t="s">
        <v>95</v>
      </c>
      <c r="D45" t="s">
        <v>67</v>
      </c>
      <c r="E45">
        <v>21</v>
      </c>
      <c r="F45" s="27">
        <f t="shared" si="1"/>
        <v>1892.3511832524273</v>
      </c>
      <c r="G45" s="28">
        <f t="shared" si="2"/>
        <v>39739.374848300969</v>
      </c>
      <c r="H45" s="26">
        <v>792</v>
      </c>
      <c r="I45" s="27">
        <f t="shared" si="3"/>
        <v>191.28339625480461</v>
      </c>
      <c r="J45" s="15">
        <f t="shared" si="4"/>
        <v>151496.44983380527</v>
      </c>
      <c r="K45" s="15">
        <f t="shared" si="5"/>
        <v>191235.82468210623</v>
      </c>
      <c r="L45" s="29">
        <f t="shared" si="0"/>
        <v>63745.274894035414</v>
      </c>
    </row>
    <row r="46" spans="1:12" x14ac:dyDescent="0.35">
      <c r="A46">
        <v>140173</v>
      </c>
      <c r="B46" s="38">
        <v>18004</v>
      </c>
      <c r="C46" s="25" t="s">
        <v>96</v>
      </c>
      <c r="D46" t="s">
        <v>67</v>
      </c>
      <c r="E46">
        <v>29</v>
      </c>
      <c r="F46" s="27">
        <f t="shared" si="1"/>
        <v>1892.3511832524273</v>
      </c>
      <c r="G46" s="28">
        <f t="shared" si="2"/>
        <v>54878.184314320388</v>
      </c>
      <c r="H46" s="26">
        <v>1558</v>
      </c>
      <c r="I46" s="27">
        <f t="shared" si="3"/>
        <v>191.28339625480461</v>
      </c>
      <c r="J46" s="15">
        <f t="shared" si="4"/>
        <v>298019.53136498557</v>
      </c>
      <c r="K46" s="15">
        <f t="shared" si="5"/>
        <v>352897.71567930595</v>
      </c>
      <c r="L46" s="29">
        <f t="shared" si="0"/>
        <v>117632.57189310198</v>
      </c>
    </row>
    <row r="47" spans="1:12" x14ac:dyDescent="0.35">
      <c r="A47">
        <v>141308</v>
      </c>
      <c r="B47" s="38">
        <v>18013</v>
      </c>
      <c r="C47" s="25" t="s">
        <v>97</v>
      </c>
      <c r="D47" t="s">
        <v>67</v>
      </c>
      <c r="E47">
        <v>25</v>
      </c>
      <c r="F47" s="27">
        <f t="shared" si="1"/>
        <v>1892.3511832524273</v>
      </c>
      <c r="G47" s="28">
        <f t="shared" si="2"/>
        <v>47308.779581310679</v>
      </c>
      <c r="H47" s="26">
        <v>1093</v>
      </c>
      <c r="I47" s="27">
        <f t="shared" si="3"/>
        <v>191.28339625480461</v>
      </c>
      <c r="J47" s="15">
        <f t="shared" si="4"/>
        <v>209072.75210650143</v>
      </c>
      <c r="K47" s="15">
        <f t="shared" si="5"/>
        <v>256381.53168781212</v>
      </c>
      <c r="L47" s="29">
        <f t="shared" si="0"/>
        <v>85460.510562604046</v>
      </c>
    </row>
    <row r="48" spans="1:12" x14ac:dyDescent="0.35">
      <c r="A48">
        <v>140121</v>
      </c>
      <c r="B48" s="38">
        <v>19009</v>
      </c>
      <c r="C48" s="25" t="s">
        <v>98</v>
      </c>
      <c r="D48" t="s">
        <v>67</v>
      </c>
      <c r="E48">
        <v>5</v>
      </c>
      <c r="F48" s="27">
        <f t="shared" si="1"/>
        <v>1892.3511832524273</v>
      </c>
      <c r="G48" s="28">
        <f t="shared" si="2"/>
        <v>9461.7559162621365</v>
      </c>
      <c r="H48" s="26">
        <v>1291</v>
      </c>
      <c r="I48" s="27">
        <f t="shared" si="3"/>
        <v>191.28339625480461</v>
      </c>
      <c r="J48" s="15">
        <f t="shared" si="4"/>
        <v>246946.86456495276</v>
      </c>
      <c r="K48" s="15">
        <f t="shared" si="5"/>
        <v>256408.62048121489</v>
      </c>
      <c r="L48" s="29">
        <f t="shared" si="0"/>
        <v>85469.540160404969</v>
      </c>
    </row>
    <row r="49" spans="1:12" x14ac:dyDescent="0.35">
      <c r="A49">
        <v>141302</v>
      </c>
      <c r="B49" s="38">
        <v>19028</v>
      </c>
      <c r="C49" s="25" t="s">
        <v>99</v>
      </c>
      <c r="D49" t="s">
        <v>67</v>
      </c>
      <c r="E49">
        <v>75</v>
      </c>
      <c r="F49" s="27">
        <f t="shared" si="1"/>
        <v>1892.3511832524273</v>
      </c>
      <c r="G49" s="28">
        <f t="shared" si="2"/>
        <v>141926.33874393205</v>
      </c>
      <c r="H49" s="26">
        <v>1800</v>
      </c>
      <c r="I49" s="27">
        <f t="shared" si="3"/>
        <v>191.28339625480461</v>
      </c>
      <c r="J49" s="15">
        <f t="shared" si="4"/>
        <v>344310.11325864831</v>
      </c>
      <c r="K49" s="15">
        <f t="shared" si="5"/>
        <v>486236.45200258039</v>
      </c>
      <c r="L49" s="29">
        <f t="shared" si="0"/>
        <v>162078.81733419347</v>
      </c>
    </row>
    <row r="50" spans="1:12" x14ac:dyDescent="0.35">
      <c r="A50">
        <v>141309</v>
      </c>
      <c r="B50" s="38">
        <v>20001</v>
      </c>
      <c r="C50" s="25" t="s">
        <v>100</v>
      </c>
      <c r="D50" t="s">
        <v>67</v>
      </c>
      <c r="E50">
        <v>13</v>
      </c>
      <c r="F50" s="27">
        <f t="shared" si="1"/>
        <v>1892.3511832524273</v>
      </c>
      <c r="G50" s="28">
        <f t="shared" si="2"/>
        <v>24600.565382281555</v>
      </c>
      <c r="H50" s="26">
        <v>2464</v>
      </c>
      <c r="I50" s="27">
        <f t="shared" si="3"/>
        <v>191.28339625480461</v>
      </c>
      <c r="J50" s="15">
        <f t="shared" si="4"/>
        <v>471322.28837183857</v>
      </c>
      <c r="K50" s="15">
        <f t="shared" si="5"/>
        <v>495922.85375412012</v>
      </c>
      <c r="L50" s="29">
        <f t="shared" si="0"/>
        <v>165307.61791804005</v>
      </c>
    </row>
    <row r="51" spans="1:12" x14ac:dyDescent="0.35">
      <c r="A51">
        <v>141306</v>
      </c>
      <c r="B51" s="38">
        <v>22002</v>
      </c>
      <c r="C51" s="25" t="s">
        <v>101</v>
      </c>
      <c r="D51" t="s">
        <v>67</v>
      </c>
      <c r="E51">
        <v>10</v>
      </c>
      <c r="F51" s="27">
        <f t="shared" si="1"/>
        <v>1892.3511832524273</v>
      </c>
      <c r="G51" s="28">
        <f t="shared" si="2"/>
        <v>18923.511832524273</v>
      </c>
      <c r="H51" s="26">
        <v>903</v>
      </c>
      <c r="I51" s="27">
        <f t="shared" si="3"/>
        <v>191.28339625480461</v>
      </c>
      <c r="J51" s="15">
        <f t="shared" si="4"/>
        <v>172728.90681808858</v>
      </c>
      <c r="K51" s="15">
        <f t="shared" si="5"/>
        <v>191652.41865061285</v>
      </c>
      <c r="L51" s="29">
        <f t="shared" si="0"/>
        <v>63884.13955020428</v>
      </c>
    </row>
    <row r="52" spans="1:12" x14ac:dyDescent="0.35">
      <c r="E52" s="1"/>
      <c r="G52" s="39"/>
      <c r="H52" s="1"/>
      <c r="J52" s="39"/>
      <c r="K52" s="39"/>
    </row>
  </sheetData>
  <pageMargins left="0.7" right="0.7" top="0.75" bottom="0.75" header="0.3" footer="0.3"/>
  <pageSetup scale="7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263-EBF0-46E7-BBF0-9A9359D416FC}">
  <sheetPr>
    <pageSetUpPr fitToPage="1"/>
  </sheetPr>
  <dimension ref="A1:L40"/>
  <sheetViews>
    <sheetView topLeftCell="B1" zoomScale="90" zoomScaleNormal="90" workbookViewId="0">
      <selection activeCell="B1" sqref="B1"/>
    </sheetView>
  </sheetViews>
  <sheetFormatPr defaultRowHeight="14.5" x14ac:dyDescent="0.35"/>
  <cols>
    <col min="1" max="1" width="0" hidden="1" customWidth="1"/>
    <col min="3" max="3" width="33.1796875" customWidth="1"/>
    <col min="4" max="4" width="11.54296875" customWidth="1"/>
    <col min="5" max="5" width="7.6328125" bestFit="1" customWidth="1"/>
    <col min="7" max="7" width="11.1796875" bestFit="1" customWidth="1"/>
    <col min="8" max="8" width="9.453125" bestFit="1" customWidth="1"/>
    <col min="10" max="10" width="11.1796875" bestFit="1" customWidth="1"/>
    <col min="11" max="11" width="12.90625" bestFit="1" customWidth="1"/>
    <col min="12" max="12" width="13.26953125" bestFit="1" customWidth="1"/>
  </cols>
  <sheetData>
    <row r="1" spans="1:12" x14ac:dyDescent="0.35">
      <c r="B1" s="1" t="s">
        <v>0</v>
      </c>
    </row>
    <row r="2" spans="1:12" x14ac:dyDescent="0.35">
      <c r="B2" s="1" t="s">
        <v>102</v>
      </c>
    </row>
    <row r="4" spans="1:12" x14ac:dyDescent="0.35">
      <c r="B4" s="1" t="s">
        <v>6</v>
      </c>
    </row>
    <row r="5" spans="1:12" x14ac:dyDescent="0.35">
      <c r="B5" s="1"/>
    </row>
    <row r="6" spans="1:12" x14ac:dyDescent="0.35">
      <c r="B6" s="1" t="s">
        <v>7</v>
      </c>
    </row>
    <row r="9" spans="1:12" ht="29" x14ac:dyDescent="0.35">
      <c r="B9" s="18" t="s">
        <v>8</v>
      </c>
      <c r="C9" s="18" t="s">
        <v>9</v>
      </c>
      <c r="D9" s="18" t="s">
        <v>10</v>
      </c>
      <c r="E9" s="18" t="s">
        <v>103</v>
      </c>
      <c r="F9" s="18" t="s">
        <v>104</v>
      </c>
      <c r="G9" s="18" t="s">
        <v>105</v>
      </c>
      <c r="H9" s="18" t="s">
        <v>106</v>
      </c>
      <c r="I9" s="18" t="s">
        <v>107</v>
      </c>
      <c r="J9" s="18" t="s">
        <v>108</v>
      </c>
      <c r="K9" s="18" t="s">
        <v>109</v>
      </c>
      <c r="L9" s="18" t="s">
        <v>18</v>
      </c>
    </row>
    <row r="10" spans="1:12" x14ac:dyDescent="0.35">
      <c r="A10">
        <v>142010</v>
      </c>
      <c r="B10">
        <v>8020</v>
      </c>
      <c r="C10" s="25" t="s">
        <v>110</v>
      </c>
      <c r="D10" s="40" t="s">
        <v>111</v>
      </c>
      <c r="E10" s="26">
        <v>4869</v>
      </c>
      <c r="F10">
        <v>465</v>
      </c>
      <c r="G10" s="28">
        <f t="shared" ref="G10:G15" si="0">F10*E10</f>
        <v>2264085</v>
      </c>
      <c r="K10" s="15">
        <f>G10+J10</f>
        <v>2264085</v>
      </c>
      <c r="L10" s="15">
        <f>K10/3</f>
        <v>754695</v>
      </c>
    </row>
    <row r="11" spans="1:12" x14ac:dyDescent="0.35">
      <c r="A11">
        <v>142008</v>
      </c>
      <c r="B11">
        <v>14085</v>
      </c>
      <c r="C11" s="25" t="s">
        <v>112</v>
      </c>
      <c r="D11" s="40" t="s">
        <v>111</v>
      </c>
      <c r="E11" s="26">
        <v>3086</v>
      </c>
      <c r="F11">
        <f>$F$10</f>
        <v>465</v>
      </c>
      <c r="G11" s="28">
        <f t="shared" si="0"/>
        <v>1434990</v>
      </c>
      <c r="K11" s="15">
        <f t="shared" ref="K11:K16" si="1">G11+J11</f>
        <v>1434990</v>
      </c>
      <c r="L11" s="15">
        <f t="shared" ref="L11:L16" si="2">K11/3</f>
        <v>478330</v>
      </c>
    </row>
    <row r="12" spans="1:12" x14ac:dyDescent="0.35">
      <c r="A12">
        <v>142009</v>
      </c>
      <c r="B12">
        <v>3019</v>
      </c>
      <c r="C12" s="25" t="s">
        <v>113</v>
      </c>
      <c r="D12" s="40" t="s">
        <v>111</v>
      </c>
      <c r="E12" s="26">
        <v>1461</v>
      </c>
      <c r="F12">
        <f>$F$10</f>
        <v>465</v>
      </c>
      <c r="G12" s="28">
        <f t="shared" si="0"/>
        <v>679365</v>
      </c>
      <c r="K12" s="15">
        <f t="shared" si="1"/>
        <v>679365</v>
      </c>
      <c r="L12" s="15">
        <f t="shared" si="2"/>
        <v>226455</v>
      </c>
    </row>
    <row r="13" spans="1:12" x14ac:dyDescent="0.35">
      <c r="A13">
        <v>142006</v>
      </c>
      <c r="B13">
        <v>19012</v>
      </c>
      <c r="C13" s="25" t="s">
        <v>114</v>
      </c>
      <c r="D13" s="40" t="s">
        <v>111</v>
      </c>
      <c r="E13" s="26">
        <v>336</v>
      </c>
      <c r="F13">
        <f>$F$10</f>
        <v>465</v>
      </c>
      <c r="G13" s="28">
        <f t="shared" si="0"/>
        <v>156240</v>
      </c>
      <c r="K13" s="15">
        <f t="shared" si="1"/>
        <v>156240</v>
      </c>
      <c r="L13" s="15">
        <f t="shared" si="2"/>
        <v>52080</v>
      </c>
    </row>
    <row r="14" spans="1:12" x14ac:dyDescent="0.35">
      <c r="A14">
        <v>142013</v>
      </c>
      <c r="B14">
        <v>16014</v>
      </c>
      <c r="C14" s="25" t="s">
        <v>115</v>
      </c>
      <c r="D14" s="40" t="s">
        <v>111</v>
      </c>
      <c r="E14" s="26">
        <v>607</v>
      </c>
      <c r="F14">
        <f>$F$10</f>
        <v>465</v>
      </c>
      <c r="G14" s="28">
        <f t="shared" si="0"/>
        <v>282255</v>
      </c>
      <c r="K14" s="15">
        <f t="shared" si="1"/>
        <v>282255</v>
      </c>
      <c r="L14" s="15">
        <f t="shared" si="2"/>
        <v>94085</v>
      </c>
    </row>
    <row r="15" spans="1:12" x14ac:dyDescent="0.35">
      <c r="A15">
        <v>140105</v>
      </c>
      <c r="B15">
        <v>4013</v>
      </c>
      <c r="C15" s="25" t="s">
        <v>116</v>
      </c>
      <c r="D15" s="40" t="s">
        <v>111</v>
      </c>
      <c r="E15" s="26">
        <v>1329</v>
      </c>
      <c r="F15">
        <f>$F$10</f>
        <v>465</v>
      </c>
      <c r="G15" s="28">
        <f t="shared" si="0"/>
        <v>617985</v>
      </c>
      <c r="K15" s="15">
        <f t="shared" si="1"/>
        <v>617985</v>
      </c>
      <c r="L15" s="15">
        <f t="shared" si="2"/>
        <v>205995</v>
      </c>
    </row>
    <row r="16" spans="1:12" ht="15" thickBot="1" x14ac:dyDescent="0.4">
      <c r="B16" s="41" t="s">
        <v>117</v>
      </c>
      <c r="C16" s="41"/>
      <c r="D16" s="42"/>
      <c r="E16" s="43">
        <f>SUM(E10:E15)</f>
        <v>11688</v>
      </c>
      <c r="F16" s="41"/>
      <c r="G16" s="44">
        <f>SUM(G10:G15)</f>
        <v>5434920</v>
      </c>
      <c r="H16" s="45">
        <f>SUM(H10:H15)</f>
        <v>0</v>
      </c>
      <c r="I16" s="41"/>
      <c r="J16" s="44">
        <f>SUM(J10:J15)</f>
        <v>0</v>
      </c>
      <c r="K16" s="46">
        <f t="shared" si="1"/>
        <v>5434920</v>
      </c>
      <c r="L16" s="46">
        <f t="shared" si="2"/>
        <v>1811640</v>
      </c>
    </row>
    <row r="17" spans="1:12" x14ac:dyDescent="0.35">
      <c r="D17" s="40"/>
    </row>
    <row r="18" spans="1:12" x14ac:dyDescent="0.35">
      <c r="A18">
        <v>144031</v>
      </c>
      <c r="B18">
        <v>19005</v>
      </c>
      <c r="C18" s="25" t="s">
        <v>118</v>
      </c>
      <c r="D18" s="40" t="s">
        <v>119</v>
      </c>
      <c r="E18" s="26">
        <v>1009</v>
      </c>
      <c r="F18" s="47">
        <v>100</v>
      </c>
      <c r="G18" s="28">
        <f t="shared" ref="G18:G27" si="3">F18*E18</f>
        <v>100900</v>
      </c>
      <c r="H18" s="26">
        <v>148</v>
      </c>
      <c r="I18" s="48">
        <v>100</v>
      </c>
      <c r="J18" s="28">
        <f>H18*I18</f>
        <v>14800</v>
      </c>
      <c r="K18" s="15">
        <f t="shared" ref="K18:K29" si="4">G18+J18</f>
        <v>115700</v>
      </c>
      <c r="L18" s="15">
        <f t="shared" ref="L18:L29" si="5">K18/3</f>
        <v>38566.666666666664</v>
      </c>
    </row>
    <row r="19" spans="1:12" x14ac:dyDescent="0.35">
      <c r="A19">
        <v>144035</v>
      </c>
      <c r="B19">
        <v>14004</v>
      </c>
      <c r="C19" s="25" t="s">
        <v>120</v>
      </c>
      <c r="D19" s="40" t="s">
        <v>119</v>
      </c>
      <c r="E19" s="26">
        <v>90</v>
      </c>
      <c r="F19">
        <f>$F$18</f>
        <v>100</v>
      </c>
      <c r="G19" s="28">
        <f t="shared" si="3"/>
        <v>9000</v>
      </c>
      <c r="H19" s="26">
        <v>11</v>
      </c>
      <c r="I19">
        <f>$I$18</f>
        <v>100</v>
      </c>
      <c r="J19" s="28">
        <f>H19*I19</f>
        <v>1100</v>
      </c>
      <c r="K19" s="15">
        <f t="shared" si="4"/>
        <v>10100</v>
      </c>
      <c r="L19" s="15">
        <f t="shared" si="5"/>
        <v>3366.6666666666665</v>
      </c>
    </row>
    <row r="20" spans="1:12" x14ac:dyDescent="0.35">
      <c r="A20">
        <v>140033</v>
      </c>
      <c r="B20">
        <v>23002</v>
      </c>
      <c r="C20" s="25" t="s">
        <v>121</v>
      </c>
      <c r="D20" s="40" t="s">
        <v>119</v>
      </c>
      <c r="E20" s="26">
        <v>7104</v>
      </c>
      <c r="F20">
        <f t="shared" ref="F20:F28" si="6">$F$18</f>
        <v>100</v>
      </c>
      <c r="G20" s="28">
        <f t="shared" si="3"/>
        <v>710400</v>
      </c>
      <c r="H20" s="26">
        <v>162</v>
      </c>
      <c r="I20">
        <f t="shared" ref="I20:I28" si="7">$I$18</f>
        <v>100</v>
      </c>
      <c r="J20" s="28">
        <f t="shared" ref="J20:J27" si="8">H20*I20</f>
        <v>16200</v>
      </c>
      <c r="K20" s="15">
        <f t="shared" si="4"/>
        <v>726600</v>
      </c>
      <c r="L20" s="15">
        <f t="shared" si="5"/>
        <v>242200</v>
      </c>
    </row>
    <row r="21" spans="1:12" x14ac:dyDescent="0.35">
      <c r="A21">
        <v>144039</v>
      </c>
      <c r="B21">
        <v>3021</v>
      </c>
      <c r="C21" s="25" t="s">
        <v>122</v>
      </c>
      <c r="D21" s="40" t="s">
        <v>119</v>
      </c>
      <c r="E21" s="26">
        <v>4119</v>
      </c>
      <c r="F21">
        <f t="shared" si="6"/>
        <v>100</v>
      </c>
      <c r="G21" s="28">
        <f t="shared" si="3"/>
        <v>411900</v>
      </c>
      <c r="H21" s="26">
        <v>188</v>
      </c>
      <c r="I21">
        <f t="shared" si="7"/>
        <v>100</v>
      </c>
      <c r="J21" s="28">
        <f t="shared" si="8"/>
        <v>18800</v>
      </c>
      <c r="K21" s="15">
        <f t="shared" si="4"/>
        <v>430700</v>
      </c>
      <c r="L21" s="15">
        <f t="shared" si="5"/>
        <v>143566.66666666666</v>
      </c>
    </row>
    <row r="22" spans="1:12" x14ac:dyDescent="0.35">
      <c r="A22">
        <v>144026</v>
      </c>
      <c r="B22">
        <v>3452</v>
      </c>
      <c r="C22" s="25" t="s">
        <v>123</v>
      </c>
      <c r="D22" s="40" t="s">
        <v>119</v>
      </c>
      <c r="E22" s="26">
        <v>9340</v>
      </c>
      <c r="F22">
        <f t="shared" si="6"/>
        <v>100</v>
      </c>
      <c r="G22" s="28">
        <f t="shared" si="3"/>
        <v>934000</v>
      </c>
      <c r="H22" s="26">
        <v>7781</v>
      </c>
      <c r="I22">
        <f t="shared" si="7"/>
        <v>100</v>
      </c>
      <c r="J22" s="28">
        <f t="shared" si="8"/>
        <v>778100</v>
      </c>
      <c r="K22" s="15">
        <f t="shared" si="4"/>
        <v>1712100</v>
      </c>
      <c r="L22" s="15">
        <f t="shared" si="5"/>
        <v>570700</v>
      </c>
    </row>
    <row r="23" spans="1:12" x14ac:dyDescent="0.35">
      <c r="A23">
        <v>144034</v>
      </c>
      <c r="B23">
        <v>19404</v>
      </c>
      <c r="C23" s="25" t="s">
        <v>124</v>
      </c>
      <c r="D23" s="40" t="s">
        <v>119</v>
      </c>
      <c r="E23" s="26">
        <v>9537</v>
      </c>
      <c r="F23">
        <f t="shared" si="6"/>
        <v>100</v>
      </c>
      <c r="G23" s="28">
        <f t="shared" si="3"/>
        <v>953700</v>
      </c>
      <c r="H23" s="26">
        <v>1947</v>
      </c>
      <c r="I23">
        <f t="shared" si="7"/>
        <v>100</v>
      </c>
      <c r="J23" s="28">
        <f t="shared" si="8"/>
        <v>194700</v>
      </c>
      <c r="K23" s="15">
        <f t="shared" si="4"/>
        <v>1148400</v>
      </c>
      <c r="L23" s="15">
        <f t="shared" si="5"/>
        <v>382800</v>
      </c>
    </row>
    <row r="24" spans="1:12" x14ac:dyDescent="0.35">
      <c r="A24">
        <v>144009</v>
      </c>
      <c r="B24">
        <v>6036</v>
      </c>
      <c r="C24" s="25" t="s">
        <v>125</v>
      </c>
      <c r="D24" s="40" t="s">
        <v>119</v>
      </c>
      <c r="E24" s="26">
        <v>7048</v>
      </c>
      <c r="F24">
        <f t="shared" si="6"/>
        <v>100</v>
      </c>
      <c r="G24" s="28">
        <f t="shared" si="3"/>
        <v>704800</v>
      </c>
      <c r="H24" s="26">
        <v>2612</v>
      </c>
      <c r="I24">
        <f t="shared" si="7"/>
        <v>100</v>
      </c>
      <c r="J24" s="28">
        <f t="shared" si="8"/>
        <v>261200</v>
      </c>
      <c r="K24" s="15">
        <f t="shared" si="4"/>
        <v>966000</v>
      </c>
      <c r="L24" s="15">
        <f t="shared" si="5"/>
        <v>322000</v>
      </c>
    </row>
    <row r="25" spans="1:12" x14ac:dyDescent="0.35">
      <c r="A25">
        <v>19048</v>
      </c>
      <c r="B25">
        <v>19048</v>
      </c>
      <c r="C25" s="25" t="s">
        <v>126</v>
      </c>
      <c r="D25" s="40" t="s">
        <v>119</v>
      </c>
      <c r="E25" s="26">
        <v>3492</v>
      </c>
      <c r="F25">
        <f t="shared" si="6"/>
        <v>100</v>
      </c>
      <c r="G25" s="28">
        <f t="shared" si="3"/>
        <v>349200</v>
      </c>
      <c r="H25" s="26">
        <v>452</v>
      </c>
      <c r="I25">
        <f t="shared" si="7"/>
        <v>100</v>
      </c>
      <c r="J25" s="28">
        <f t="shared" si="8"/>
        <v>45200</v>
      </c>
      <c r="K25" s="15">
        <f t="shared" si="4"/>
        <v>394400</v>
      </c>
      <c r="L25" s="15">
        <f t="shared" si="5"/>
        <v>131466.66666666666</v>
      </c>
    </row>
    <row r="26" spans="1:12" x14ac:dyDescent="0.35">
      <c r="A26">
        <v>144029</v>
      </c>
      <c r="B26">
        <v>3013</v>
      </c>
      <c r="C26" s="25" t="s">
        <v>127</v>
      </c>
      <c r="D26" s="40" t="s">
        <v>119</v>
      </c>
      <c r="E26" s="26">
        <v>4405</v>
      </c>
      <c r="F26">
        <f t="shared" si="6"/>
        <v>100</v>
      </c>
      <c r="G26" s="28">
        <f t="shared" si="3"/>
        <v>440500</v>
      </c>
      <c r="H26" s="26">
        <v>251</v>
      </c>
      <c r="I26">
        <f t="shared" si="7"/>
        <v>100</v>
      </c>
      <c r="J26" s="28">
        <f t="shared" si="8"/>
        <v>25100</v>
      </c>
      <c r="K26" s="15">
        <f t="shared" si="4"/>
        <v>465600</v>
      </c>
      <c r="L26" s="15">
        <f t="shared" si="5"/>
        <v>155200</v>
      </c>
    </row>
    <row r="27" spans="1:12" x14ac:dyDescent="0.35">
      <c r="A27">
        <v>144040</v>
      </c>
      <c r="B27">
        <v>4200</v>
      </c>
      <c r="C27" s="25" t="s">
        <v>128</v>
      </c>
      <c r="D27" s="40" t="s">
        <v>119</v>
      </c>
      <c r="E27" s="26">
        <v>15114</v>
      </c>
      <c r="F27">
        <f t="shared" si="6"/>
        <v>100</v>
      </c>
      <c r="G27" s="28">
        <f t="shared" si="3"/>
        <v>1511400</v>
      </c>
      <c r="H27" s="26">
        <v>730</v>
      </c>
      <c r="I27">
        <f t="shared" si="7"/>
        <v>100</v>
      </c>
      <c r="J27" s="28">
        <f t="shared" si="8"/>
        <v>73000</v>
      </c>
      <c r="K27" s="15">
        <f t="shared" si="4"/>
        <v>1584400</v>
      </c>
      <c r="L27" s="15">
        <f t="shared" si="5"/>
        <v>528133.33333333337</v>
      </c>
    </row>
    <row r="28" spans="1:12" x14ac:dyDescent="0.35">
      <c r="B28">
        <v>14005</v>
      </c>
      <c r="C28" s="25" t="s">
        <v>129</v>
      </c>
      <c r="D28" s="40" t="s">
        <v>119</v>
      </c>
      <c r="E28" s="26">
        <v>1265</v>
      </c>
      <c r="F28">
        <f t="shared" si="6"/>
        <v>100</v>
      </c>
      <c r="G28" s="28">
        <f>F28*E28</f>
        <v>126500</v>
      </c>
      <c r="H28" s="26">
        <v>193</v>
      </c>
      <c r="I28">
        <f t="shared" si="7"/>
        <v>100</v>
      </c>
      <c r="J28" s="28">
        <f>H28*I28</f>
        <v>19300</v>
      </c>
      <c r="K28" s="15">
        <f>G28+J28</f>
        <v>145800</v>
      </c>
      <c r="L28" s="15">
        <f t="shared" si="5"/>
        <v>48600</v>
      </c>
    </row>
    <row r="29" spans="1:12" ht="15" thickBot="1" x14ac:dyDescent="0.4">
      <c r="B29" s="41" t="s">
        <v>130</v>
      </c>
      <c r="C29" s="41"/>
      <c r="D29" s="42"/>
      <c r="E29" s="43">
        <f>SUM(E18:E28)</f>
        <v>62523</v>
      </c>
      <c r="F29" s="41"/>
      <c r="G29" s="44">
        <f>SUM(G18:G28)</f>
        <v>6252300</v>
      </c>
      <c r="H29" s="45">
        <f>SUM(H18:H28)</f>
        <v>14475</v>
      </c>
      <c r="I29" s="41"/>
      <c r="J29" s="44">
        <f>SUM(J18:J28)</f>
        <v>1447500</v>
      </c>
      <c r="K29" s="46">
        <f t="shared" si="4"/>
        <v>7699800</v>
      </c>
      <c r="L29" s="46">
        <f t="shared" si="5"/>
        <v>2566600</v>
      </c>
    </row>
    <row r="30" spans="1:12" x14ac:dyDescent="0.35">
      <c r="A30">
        <v>143026</v>
      </c>
      <c r="D30" s="40"/>
    </row>
    <row r="31" spans="1:12" x14ac:dyDescent="0.35">
      <c r="A31">
        <v>143028</v>
      </c>
      <c r="B31">
        <v>3093</v>
      </c>
      <c r="C31" s="25" t="s">
        <v>131</v>
      </c>
      <c r="D31" s="40" t="s">
        <v>132</v>
      </c>
      <c r="E31" s="26">
        <v>2917</v>
      </c>
      <c r="F31" s="49">
        <v>550</v>
      </c>
      <c r="G31" s="28">
        <f>F31*E31</f>
        <v>1604350</v>
      </c>
      <c r="H31" s="26">
        <v>9240</v>
      </c>
      <c r="I31">
        <v>155</v>
      </c>
      <c r="J31" s="28">
        <f>H31*I31</f>
        <v>1432200</v>
      </c>
      <c r="K31" s="15">
        <f t="shared" ref="K31:K36" si="9">G31+J31</f>
        <v>3036550</v>
      </c>
      <c r="L31" s="15">
        <f t="shared" ref="L31:L36" si="10">K31/3</f>
        <v>1012183.3333333334</v>
      </c>
    </row>
    <row r="32" spans="1:12" x14ac:dyDescent="0.35">
      <c r="A32">
        <v>143027</v>
      </c>
      <c r="B32">
        <v>18002</v>
      </c>
      <c r="C32" s="25" t="s">
        <v>133</v>
      </c>
      <c r="D32" s="40" t="s">
        <v>132</v>
      </c>
      <c r="E32" s="26">
        <v>721</v>
      </c>
      <c r="F32">
        <f>$F$31</f>
        <v>550</v>
      </c>
      <c r="G32" s="28">
        <f>F32*E32</f>
        <v>396550</v>
      </c>
      <c r="H32" s="26">
        <v>0</v>
      </c>
      <c r="I32">
        <f>$I$31</f>
        <v>155</v>
      </c>
      <c r="J32" s="28">
        <f>H32*I32</f>
        <v>0</v>
      </c>
      <c r="K32" s="15">
        <f t="shared" si="9"/>
        <v>396550</v>
      </c>
      <c r="L32" s="15">
        <f t="shared" si="10"/>
        <v>132183.33333333334</v>
      </c>
    </row>
    <row r="33" spans="1:12" x14ac:dyDescent="0.35">
      <c r="A33">
        <v>143025</v>
      </c>
      <c r="B33">
        <v>23010</v>
      </c>
      <c r="C33" s="25" t="s">
        <v>134</v>
      </c>
      <c r="D33" s="40" t="s">
        <v>132</v>
      </c>
      <c r="E33" s="26">
        <v>494</v>
      </c>
      <c r="F33">
        <f>$F$31</f>
        <v>550</v>
      </c>
      <c r="G33" s="28">
        <f>F33*E33</f>
        <v>271700</v>
      </c>
      <c r="H33" s="26">
        <v>561</v>
      </c>
      <c r="I33">
        <f>$I$31</f>
        <v>155</v>
      </c>
      <c r="J33" s="28">
        <f>H33*I33</f>
        <v>86955</v>
      </c>
      <c r="K33" s="15">
        <f t="shared" si="9"/>
        <v>358655</v>
      </c>
      <c r="L33" s="15">
        <f t="shared" si="10"/>
        <v>119551.66666666667</v>
      </c>
    </row>
    <row r="34" spans="1:12" x14ac:dyDescent="0.35">
      <c r="B34">
        <v>3080</v>
      </c>
      <c r="C34" s="25" t="s">
        <v>135</v>
      </c>
      <c r="D34" s="40" t="s">
        <v>132</v>
      </c>
      <c r="E34" s="26">
        <v>1877</v>
      </c>
      <c r="F34">
        <f>$F$31</f>
        <v>550</v>
      </c>
      <c r="G34" s="28">
        <f>F34*E34</f>
        <v>1032350</v>
      </c>
      <c r="H34" s="26">
        <v>763</v>
      </c>
      <c r="I34">
        <f>$I$31</f>
        <v>155</v>
      </c>
      <c r="J34" s="28">
        <f>H34*I34</f>
        <v>118265</v>
      </c>
      <c r="K34" s="15">
        <f t="shared" si="9"/>
        <v>1150615</v>
      </c>
      <c r="L34" s="15">
        <f t="shared" si="10"/>
        <v>383538.33333333331</v>
      </c>
    </row>
    <row r="35" spans="1:12" x14ac:dyDescent="0.35">
      <c r="B35">
        <v>5016</v>
      </c>
      <c r="C35" s="25" t="s">
        <v>136</v>
      </c>
      <c r="D35" s="40" t="s">
        <v>132</v>
      </c>
      <c r="E35" s="26">
        <v>0</v>
      </c>
      <c r="F35">
        <f>$F$31</f>
        <v>550</v>
      </c>
      <c r="G35" s="28">
        <f>F35*E35</f>
        <v>0</v>
      </c>
      <c r="H35" s="26">
        <v>0</v>
      </c>
      <c r="I35">
        <f>$I$31</f>
        <v>155</v>
      </c>
      <c r="J35" s="28">
        <f>H35*I35</f>
        <v>0</v>
      </c>
      <c r="K35" s="15">
        <f t="shared" si="9"/>
        <v>0</v>
      </c>
      <c r="L35" s="15">
        <f t="shared" si="10"/>
        <v>0</v>
      </c>
    </row>
    <row r="36" spans="1:12" ht="15" thickBot="1" x14ac:dyDescent="0.4">
      <c r="B36" s="41" t="s">
        <v>137</v>
      </c>
      <c r="C36" s="41"/>
      <c r="D36" s="42"/>
      <c r="E36" s="43">
        <f>SUM(E31:E34)</f>
        <v>6009</v>
      </c>
      <c r="F36" s="41"/>
      <c r="G36" s="44">
        <f>SUM(G31:G34)</f>
        <v>3304950</v>
      </c>
      <c r="H36" s="45">
        <f>SUM(H31:H34)</f>
        <v>10564</v>
      </c>
      <c r="I36" s="41"/>
      <c r="J36" s="44">
        <f>SUM(J31:J34)</f>
        <v>1637420</v>
      </c>
      <c r="K36" s="46">
        <f t="shared" si="9"/>
        <v>4942370</v>
      </c>
      <c r="L36" s="46">
        <f t="shared" si="10"/>
        <v>1647456.6666666667</v>
      </c>
    </row>
    <row r="38" spans="1:12" x14ac:dyDescent="0.35">
      <c r="F38" s="49"/>
    </row>
    <row r="39" spans="1:12" x14ac:dyDescent="0.35">
      <c r="F39" s="49"/>
    </row>
    <row r="40" spans="1:12" x14ac:dyDescent="0.35">
      <c r="B40" s="50"/>
      <c r="C40" s="51"/>
    </row>
  </sheetData>
  <pageMargins left="0.7" right="0.7" top="0.75" bottom="0.75" header="0.3" footer="0.3"/>
  <pageSetup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EA4F-59E6-4807-9D79-ABA0777CF444}">
  <dimension ref="A1:R53"/>
  <sheetViews>
    <sheetView topLeftCell="B1" workbookViewId="0">
      <selection activeCell="B1" sqref="B1"/>
    </sheetView>
  </sheetViews>
  <sheetFormatPr defaultRowHeight="14.5" x14ac:dyDescent="0.35"/>
  <cols>
    <col min="1" max="1" width="9.1796875" hidden="1" customWidth="1"/>
    <col min="3" max="3" width="36.54296875" customWidth="1"/>
    <col min="4" max="4" width="15.81640625" customWidth="1"/>
    <col min="5" max="5" width="9.7265625" style="26" bestFit="1" customWidth="1"/>
    <col min="6" max="6" width="9.7265625" bestFit="1" customWidth="1"/>
    <col min="7" max="7" width="9.453125" bestFit="1" customWidth="1"/>
    <col min="8" max="8" width="10.54296875" bestFit="1" customWidth="1"/>
    <col min="9" max="9" width="13.54296875" customWidth="1"/>
    <col min="10" max="10" width="4.453125" customWidth="1"/>
    <col min="11" max="11" width="10" bestFit="1" customWidth="1"/>
    <col min="12" max="12" width="9.7265625" bestFit="1" customWidth="1"/>
    <col min="13" max="13" width="8.6328125" customWidth="1"/>
    <col min="15" max="15" width="14.453125" bestFit="1" customWidth="1"/>
    <col min="16" max="16" width="16.453125" bestFit="1" customWidth="1"/>
    <col min="17" max="17" width="14.26953125" bestFit="1" customWidth="1"/>
    <col min="18" max="18" width="8.26953125" customWidth="1"/>
  </cols>
  <sheetData>
    <row r="1" spans="1:18" x14ac:dyDescent="0.35">
      <c r="A1" s="1" t="s">
        <v>0</v>
      </c>
      <c r="B1" s="1" t="s">
        <v>0</v>
      </c>
      <c r="D1" s="26"/>
      <c r="E1"/>
    </row>
    <row r="2" spans="1:18" x14ac:dyDescent="0.35">
      <c r="A2" s="1" t="s">
        <v>138</v>
      </c>
      <c r="B2" s="1" t="s">
        <v>138</v>
      </c>
      <c r="D2" s="26"/>
      <c r="E2"/>
    </row>
    <row r="3" spans="1:18" x14ac:dyDescent="0.35">
      <c r="D3" s="26"/>
      <c r="E3"/>
    </row>
    <row r="4" spans="1:18" x14ac:dyDescent="0.35">
      <c r="B4" s="1" t="s">
        <v>6</v>
      </c>
      <c r="E4" s="53"/>
    </row>
    <row r="5" spans="1:18" x14ac:dyDescent="0.35">
      <c r="B5" s="1"/>
      <c r="E5" s="53"/>
    </row>
    <row r="6" spans="1:18" x14ac:dyDescent="0.35">
      <c r="B6" s="1" t="s">
        <v>7</v>
      </c>
      <c r="E6" s="52"/>
    </row>
    <row r="7" spans="1:18" x14ac:dyDescent="0.35">
      <c r="E7" s="56" t="s">
        <v>139</v>
      </c>
      <c r="F7" s="56"/>
      <c r="G7" s="56"/>
      <c r="H7" s="56"/>
      <c r="I7" s="56"/>
      <c r="J7" s="57"/>
      <c r="K7" s="56" t="s">
        <v>140</v>
      </c>
      <c r="L7" s="56"/>
      <c r="M7" s="56"/>
      <c r="N7" s="56"/>
      <c r="O7" s="56"/>
      <c r="P7" s="58"/>
      <c r="Q7" s="58"/>
      <c r="R7" s="57"/>
    </row>
    <row r="8" spans="1:18" ht="29" x14ac:dyDescent="0.35">
      <c r="B8" s="18" t="s">
        <v>8</v>
      </c>
      <c r="C8" s="18" t="s">
        <v>9</v>
      </c>
      <c r="D8" s="18" t="s">
        <v>141</v>
      </c>
      <c r="E8" s="19" t="s">
        <v>142</v>
      </c>
      <c r="F8" s="18" t="s">
        <v>143</v>
      </c>
      <c r="G8" s="18" t="s">
        <v>144</v>
      </c>
      <c r="H8" s="18" t="s">
        <v>145</v>
      </c>
      <c r="I8" s="18" t="s">
        <v>146</v>
      </c>
      <c r="J8" s="59"/>
      <c r="K8" s="18" t="s">
        <v>147</v>
      </c>
      <c r="L8" s="18" t="s">
        <v>143</v>
      </c>
      <c r="M8" s="18" t="s">
        <v>144</v>
      </c>
      <c r="N8" s="18" t="s">
        <v>145</v>
      </c>
      <c r="O8" s="18" t="s">
        <v>146</v>
      </c>
      <c r="P8" s="18" t="s">
        <v>148</v>
      </c>
      <c r="Q8" s="18" t="s">
        <v>18</v>
      </c>
      <c r="R8" s="59"/>
    </row>
    <row r="9" spans="1:18" x14ac:dyDescent="0.35">
      <c r="A9">
        <v>140208</v>
      </c>
      <c r="B9" s="24">
        <v>1003</v>
      </c>
      <c r="C9" s="25" t="s">
        <v>149</v>
      </c>
      <c r="D9" t="s">
        <v>150</v>
      </c>
      <c r="E9" s="26">
        <v>103</v>
      </c>
      <c r="F9" s="60">
        <v>223.26010000000002</v>
      </c>
      <c r="G9" s="60">
        <f t="shared" ref="G9:G53" si="0">IFERROR(F9/E9,0)</f>
        <v>2.1675737864077673</v>
      </c>
      <c r="H9" s="16">
        <v>2500</v>
      </c>
      <c r="I9" s="28">
        <f t="shared" ref="I9:I53" si="1">E9*G9*H9</f>
        <v>558150.25</v>
      </c>
      <c r="J9" s="28"/>
      <c r="K9" s="26">
        <v>17650</v>
      </c>
      <c r="L9" s="60">
        <v>4466.7045000000007</v>
      </c>
      <c r="M9" s="60">
        <f t="shared" ref="M9:M53" si="2">IFERROR(L9/K9,0)</f>
        <v>0.25307107648725219</v>
      </c>
      <c r="N9" s="61">
        <v>555</v>
      </c>
      <c r="O9" s="15">
        <f t="shared" ref="O9:O53" si="3">K9*M9*N9</f>
        <v>2479020.9975000005</v>
      </c>
      <c r="P9" s="15">
        <f t="shared" ref="P9:P53" si="4">O9+I9</f>
        <v>3037171.2475000005</v>
      </c>
      <c r="Q9" s="15">
        <f>P9/3</f>
        <v>1012390.4158333335</v>
      </c>
      <c r="R9" s="28"/>
    </row>
    <row r="10" spans="1:18" x14ac:dyDescent="0.35">
      <c r="B10" s="24">
        <v>1007</v>
      </c>
      <c r="C10" s="25" t="s">
        <v>151</v>
      </c>
      <c r="D10" t="s">
        <v>150</v>
      </c>
      <c r="E10" s="26">
        <v>583</v>
      </c>
      <c r="F10" s="60">
        <v>575.33269999999993</v>
      </c>
      <c r="G10" s="60">
        <f t="shared" si="0"/>
        <v>0.98684854202401362</v>
      </c>
      <c r="H10" s="16">
        <v>2500</v>
      </c>
      <c r="I10" s="28">
        <f t="shared" si="1"/>
        <v>1438331.7499999998</v>
      </c>
      <c r="J10" s="28"/>
      <c r="K10" s="26">
        <v>28215</v>
      </c>
      <c r="L10" s="60">
        <v>9703.4179000000004</v>
      </c>
      <c r="M10" s="60">
        <f t="shared" si="2"/>
        <v>0.34390990253411308</v>
      </c>
      <c r="N10" s="61">
        <v>555</v>
      </c>
      <c r="O10" s="15">
        <f t="shared" si="3"/>
        <v>5385396.9345000004</v>
      </c>
      <c r="P10" s="15">
        <f t="shared" si="4"/>
        <v>6823728.6845000004</v>
      </c>
      <c r="Q10" s="15">
        <f t="shared" ref="Q10:Q53" si="5">P10/3</f>
        <v>2274576.2281666668</v>
      </c>
      <c r="R10" s="28"/>
    </row>
    <row r="11" spans="1:18" x14ac:dyDescent="0.35">
      <c r="A11">
        <v>140048</v>
      </c>
      <c r="B11" s="24">
        <v>2002</v>
      </c>
      <c r="C11" s="25" t="s">
        <v>152</v>
      </c>
      <c r="D11" t="s">
        <v>150</v>
      </c>
      <c r="E11" s="26">
        <v>425</v>
      </c>
      <c r="F11" s="60">
        <v>500.79290000000003</v>
      </c>
      <c r="G11" s="60">
        <f t="shared" si="0"/>
        <v>1.1783362352941178</v>
      </c>
      <c r="H11" s="16">
        <v>2500</v>
      </c>
      <c r="I11" s="28">
        <f t="shared" si="1"/>
        <v>1251982.2500000002</v>
      </c>
      <c r="J11" s="28"/>
      <c r="K11" s="26">
        <v>12615</v>
      </c>
      <c r="L11" s="60">
        <v>3923.9897000000001</v>
      </c>
      <c r="M11" s="60">
        <f t="shared" si="2"/>
        <v>0.311057447483155</v>
      </c>
      <c r="N11" s="61">
        <v>555</v>
      </c>
      <c r="O11" s="15">
        <f t="shared" si="3"/>
        <v>2177814.2835000004</v>
      </c>
      <c r="P11" s="15">
        <f t="shared" si="4"/>
        <v>3429796.5335000008</v>
      </c>
      <c r="Q11" s="15">
        <f t="shared" si="5"/>
        <v>1143265.5111666669</v>
      </c>
      <c r="R11" s="28"/>
    </row>
    <row r="12" spans="1:18" x14ac:dyDescent="0.35">
      <c r="A12">
        <v>143300</v>
      </c>
      <c r="B12" s="24">
        <v>2006</v>
      </c>
      <c r="C12" s="25" t="s">
        <v>153</v>
      </c>
      <c r="D12" t="s">
        <v>150</v>
      </c>
      <c r="E12" s="26">
        <v>943</v>
      </c>
      <c r="F12" s="60">
        <v>970.56430000000046</v>
      </c>
      <c r="G12" s="60">
        <f t="shared" si="0"/>
        <v>1.0292304347826091</v>
      </c>
      <c r="H12" s="16">
        <v>2500</v>
      </c>
      <c r="I12" s="28">
        <f t="shared" si="1"/>
        <v>2426410.7500000009</v>
      </c>
      <c r="J12" s="28"/>
      <c r="K12" s="26">
        <v>25377</v>
      </c>
      <c r="L12" s="60">
        <v>7026.8536999999988</v>
      </c>
      <c r="M12" s="60">
        <f t="shared" si="2"/>
        <v>0.27689851834338175</v>
      </c>
      <c r="N12" s="61">
        <v>555</v>
      </c>
      <c r="O12" s="15">
        <f t="shared" si="3"/>
        <v>3899903.8034999995</v>
      </c>
      <c r="P12" s="15">
        <f t="shared" si="4"/>
        <v>6326314.5535000004</v>
      </c>
      <c r="Q12" s="15">
        <f t="shared" si="5"/>
        <v>2108771.5178333335</v>
      </c>
      <c r="R12" s="28"/>
    </row>
    <row r="13" spans="1:18" x14ac:dyDescent="0.35">
      <c r="A13">
        <v>140091</v>
      </c>
      <c r="B13" s="24">
        <v>2015</v>
      </c>
      <c r="C13" s="25" t="s">
        <v>48</v>
      </c>
      <c r="D13" t="s">
        <v>150</v>
      </c>
      <c r="E13" s="26">
        <v>764</v>
      </c>
      <c r="F13" s="60">
        <v>911.59440000000006</v>
      </c>
      <c r="G13" s="60">
        <f t="shared" si="0"/>
        <v>1.193186387434555</v>
      </c>
      <c r="H13" s="16">
        <v>2500</v>
      </c>
      <c r="I13" s="28">
        <f t="shared" si="1"/>
        <v>2278986</v>
      </c>
      <c r="J13" s="28"/>
      <c r="K13" s="26">
        <v>31612</v>
      </c>
      <c r="L13" s="60">
        <v>7912.5</v>
      </c>
      <c r="M13" s="60">
        <f t="shared" si="2"/>
        <v>0.25030051879033277</v>
      </c>
      <c r="N13" s="61">
        <v>555</v>
      </c>
      <c r="O13" s="15">
        <f t="shared" si="3"/>
        <v>4391437.5</v>
      </c>
      <c r="P13" s="15">
        <f t="shared" si="4"/>
        <v>6670423.5</v>
      </c>
      <c r="Q13" s="15">
        <f t="shared" si="5"/>
        <v>2223474.5</v>
      </c>
      <c r="R13" s="28"/>
    </row>
    <row r="14" spans="1:18" x14ac:dyDescent="0.35">
      <c r="B14" s="24">
        <v>3002</v>
      </c>
      <c r="C14" s="25" t="s">
        <v>154</v>
      </c>
      <c r="D14" t="s">
        <v>150</v>
      </c>
      <c r="E14" s="26">
        <v>124</v>
      </c>
      <c r="F14" s="60">
        <v>110.31180000000001</v>
      </c>
      <c r="G14" s="60">
        <f t="shared" si="0"/>
        <v>0.88961129032258068</v>
      </c>
      <c r="H14" s="16">
        <v>2500</v>
      </c>
      <c r="I14" s="28">
        <f t="shared" si="1"/>
        <v>275779.5</v>
      </c>
      <c r="J14" s="28"/>
      <c r="K14" s="26">
        <v>12772</v>
      </c>
      <c r="L14" s="60">
        <v>2352.2608</v>
      </c>
      <c r="M14" s="60">
        <f t="shared" si="2"/>
        <v>0.18417325399310994</v>
      </c>
      <c r="N14" s="61">
        <v>555</v>
      </c>
      <c r="O14" s="15">
        <f t="shared" si="3"/>
        <v>1305504.7439999999</v>
      </c>
      <c r="P14" s="15">
        <f t="shared" si="4"/>
        <v>1581284.2439999999</v>
      </c>
      <c r="Q14" s="15">
        <f t="shared" si="5"/>
        <v>527094.74800000002</v>
      </c>
      <c r="R14" s="28"/>
    </row>
    <row r="15" spans="1:18" x14ac:dyDescent="0.35">
      <c r="B15" s="24">
        <v>3005</v>
      </c>
      <c r="C15" s="25" t="s">
        <v>155</v>
      </c>
      <c r="D15" t="s">
        <v>150</v>
      </c>
      <c r="E15" s="26">
        <v>911</v>
      </c>
      <c r="F15" s="60">
        <v>840.62680000000012</v>
      </c>
      <c r="G15" s="60">
        <f t="shared" si="0"/>
        <v>0.92275170142700347</v>
      </c>
      <c r="H15" s="16">
        <v>2500</v>
      </c>
      <c r="I15" s="28">
        <f t="shared" si="1"/>
        <v>2101567.0000000005</v>
      </c>
      <c r="J15" s="28"/>
      <c r="K15" s="26">
        <v>28649</v>
      </c>
      <c r="L15" s="60">
        <v>12645.9059</v>
      </c>
      <c r="M15" s="60">
        <f t="shared" si="2"/>
        <v>0.44140828301162344</v>
      </c>
      <c r="N15" s="61">
        <v>555</v>
      </c>
      <c r="O15" s="15">
        <f t="shared" si="3"/>
        <v>7018477.7745000003</v>
      </c>
      <c r="P15" s="15">
        <f t="shared" si="4"/>
        <v>9120044.7745000012</v>
      </c>
      <c r="Q15" s="15">
        <f t="shared" si="5"/>
        <v>3040014.9248333336</v>
      </c>
      <c r="R15" s="28"/>
    </row>
    <row r="16" spans="1:18" x14ac:dyDescent="0.35">
      <c r="A16">
        <v>140184</v>
      </c>
      <c r="B16" s="24">
        <v>3023</v>
      </c>
      <c r="C16" s="25" t="s">
        <v>156</v>
      </c>
      <c r="D16" t="s">
        <v>150</v>
      </c>
      <c r="E16" s="26">
        <v>3093</v>
      </c>
      <c r="F16" s="60">
        <v>6912.2322000000004</v>
      </c>
      <c r="G16" s="60">
        <f t="shared" si="0"/>
        <v>2.2347986420950536</v>
      </c>
      <c r="H16" s="16">
        <v>2500</v>
      </c>
      <c r="I16" s="28">
        <f t="shared" si="1"/>
        <v>17280580.500000004</v>
      </c>
      <c r="J16" s="28"/>
      <c r="K16" s="26">
        <v>109450</v>
      </c>
      <c r="L16" s="60">
        <v>30403.249500000005</v>
      </c>
      <c r="M16" s="60">
        <f t="shared" si="2"/>
        <v>0.27778208771128376</v>
      </c>
      <c r="N16" s="61">
        <v>555</v>
      </c>
      <c r="O16" s="15">
        <f t="shared" si="3"/>
        <v>16873803.472500004</v>
      </c>
      <c r="P16" s="15">
        <f t="shared" si="4"/>
        <v>34154383.972500011</v>
      </c>
      <c r="Q16" s="15">
        <f t="shared" si="5"/>
        <v>11384794.657500004</v>
      </c>
      <c r="R16" s="28"/>
    </row>
    <row r="17" spans="1:18" x14ac:dyDescent="0.35">
      <c r="A17">
        <v>140053</v>
      </c>
      <c r="B17" s="24">
        <v>3025</v>
      </c>
      <c r="C17" s="25" t="s">
        <v>157</v>
      </c>
      <c r="D17" t="s">
        <v>150</v>
      </c>
      <c r="E17" s="26">
        <v>1126</v>
      </c>
      <c r="F17" s="60">
        <v>3535.0204000000008</v>
      </c>
      <c r="G17" s="60">
        <f t="shared" si="0"/>
        <v>3.1394497335701606</v>
      </c>
      <c r="H17" s="16">
        <v>2500</v>
      </c>
      <c r="I17" s="28">
        <f t="shared" si="1"/>
        <v>8837551.0000000019</v>
      </c>
      <c r="J17" s="28"/>
      <c r="K17" s="26">
        <v>88662</v>
      </c>
      <c r="L17" s="60">
        <v>28762.065400000003</v>
      </c>
      <c r="M17" s="60">
        <f t="shared" si="2"/>
        <v>0.32440126999165375</v>
      </c>
      <c r="N17" s="61">
        <v>555</v>
      </c>
      <c r="O17" s="15">
        <f t="shared" si="3"/>
        <v>15962946.297000002</v>
      </c>
      <c r="P17" s="15">
        <f t="shared" si="4"/>
        <v>24800497.297000006</v>
      </c>
      <c r="Q17" s="15">
        <f t="shared" si="5"/>
        <v>8266832.4323333353</v>
      </c>
      <c r="R17" s="28"/>
    </row>
    <row r="18" spans="1:18" x14ac:dyDescent="0.35">
      <c r="A18">
        <v>140054</v>
      </c>
      <c r="B18" s="24">
        <v>3048</v>
      </c>
      <c r="C18" s="25" t="s">
        <v>158</v>
      </c>
      <c r="D18" t="s">
        <v>150</v>
      </c>
      <c r="E18" s="26">
        <v>2087</v>
      </c>
      <c r="F18" s="60">
        <v>4295.541400000001</v>
      </c>
      <c r="G18" s="60">
        <f t="shared" si="0"/>
        <v>2.0582373742213709</v>
      </c>
      <c r="H18" s="16">
        <v>2500</v>
      </c>
      <c r="I18" s="28">
        <f t="shared" si="1"/>
        <v>10738853.500000002</v>
      </c>
      <c r="J18" s="28"/>
      <c r="K18" s="26">
        <v>93928</v>
      </c>
      <c r="L18" s="60">
        <v>28483.055199999999</v>
      </c>
      <c r="M18" s="60">
        <f t="shared" si="2"/>
        <v>0.3032434971467507</v>
      </c>
      <c r="N18" s="61">
        <v>555</v>
      </c>
      <c r="O18" s="15">
        <f t="shared" si="3"/>
        <v>15808095.636</v>
      </c>
      <c r="P18" s="15">
        <f t="shared" si="4"/>
        <v>26546949.136</v>
      </c>
      <c r="Q18" s="15">
        <f t="shared" si="5"/>
        <v>8848983.0453333333</v>
      </c>
      <c r="R18" s="28"/>
    </row>
    <row r="19" spans="1:18" x14ac:dyDescent="0.35">
      <c r="A19">
        <v>140164</v>
      </c>
      <c r="B19" s="24">
        <v>3055</v>
      </c>
      <c r="C19" s="25" t="s">
        <v>159</v>
      </c>
      <c r="D19" t="s">
        <v>150</v>
      </c>
      <c r="E19" s="26">
        <v>559</v>
      </c>
      <c r="F19" s="60">
        <v>726.702</v>
      </c>
      <c r="G19" s="60">
        <f t="shared" si="0"/>
        <v>1.3000035778175314</v>
      </c>
      <c r="H19" s="16">
        <v>2500</v>
      </c>
      <c r="I19" s="28">
        <f t="shared" si="1"/>
        <v>1816755</v>
      </c>
      <c r="J19" s="28"/>
      <c r="K19" s="26">
        <v>19466</v>
      </c>
      <c r="L19" s="60">
        <v>4617.7972000000009</v>
      </c>
      <c r="M19" s="60">
        <f t="shared" si="2"/>
        <v>0.23722373368950997</v>
      </c>
      <c r="N19" s="61">
        <v>555</v>
      </c>
      <c r="O19" s="15">
        <f t="shared" si="3"/>
        <v>2562877.4460000005</v>
      </c>
      <c r="P19" s="15">
        <f t="shared" si="4"/>
        <v>4379632.4460000005</v>
      </c>
      <c r="Q19" s="15">
        <f t="shared" si="5"/>
        <v>1459877.4820000001</v>
      </c>
      <c r="R19" s="28"/>
    </row>
    <row r="20" spans="1:18" x14ac:dyDescent="0.35">
      <c r="A20">
        <v>140281</v>
      </c>
      <c r="B20" s="24">
        <v>3067</v>
      </c>
      <c r="C20" s="25" t="s">
        <v>160</v>
      </c>
      <c r="D20" t="s">
        <v>150</v>
      </c>
      <c r="E20" s="26">
        <v>210</v>
      </c>
      <c r="F20" s="60">
        <v>472.83050000000003</v>
      </c>
      <c r="G20" s="60">
        <f t="shared" si="0"/>
        <v>2.2515738095238098</v>
      </c>
      <c r="H20" s="16">
        <v>2500</v>
      </c>
      <c r="I20" s="28">
        <f t="shared" si="1"/>
        <v>1182076.2500000002</v>
      </c>
      <c r="J20" s="28"/>
      <c r="K20" s="26">
        <v>9143</v>
      </c>
      <c r="L20" s="60">
        <v>2851.3306999999995</v>
      </c>
      <c r="M20" s="60">
        <f t="shared" si="2"/>
        <v>0.31185942250902327</v>
      </c>
      <c r="N20" s="61">
        <v>555</v>
      </c>
      <c r="O20" s="15">
        <f t="shared" si="3"/>
        <v>1582488.5384999998</v>
      </c>
      <c r="P20" s="15">
        <f t="shared" si="4"/>
        <v>2764564.7884999998</v>
      </c>
      <c r="Q20" s="15">
        <f t="shared" si="5"/>
        <v>921521.5961666666</v>
      </c>
      <c r="R20" s="28"/>
    </row>
    <row r="21" spans="1:18" x14ac:dyDescent="0.35">
      <c r="A21">
        <v>140067</v>
      </c>
      <c r="B21" s="24">
        <v>3073</v>
      </c>
      <c r="C21" s="25" t="s">
        <v>161</v>
      </c>
      <c r="D21" t="s">
        <v>150</v>
      </c>
      <c r="E21" s="26">
        <v>634</v>
      </c>
      <c r="F21" s="60">
        <v>1050.7018000000003</v>
      </c>
      <c r="G21" s="60">
        <f t="shared" si="0"/>
        <v>1.6572583596214516</v>
      </c>
      <c r="H21" s="16">
        <v>2500</v>
      </c>
      <c r="I21" s="28">
        <f t="shared" si="1"/>
        <v>2626754.5000000005</v>
      </c>
      <c r="J21" s="28"/>
      <c r="K21" s="26">
        <v>27680</v>
      </c>
      <c r="L21" s="60">
        <v>12697.421699999994</v>
      </c>
      <c r="M21" s="60">
        <f t="shared" si="2"/>
        <v>0.45872188222543331</v>
      </c>
      <c r="N21" s="61">
        <v>555</v>
      </c>
      <c r="O21" s="15">
        <f t="shared" si="3"/>
        <v>7047069.043499996</v>
      </c>
      <c r="P21" s="15">
        <f t="shared" si="4"/>
        <v>9673823.5434999969</v>
      </c>
      <c r="Q21" s="15">
        <f t="shared" si="5"/>
        <v>3224607.8478333321</v>
      </c>
      <c r="R21" s="28"/>
    </row>
    <row r="22" spans="1:18" x14ac:dyDescent="0.35">
      <c r="A22">
        <v>140161</v>
      </c>
      <c r="B22" s="24">
        <v>3122</v>
      </c>
      <c r="C22" s="25" t="s">
        <v>162</v>
      </c>
      <c r="D22" t="s">
        <v>150</v>
      </c>
      <c r="E22" s="26">
        <v>1986</v>
      </c>
      <c r="F22" s="60">
        <v>4074.9323999999997</v>
      </c>
      <c r="G22" s="60">
        <f t="shared" si="0"/>
        <v>2.0518290030211479</v>
      </c>
      <c r="H22" s="16">
        <v>2500</v>
      </c>
      <c r="I22" s="28">
        <f t="shared" si="1"/>
        <v>10187331</v>
      </c>
      <c r="J22" s="28"/>
      <c r="K22" s="26">
        <v>77734</v>
      </c>
      <c r="L22" s="60">
        <v>16164.590700000001</v>
      </c>
      <c r="M22" s="60">
        <f t="shared" si="2"/>
        <v>0.20794749659093834</v>
      </c>
      <c r="N22" s="61">
        <v>555</v>
      </c>
      <c r="O22" s="15">
        <f t="shared" si="3"/>
        <v>8971347.8385000005</v>
      </c>
      <c r="P22" s="15">
        <f t="shared" si="4"/>
        <v>19158678.838500001</v>
      </c>
      <c r="Q22" s="15">
        <f t="shared" si="5"/>
        <v>6386226.2795000002</v>
      </c>
      <c r="R22" s="28"/>
    </row>
    <row r="23" spans="1:18" x14ac:dyDescent="0.35">
      <c r="A23">
        <v>140052</v>
      </c>
      <c r="B23" s="24">
        <v>4001</v>
      </c>
      <c r="C23" s="25" t="s">
        <v>163</v>
      </c>
      <c r="D23" t="s">
        <v>150</v>
      </c>
      <c r="E23" s="26">
        <v>345</v>
      </c>
      <c r="F23" s="60">
        <v>352.96169999999995</v>
      </c>
      <c r="G23" s="60">
        <f t="shared" si="0"/>
        <v>1.0230773913043476</v>
      </c>
      <c r="H23" s="16">
        <v>2500</v>
      </c>
      <c r="I23" s="28">
        <f t="shared" si="1"/>
        <v>882404.24999999988</v>
      </c>
      <c r="J23" s="28"/>
      <c r="K23" s="26">
        <v>20291</v>
      </c>
      <c r="L23" s="60">
        <v>3737.8993</v>
      </c>
      <c r="M23" s="60">
        <f t="shared" si="2"/>
        <v>0.18421464195948942</v>
      </c>
      <c r="N23" s="61">
        <v>555</v>
      </c>
      <c r="O23" s="15">
        <f t="shared" si="3"/>
        <v>2074534.1114999999</v>
      </c>
      <c r="P23" s="15">
        <f t="shared" si="4"/>
        <v>2956938.3614999996</v>
      </c>
      <c r="Q23" s="15">
        <f t="shared" si="5"/>
        <v>985646.12049999984</v>
      </c>
      <c r="R23" s="28"/>
    </row>
    <row r="24" spans="1:18" x14ac:dyDescent="0.35">
      <c r="A24">
        <v>140080</v>
      </c>
      <c r="B24" s="24">
        <v>4004</v>
      </c>
      <c r="C24" s="25" t="s">
        <v>164</v>
      </c>
      <c r="D24" t="s">
        <v>150</v>
      </c>
      <c r="E24" s="26">
        <v>317</v>
      </c>
      <c r="F24" s="60">
        <v>471.76239999999996</v>
      </c>
      <c r="G24" s="60">
        <f t="shared" si="0"/>
        <v>1.4882094637223973</v>
      </c>
      <c r="H24" s="16">
        <v>2500</v>
      </c>
      <c r="I24" s="28">
        <f t="shared" si="1"/>
        <v>1179406</v>
      </c>
      <c r="J24" s="28"/>
      <c r="K24" s="26">
        <v>31647</v>
      </c>
      <c r="L24" s="60">
        <v>9795.1815999999999</v>
      </c>
      <c r="M24" s="60">
        <f t="shared" si="2"/>
        <v>0.30951374853856606</v>
      </c>
      <c r="N24" s="61">
        <v>555</v>
      </c>
      <c r="O24" s="15">
        <f t="shared" si="3"/>
        <v>5436325.7879999997</v>
      </c>
      <c r="P24" s="15">
        <f t="shared" si="4"/>
        <v>6615731.7879999997</v>
      </c>
      <c r="Q24" s="15">
        <f t="shared" si="5"/>
        <v>2205243.9293333334</v>
      </c>
      <c r="R24" s="28"/>
    </row>
    <row r="25" spans="1:18" x14ac:dyDescent="0.35">
      <c r="A25">
        <v>140155</v>
      </c>
      <c r="B25" s="24">
        <v>5008</v>
      </c>
      <c r="C25" s="25" t="s">
        <v>165</v>
      </c>
      <c r="D25" t="s">
        <v>150</v>
      </c>
      <c r="E25" s="26">
        <v>556</v>
      </c>
      <c r="F25" s="60">
        <v>604.7659000000001</v>
      </c>
      <c r="G25" s="60">
        <f t="shared" si="0"/>
        <v>1.0877084532374102</v>
      </c>
      <c r="H25" s="16">
        <v>2500</v>
      </c>
      <c r="I25" s="28">
        <f t="shared" si="1"/>
        <v>1511914.7500000002</v>
      </c>
      <c r="J25" s="28"/>
      <c r="K25" s="26">
        <v>41235</v>
      </c>
      <c r="L25" s="60">
        <v>8676.6435000000001</v>
      </c>
      <c r="M25" s="60">
        <f t="shared" si="2"/>
        <v>0.21041938886867953</v>
      </c>
      <c r="N25" s="61">
        <v>555</v>
      </c>
      <c r="O25" s="15">
        <f t="shared" si="3"/>
        <v>4815537.1425000001</v>
      </c>
      <c r="P25" s="15">
        <f t="shared" si="4"/>
        <v>6327451.8925000001</v>
      </c>
      <c r="Q25" s="15">
        <f t="shared" si="5"/>
        <v>2109150.6308333334</v>
      </c>
      <c r="R25" s="28"/>
    </row>
    <row r="26" spans="1:18" x14ac:dyDescent="0.35">
      <c r="A26">
        <v>140093</v>
      </c>
      <c r="B26" s="24">
        <v>5011</v>
      </c>
      <c r="C26" s="25" t="s">
        <v>166</v>
      </c>
      <c r="D26" t="s">
        <v>150</v>
      </c>
      <c r="E26" s="26">
        <v>967</v>
      </c>
      <c r="F26" s="60">
        <v>1581.8310999999999</v>
      </c>
      <c r="G26" s="60">
        <f t="shared" si="0"/>
        <v>1.6358129265770422</v>
      </c>
      <c r="H26" s="16">
        <v>2500</v>
      </c>
      <c r="I26" s="28">
        <f t="shared" si="1"/>
        <v>3954577.7499999995</v>
      </c>
      <c r="J26" s="28"/>
      <c r="K26" s="26">
        <v>47850</v>
      </c>
      <c r="L26" s="60">
        <v>18880.831299999994</v>
      </c>
      <c r="M26" s="60">
        <f t="shared" si="2"/>
        <v>0.39458372622779508</v>
      </c>
      <c r="N26" s="61">
        <v>555</v>
      </c>
      <c r="O26" s="15">
        <f t="shared" si="3"/>
        <v>10478861.371499997</v>
      </c>
      <c r="P26" s="15">
        <f t="shared" si="4"/>
        <v>14433439.121499997</v>
      </c>
      <c r="Q26" s="15">
        <f t="shared" si="5"/>
        <v>4811146.3738333322</v>
      </c>
      <c r="R26" s="28"/>
    </row>
    <row r="27" spans="1:18" x14ac:dyDescent="0.35">
      <c r="B27" s="24">
        <v>5012</v>
      </c>
      <c r="C27" s="25" t="s">
        <v>167</v>
      </c>
      <c r="D27" t="s">
        <v>150</v>
      </c>
      <c r="E27" s="26">
        <v>373</v>
      </c>
      <c r="F27" s="60">
        <v>944.79920000000016</v>
      </c>
      <c r="G27" s="60">
        <f t="shared" si="0"/>
        <v>2.5329737265415555</v>
      </c>
      <c r="H27" s="16">
        <v>2500</v>
      </c>
      <c r="I27" s="28">
        <f t="shared" si="1"/>
        <v>2361998.0000000005</v>
      </c>
      <c r="J27" s="28"/>
      <c r="K27" s="26">
        <v>18992</v>
      </c>
      <c r="L27" s="60">
        <v>5821.213600000001</v>
      </c>
      <c r="M27" s="60">
        <f t="shared" si="2"/>
        <v>0.30650871946082564</v>
      </c>
      <c r="N27" s="61">
        <v>555</v>
      </c>
      <c r="O27" s="15">
        <f t="shared" si="3"/>
        <v>3230773.5480000004</v>
      </c>
      <c r="P27" s="15">
        <f t="shared" si="4"/>
        <v>5592771.5480000004</v>
      </c>
      <c r="Q27" s="15">
        <f t="shared" si="5"/>
        <v>1864257.1826666668</v>
      </c>
      <c r="R27" s="28"/>
    </row>
    <row r="28" spans="1:18" x14ac:dyDescent="0.35">
      <c r="A28">
        <v>140186</v>
      </c>
      <c r="B28" s="24">
        <v>7002</v>
      </c>
      <c r="C28" s="25" t="s">
        <v>168</v>
      </c>
      <c r="D28" t="s">
        <v>150</v>
      </c>
      <c r="E28" s="26">
        <v>441</v>
      </c>
      <c r="F28" s="60">
        <v>539.90780000000018</v>
      </c>
      <c r="G28" s="60">
        <f t="shared" si="0"/>
        <v>1.2242807256235833</v>
      </c>
      <c r="H28" s="16">
        <v>2500</v>
      </c>
      <c r="I28" s="28">
        <f t="shared" si="1"/>
        <v>1349769.5000000005</v>
      </c>
      <c r="J28" s="28"/>
      <c r="K28" s="26">
        <v>22877</v>
      </c>
      <c r="L28" s="60">
        <v>3570.4929999999999</v>
      </c>
      <c r="M28" s="60">
        <f t="shared" si="2"/>
        <v>0.15607347991432444</v>
      </c>
      <c r="N28" s="61">
        <v>555</v>
      </c>
      <c r="O28" s="15">
        <f t="shared" si="3"/>
        <v>1981623.615</v>
      </c>
      <c r="P28" s="15">
        <f t="shared" si="4"/>
        <v>3331393.1150000002</v>
      </c>
      <c r="Q28" s="15">
        <f t="shared" si="5"/>
        <v>1110464.3716666668</v>
      </c>
      <c r="R28" s="28"/>
    </row>
    <row r="29" spans="1:18" x14ac:dyDescent="0.35">
      <c r="A29">
        <v>140119</v>
      </c>
      <c r="B29" s="24">
        <v>8006</v>
      </c>
      <c r="C29" s="25" t="s">
        <v>169</v>
      </c>
      <c r="D29" t="s">
        <v>150</v>
      </c>
      <c r="E29" s="26">
        <v>711</v>
      </c>
      <c r="F29" s="60">
        <v>932.6004999999999</v>
      </c>
      <c r="G29" s="60">
        <f t="shared" si="0"/>
        <v>1.3116744022503515</v>
      </c>
      <c r="H29" s="16">
        <v>2500</v>
      </c>
      <c r="I29" s="28">
        <f t="shared" si="1"/>
        <v>2331501.2499999995</v>
      </c>
      <c r="J29" s="28"/>
      <c r="K29" s="26">
        <v>47079</v>
      </c>
      <c r="L29" s="60">
        <v>10576.026499999998</v>
      </c>
      <c r="M29" s="60">
        <f t="shared" si="2"/>
        <v>0.22464424690413981</v>
      </c>
      <c r="N29" s="61">
        <v>555</v>
      </c>
      <c r="O29" s="15">
        <f t="shared" si="3"/>
        <v>5869694.7074999986</v>
      </c>
      <c r="P29" s="15">
        <f t="shared" si="4"/>
        <v>8201195.9574999977</v>
      </c>
      <c r="Q29" s="15">
        <f t="shared" si="5"/>
        <v>2733731.9858333324</v>
      </c>
      <c r="R29" s="28"/>
    </row>
    <row r="30" spans="1:18" x14ac:dyDescent="0.35">
      <c r="A30">
        <v>140189</v>
      </c>
      <c r="B30" s="24">
        <v>8008</v>
      </c>
      <c r="C30" s="25" t="s">
        <v>170</v>
      </c>
      <c r="D30" t="s">
        <v>150</v>
      </c>
      <c r="E30" s="26">
        <v>151</v>
      </c>
      <c r="F30" s="60">
        <v>280.26729999999998</v>
      </c>
      <c r="G30" s="60">
        <f t="shared" si="0"/>
        <v>1.8560748344370859</v>
      </c>
      <c r="H30" s="16">
        <v>2500</v>
      </c>
      <c r="I30" s="28">
        <f t="shared" si="1"/>
        <v>700668.25</v>
      </c>
      <c r="J30" s="28"/>
      <c r="K30" s="26">
        <v>34915</v>
      </c>
      <c r="L30" s="60">
        <v>8263.6763999999985</v>
      </c>
      <c r="M30" s="60">
        <f t="shared" si="2"/>
        <v>0.2366798338822855</v>
      </c>
      <c r="N30" s="61">
        <v>555</v>
      </c>
      <c r="O30" s="15">
        <f t="shared" si="3"/>
        <v>4586340.4019999988</v>
      </c>
      <c r="P30" s="15">
        <f t="shared" si="4"/>
        <v>5287008.6519999988</v>
      </c>
      <c r="Q30" s="15">
        <f t="shared" si="5"/>
        <v>1762336.2173333329</v>
      </c>
      <c r="R30" s="28"/>
    </row>
    <row r="31" spans="1:18" x14ac:dyDescent="0.35">
      <c r="A31">
        <v>140228</v>
      </c>
      <c r="B31" s="24">
        <v>8019</v>
      </c>
      <c r="C31" s="25" t="s">
        <v>171</v>
      </c>
      <c r="D31" t="s">
        <v>150</v>
      </c>
      <c r="E31" s="26">
        <v>157</v>
      </c>
      <c r="F31" s="60">
        <v>123.3276000000001</v>
      </c>
      <c r="G31" s="60">
        <f t="shared" si="0"/>
        <v>0.78552611464968214</v>
      </c>
      <c r="H31" s="16">
        <v>2500</v>
      </c>
      <c r="I31" s="28">
        <f t="shared" si="1"/>
        <v>308319.00000000023</v>
      </c>
      <c r="J31" s="28"/>
      <c r="K31" s="26">
        <v>8440</v>
      </c>
      <c r="L31" s="60">
        <v>1848.2858999999999</v>
      </c>
      <c r="M31" s="60">
        <f t="shared" si="2"/>
        <v>0.21899122037914689</v>
      </c>
      <c r="N31" s="61">
        <v>555</v>
      </c>
      <c r="O31" s="15">
        <f t="shared" si="3"/>
        <v>1025798.6745</v>
      </c>
      <c r="P31" s="15">
        <f t="shared" si="4"/>
        <v>1334117.6745000002</v>
      </c>
      <c r="Q31" s="15">
        <f t="shared" si="5"/>
        <v>444705.89150000009</v>
      </c>
      <c r="R31" s="28"/>
    </row>
    <row r="32" spans="1:18" x14ac:dyDescent="0.35">
      <c r="A32">
        <v>140209</v>
      </c>
      <c r="B32" s="24">
        <v>10003</v>
      </c>
      <c r="C32" s="25" t="s">
        <v>172</v>
      </c>
      <c r="D32" t="s">
        <v>150</v>
      </c>
      <c r="E32" s="26">
        <v>683</v>
      </c>
      <c r="F32" s="60">
        <v>980.02530000000002</v>
      </c>
      <c r="G32" s="60">
        <f t="shared" si="0"/>
        <v>1.4348833089311859</v>
      </c>
      <c r="H32" s="16">
        <v>2500</v>
      </c>
      <c r="I32" s="28">
        <f t="shared" si="1"/>
        <v>2450063.2499999995</v>
      </c>
      <c r="J32" s="28"/>
      <c r="K32" s="26">
        <v>30445</v>
      </c>
      <c r="L32" s="60">
        <v>8439.9215000000004</v>
      </c>
      <c r="M32" s="60">
        <f t="shared" si="2"/>
        <v>0.27721864017079983</v>
      </c>
      <c r="N32" s="61">
        <v>555</v>
      </c>
      <c r="O32" s="15">
        <f t="shared" si="3"/>
        <v>4684156.4325000001</v>
      </c>
      <c r="P32" s="15">
        <f t="shared" si="4"/>
        <v>7134219.6824999992</v>
      </c>
      <c r="Q32" s="15">
        <f t="shared" si="5"/>
        <v>2378073.2274999996</v>
      </c>
      <c r="R32" s="28"/>
    </row>
    <row r="33" spans="1:18" x14ac:dyDescent="0.35">
      <c r="A33">
        <v>140088</v>
      </c>
      <c r="B33" s="24">
        <v>11001</v>
      </c>
      <c r="C33" s="25" t="s">
        <v>173</v>
      </c>
      <c r="D33" t="s">
        <v>150</v>
      </c>
      <c r="E33" s="26">
        <v>325</v>
      </c>
      <c r="F33" s="60">
        <v>391.30489999999998</v>
      </c>
      <c r="G33" s="60">
        <f t="shared" si="0"/>
        <v>1.2040150769230769</v>
      </c>
      <c r="H33" s="16">
        <v>2500</v>
      </c>
      <c r="I33" s="28">
        <f t="shared" si="1"/>
        <v>978262.24999999988</v>
      </c>
      <c r="J33" s="28"/>
      <c r="K33" s="26">
        <v>14889</v>
      </c>
      <c r="L33" s="60">
        <v>5267.3690999999999</v>
      </c>
      <c r="M33" s="60">
        <f t="shared" si="2"/>
        <v>0.35377588152327222</v>
      </c>
      <c r="N33" s="61">
        <v>555</v>
      </c>
      <c r="O33" s="15">
        <f t="shared" si="3"/>
        <v>2923389.8504999997</v>
      </c>
      <c r="P33" s="15">
        <f t="shared" si="4"/>
        <v>3901652.1004999997</v>
      </c>
      <c r="Q33" s="15">
        <f t="shared" si="5"/>
        <v>1300550.7001666666</v>
      </c>
      <c r="R33" s="28"/>
    </row>
    <row r="34" spans="1:18" x14ac:dyDescent="0.35">
      <c r="A34">
        <v>140084</v>
      </c>
      <c r="B34" s="24">
        <v>11006</v>
      </c>
      <c r="C34" s="25" t="s">
        <v>174</v>
      </c>
      <c r="D34" t="s">
        <v>150</v>
      </c>
      <c r="E34" s="26">
        <v>541</v>
      </c>
      <c r="F34" s="60">
        <v>552.03050000000019</v>
      </c>
      <c r="G34" s="60">
        <f t="shared" si="0"/>
        <v>1.020389094269871</v>
      </c>
      <c r="H34" s="16">
        <v>2500</v>
      </c>
      <c r="I34" s="28">
        <f t="shared" si="1"/>
        <v>1380076.2500000005</v>
      </c>
      <c r="J34" s="28"/>
      <c r="K34" s="26">
        <v>29617</v>
      </c>
      <c r="L34" s="60">
        <v>7950.1076999999996</v>
      </c>
      <c r="M34" s="60">
        <f t="shared" si="2"/>
        <v>0.26843055339838606</v>
      </c>
      <c r="N34" s="61">
        <v>555</v>
      </c>
      <c r="O34" s="15">
        <f t="shared" si="3"/>
        <v>4412309.7735000001</v>
      </c>
      <c r="P34" s="15">
        <f t="shared" si="4"/>
        <v>5792386.0235000011</v>
      </c>
      <c r="Q34" s="15">
        <f t="shared" si="5"/>
        <v>1930795.3411666669</v>
      </c>
      <c r="R34" s="28"/>
    </row>
    <row r="35" spans="1:18" x14ac:dyDescent="0.35">
      <c r="A35">
        <v>140082</v>
      </c>
      <c r="B35" s="24">
        <v>13017</v>
      </c>
      <c r="C35" s="25" t="s">
        <v>175</v>
      </c>
      <c r="D35" t="s">
        <v>150</v>
      </c>
      <c r="E35" s="26">
        <v>60</v>
      </c>
      <c r="F35" s="60">
        <v>137.25670000000002</v>
      </c>
      <c r="G35" s="60">
        <f t="shared" si="0"/>
        <v>2.2876116666666673</v>
      </c>
      <c r="H35" s="16">
        <v>2500</v>
      </c>
      <c r="I35" s="28">
        <f t="shared" si="1"/>
        <v>343141.75000000006</v>
      </c>
      <c r="J35" s="28"/>
      <c r="K35" s="26">
        <v>9058</v>
      </c>
      <c r="L35" s="60">
        <v>2266.7219000000005</v>
      </c>
      <c r="M35" s="60">
        <f t="shared" si="2"/>
        <v>0.25024529697504971</v>
      </c>
      <c r="N35" s="61">
        <v>555</v>
      </c>
      <c r="O35" s="15">
        <f t="shared" si="3"/>
        <v>1258030.6545000002</v>
      </c>
      <c r="P35" s="15">
        <f t="shared" si="4"/>
        <v>1601172.4045000002</v>
      </c>
      <c r="Q35" s="15">
        <f t="shared" si="5"/>
        <v>533724.13483333343</v>
      </c>
      <c r="R35" s="28"/>
    </row>
    <row r="36" spans="1:18" x14ac:dyDescent="0.35">
      <c r="B36" s="24">
        <v>13020</v>
      </c>
      <c r="C36" s="25" t="s">
        <v>176</v>
      </c>
      <c r="D36" t="s">
        <v>150</v>
      </c>
      <c r="E36" s="26">
        <v>649</v>
      </c>
      <c r="F36" s="60">
        <v>801.4536999999998</v>
      </c>
      <c r="G36" s="60">
        <f t="shared" si="0"/>
        <v>1.2349055469953771</v>
      </c>
      <c r="H36" s="16">
        <v>2500</v>
      </c>
      <c r="I36" s="28">
        <f t="shared" si="1"/>
        <v>2003634.2499999995</v>
      </c>
      <c r="J36" s="28"/>
      <c r="K36" s="26">
        <v>28608</v>
      </c>
      <c r="L36" s="60">
        <v>11123.4848</v>
      </c>
      <c r="M36" s="60">
        <f t="shared" si="2"/>
        <v>0.38882427293064875</v>
      </c>
      <c r="N36" s="61">
        <v>555</v>
      </c>
      <c r="O36" s="15">
        <f t="shared" si="3"/>
        <v>6173534.0640000002</v>
      </c>
      <c r="P36" s="15">
        <f t="shared" si="4"/>
        <v>8177168.3139999993</v>
      </c>
      <c r="Q36" s="15">
        <f t="shared" si="5"/>
        <v>2725722.7713333331</v>
      </c>
      <c r="R36" s="28"/>
    </row>
    <row r="37" spans="1:18" x14ac:dyDescent="0.35">
      <c r="B37" s="24">
        <v>13027</v>
      </c>
      <c r="C37" s="25" t="s">
        <v>177</v>
      </c>
      <c r="D37" t="s">
        <v>150</v>
      </c>
      <c r="E37" s="26">
        <v>1042</v>
      </c>
      <c r="F37" s="60">
        <v>2896.8644999999997</v>
      </c>
      <c r="G37" s="60">
        <f t="shared" si="0"/>
        <v>2.7801002879078691</v>
      </c>
      <c r="H37" s="16">
        <v>2500</v>
      </c>
      <c r="I37" s="28">
        <f t="shared" si="1"/>
        <v>7242161.2499999991</v>
      </c>
      <c r="J37" s="28"/>
      <c r="K37" s="26">
        <v>76857</v>
      </c>
      <c r="L37" s="60">
        <v>20039.264499999997</v>
      </c>
      <c r="M37" s="60">
        <f t="shared" si="2"/>
        <v>0.2607344093576382</v>
      </c>
      <c r="N37" s="61">
        <v>555</v>
      </c>
      <c r="O37" s="15">
        <f t="shared" si="3"/>
        <v>11121791.797499999</v>
      </c>
      <c r="P37" s="15">
        <f t="shared" si="4"/>
        <v>18363953.047499999</v>
      </c>
      <c r="Q37" s="15">
        <f t="shared" si="5"/>
        <v>6121317.6825000001</v>
      </c>
      <c r="R37" s="28"/>
    </row>
    <row r="38" spans="1:18" x14ac:dyDescent="0.35">
      <c r="A38">
        <v>140064</v>
      </c>
      <c r="B38" s="24">
        <v>13046</v>
      </c>
      <c r="C38" s="25" t="s">
        <v>178</v>
      </c>
      <c r="D38" t="s">
        <v>150</v>
      </c>
      <c r="E38" s="26">
        <v>550</v>
      </c>
      <c r="F38" s="60">
        <v>579.62369999999999</v>
      </c>
      <c r="G38" s="60">
        <f t="shared" si="0"/>
        <v>1.0538612727272727</v>
      </c>
      <c r="H38" s="16">
        <v>2500</v>
      </c>
      <c r="I38" s="28">
        <f t="shared" si="1"/>
        <v>1449059.25</v>
      </c>
      <c r="J38" s="28"/>
      <c r="K38" s="26">
        <v>47743</v>
      </c>
      <c r="L38" s="60">
        <v>11490.633</v>
      </c>
      <c r="M38" s="60">
        <f t="shared" si="2"/>
        <v>0.24067681126028947</v>
      </c>
      <c r="N38" s="61">
        <v>555</v>
      </c>
      <c r="O38" s="15">
        <f t="shared" si="3"/>
        <v>6377301.3149999995</v>
      </c>
      <c r="P38" s="15">
        <f t="shared" si="4"/>
        <v>7826360.5649999995</v>
      </c>
      <c r="Q38" s="15">
        <f t="shared" si="5"/>
        <v>2608786.855</v>
      </c>
      <c r="R38" s="28"/>
    </row>
    <row r="39" spans="1:18" x14ac:dyDescent="0.35">
      <c r="B39" s="24">
        <v>13047</v>
      </c>
      <c r="C39" s="25" t="s">
        <v>179</v>
      </c>
      <c r="D39" t="s">
        <v>150</v>
      </c>
      <c r="E39" s="26">
        <v>348</v>
      </c>
      <c r="F39" s="60">
        <v>389.46199999999999</v>
      </c>
      <c r="G39" s="60">
        <f t="shared" si="0"/>
        <v>1.1191436781609194</v>
      </c>
      <c r="H39" s="16">
        <v>2500</v>
      </c>
      <c r="I39" s="28">
        <f t="shared" si="1"/>
        <v>973654.99999999988</v>
      </c>
      <c r="J39" s="28"/>
      <c r="K39" s="26">
        <v>17162</v>
      </c>
      <c r="L39" s="60">
        <v>5499.1053000000002</v>
      </c>
      <c r="M39" s="60">
        <f t="shared" si="2"/>
        <v>0.32042333644097426</v>
      </c>
      <c r="N39" s="61">
        <v>555</v>
      </c>
      <c r="O39" s="15">
        <f t="shared" si="3"/>
        <v>3052003.4415000002</v>
      </c>
      <c r="P39" s="15">
        <f t="shared" si="4"/>
        <v>4025658.4415000002</v>
      </c>
      <c r="Q39" s="15">
        <f t="shared" si="5"/>
        <v>1341886.1471666668</v>
      </c>
    </row>
    <row r="40" spans="1:18" x14ac:dyDescent="0.35">
      <c r="B40" s="24">
        <v>14002</v>
      </c>
      <c r="C40" s="25" t="s">
        <v>180</v>
      </c>
      <c r="D40" t="s">
        <v>150</v>
      </c>
      <c r="E40" s="26">
        <v>419</v>
      </c>
      <c r="F40" s="60">
        <v>532.10469999999998</v>
      </c>
      <c r="G40" s="60">
        <f t="shared" si="0"/>
        <v>1.2699396181384248</v>
      </c>
      <c r="H40" s="16">
        <v>2500</v>
      </c>
      <c r="I40" s="28">
        <f t="shared" si="1"/>
        <v>1330261.75</v>
      </c>
      <c r="J40" s="28"/>
      <c r="K40" s="26">
        <v>31131</v>
      </c>
      <c r="L40" s="60">
        <v>7960.6491000000015</v>
      </c>
      <c r="M40" s="60">
        <f t="shared" si="2"/>
        <v>0.25571453213838302</v>
      </c>
      <c r="N40" s="61">
        <v>555</v>
      </c>
      <c r="O40" s="15">
        <f t="shared" si="3"/>
        <v>4418160.250500001</v>
      </c>
      <c r="P40" s="15">
        <f t="shared" si="4"/>
        <v>5748422.000500001</v>
      </c>
      <c r="Q40" s="15">
        <f t="shared" si="5"/>
        <v>1916140.6668333337</v>
      </c>
    </row>
    <row r="41" spans="1:18" x14ac:dyDescent="0.35">
      <c r="B41" s="24">
        <v>15006</v>
      </c>
      <c r="C41" s="25" t="s">
        <v>181</v>
      </c>
      <c r="D41" t="s">
        <v>150</v>
      </c>
      <c r="E41" s="26">
        <v>129</v>
      </c>
      <c r="F41" s="60">
        <v>114.11049999999999</v>
      </c>
      <c r="G41" s="60">
        <f t="shared" si="0"/>
        <v>0.88457751937984486</v>
      </c>
      <c r="H41" s="16">
        <v>2500</v>
      </c>
      <c r="I41" s="28">
        <f t="shared" si="1"/>
        <v>285276.24999999994</v>
      </c>
      <c r="J41" s="28"/>
      <c r="K41" s="26">
        <v>10093</v>
      </c>
      <c r="L41" s="60">
        <v>2543.0216000000005</v>
      </c>
      <c r="M41" s="60">
        <f t="shared" si="2"/>
        <v>0.25195894184087986</v>
      </c>
      <c r="N41" s="61">
        <v>555</v>
      </c>
      <c r="O41" s="15">
        <f t="shared" si="3"/>
        <v>1411376.9880000004</v>
      </c>
      <c r="P41" s="15">
        <f t="shared" si="4"/>
        <v>1696653.2380000004</v>
      </c>
      <c r="Q41" s="15">
        <f t="shared" si="5"/>
        <v>565551.07933333341</v>
      </c>
    </row>
    <row r="42" spans="1:18" x14ac:dyDescent="0.35">
      <c r="B42" s="24">
        <v>15008</v>
      </c>
      <c r="C42" s="25" t="s">
        <v>182</v>
      </c>
      <c r="D42" t="s">
        <v>150</v>
      </c>
      <c r="E42" s="26">
        <v>2313</v>
      </c>
      <c r="F42" s="60">
        <v>4972.1053000000002</v>
      </c>
      <c r="G42" s="60">
        <f t="shared" si="0"/>
        <v>2.1496348032857759</v>
      </c>
      <c r="H42" s="16">
        <v>2500</v>
      </c>
      <c r="I42" s="28">
        <f t="shared" si="1"/>
        <v>12430263.25</v>
      </c>
      <c r="J42" s="28"/>
      <c r="K42" s="26">
        <v>48823</v>
      </c>
      <c r="L42" s="60">
        <v>18871.126</v>
      </c>
      <c r="M42" s="60">
        <f t="shared" si="2"/>
        <v>0.38652122974827441</v>
      </c>
      <c r="N42" s="61">
        <v>555</v>
      </c>
      <c r="O42" s="15">
        <f t="shared" si="3"/>
        <v>10473474.93</v>
      </c>
      <c r="P42" s="15">
        <f t="shared" si="4"/>
        <v>22903738.18</v>
      </c>
      <c r="Q42" s="15">
        <f t="shared" si="5"/>
        <v>7634579.3933333335</v>
      </c>
    </row>
    <row r="43" spans="1:18" x14ac:dyDescent="0.35">
      <c r="B43" s="24">
        <v>16006</v>
      </c>
      <c r="C43" s="25" t="s">
        <v>183</v>
      </c>
      <c r="D43" t="s">
        <v>150</v>
      </c>
      <c r="E43" s="26">
        <v>1045</v>
      </c>
      <c r="F43" s="60">
        <v>1074.7412000000004</v>
      </c>
      <c r="G43" s="60">
        <f t="shared" si="0"/>
        <v>1.0284604784689</v>
      </c>
      <c r="H43" s="16">
        <v>2500</v>
      </c>
      <c r="I43" s="28">
        <f t="shared" si="1"/>
        <v>2686853.0000000009</v>
      </c>
      <c r="J43" s="28"/>
      <c r="K43" s="26">
        <v>42503</v>
      </c>
      <c r="L43" s="60">
        <v>6944.7533000000003</v>
      </c>
      <c r="M43" s="60">
        <f t="shared" si="2"/>
        <v>0.16339442627579231</v>
      </c>
      <c r="N43" s="61">
        <v>555</v>
      </c>
      <c r="O43" s="15">
        <f t="shared" si="3"/>
        <v>3854338.0815000003</v>
      </c>
      <c r="P43" s="15">
        <f t="shared" si="4"/>
        <v>6541191.0815000013</v>
      </c>
      <c r="Q43" s="15">
        <f t="shared" si="5"/>
        <v>2180397.0271666669</v>
      </c>
    </row>
    <row r="44" spans="1:18" x14ac:dyDescent="0.35">
      <c r="B44" s="24">
        <v>16007</v>
      </c>
      <c r="C44" s="25" t="s">
        <v>184</v>
      </c>
      <c r="D44" t="s">
        <v>150</v>
      </c>
      <c r="E44" s="26">
        <v>2287</v>
      </c>
      <c r="F44" s="60">
        <v>5103.4566999999997</v>
      </c>
      <c r="G44" s="60">
        <f t="shared" si="0"/>
        <v>2.2315070835155222</v>
      </c>
      <c r="H44" s="16">
        <v>2500</v>
      </c>
      <c r="I44" s="28">
        <f t="shared" si="1"/>
        <v>12758641.749999996</v>
      </c>
      <c r="J44" s="28"/>
      <c r="K44" s="26">
        <v>113920</v>
      </c>
      <c r="L44" s="60">
        <v>25979.044699999991</v>
      </c>
      <c r="M44" s="60">
        <f t="shared" si="2"/>
        <v>0.22804638957162915</v>
      </c>
      <c r="N44" s="61">
        <v>555</v>
      </c>
      <c r="O44" s="15">
        <f t="shared" si="3"/>
        <v>14418369.808499996</v>
      </c>
      <c r="P44" s="15">
        <f t="shared" si="4"/>
        <v>27177011.558499992</v>
      </c>
      <c r="Q44" s="15">
        <f t="shared" si="5"/>
        <v>9059003.8528333306</v>
      </c>
    </row>
    <row r="45" spans="1:18" x14ac:dyDescent="0.35">
      <c r="B45" s="24">
        <v>16010</v>
      </c>
      <c r="C45" s="25" t="s">
        <v>185</v>
      </c>
      <c r="D45" t="s">
        <v>150</v>
      </c>
      <c r="E45" s="26">
        <v>117</v>
      </c>
      <c r="F45" s="60">
        <v>103.71989999999998</v>
      </c>
      <c r="G45" s="60">
        <f t="shared" si="0"/>
        <v>0.88649487179487163</v>
      </c>
      <c r="H45" s="16">
        <v>2500</v>
      </c>
      <c r="I45" s="28">
        <f t="shared" si="1"/>
        <v>259299.74999999994</v>
      </c>
      <c r="J45" s="28"/>
      <c r="K45" s="26">
        <v>11409</v>
      </c>
      <c r="L45" s="60">
        <v>1888.4977999999999</v>
      </c>
      <c r="M45" s="60">
        <f t="shared" si="2"/>
        <v>0.1655270225260759</v>
      </c>
      <c r="N45" s="61">
        <v>555</v>
      </c>
      <c r="O45" s="15">
        <f t="shared" si="3"/>
        <v>1048116.279</v>
      </c>
      <c r="P45" s="15">
        <f t="shared" si="4"/>
        <v>1307416.0289999999</v>
      </c>
      <c r="Q45" s="15">
        <f t="shared" si="5"/>
        <v>435805.34299999994</v>
      </c>
    </row>
    <row r="46" spans="1:18" x14ac:dyDescent="0.35">
      <c r="B46" s="24">
        <v>18006</v>
      </c>
      <c r="C46" s="25" t="s">
        <v>186</v>
      </c>
      <c r="D46" t="s">
        <v>150</v>
      </c>
      <c r="E46" s="26">
        <v>2018</v>
      </c>
      <c r="F46" s="60">
        <v>2553.4997000000008</v>
      </c>
      <c r="G46" s="60">
        <f t="shared" si="0"/>
        <v>1.2653615956392472</v>
      </c>
      <c r="H46" s="16">
        <v>2500</v>
      </c>
      <c r="I46" s="28">
        <f t="shared" si="1"/>
        <v>6383749.2500000019</v>
      </c>
      <c r="J46" s="28"/>
      <c r="K46" s="26">
        <v>73703</v>
      </c>
      <c r="L46" s="60">
        <v>17423.301899999995</v>
      </c>
      <c r="M46" s="60">
        <f t="shared" si="2"/>
        <v>0.23639881551632899</v>
      </c>
      <c r="N46" s="61">
        <v>555</v>
      </c>
      <c r="O46" s="15">
        <f t="shared" si="3"/>
        <v>9669932.5544999968</v>
      </c>
      <c r="P46" s="15">
        <f t="shared" si="4"/>
        <v>16053681.804499999</v>
      </c>
      <c r="Q46" s="15">
        <f t="shared" si="5"/>
        <v>5351227.2681666659</v>
      </c>
    </row>
    <row r="47" spans="1:18" x14ac:dyDescent="0.35">
      <c r="B47" s="24">
        <v>18015</v>
      </c>
      <c r="C47" s="25" t="s">
        <v>187</v>
      </c>
      <c r="D47" t="s">
        <v>150</v>
      </c>
      <c r="E47" s="26">
        <v>525</v>
      </c>
      <c r="F47" s="60">
        <v>606.25259999999992</v>
      </c>
      <c r="G47" s="60">
        <f t="shared" si="0"/>
        <v>1.1547668571428569</v>
      </c>
      <c r="H47" s="16">
        <v>2500</v>
      </c>
      <c r="I47" s="28">
        <f t="shared" si="1"/>
        <v>1515631.4999999995</v>
      </c>
      <c r="J47" s="28"/>
      <c r="K47" s="26">
        <v>34533</v>
      </c>
      <c r="L47" s="60">
        <v>7037.3536000000004</v>
      </c>
      <c r="M47" s="60">
        <f t="shared" si="2"/>
        <v>0.20378633770596241</v>
      </c>
      <c r="N47" s="61">
        <v>555</v>
      </c>
      <c r="O47" s="15">
        <f t="shared" si="3"/>
        <v>3905731.2480000001</v>
      </c>
      <c r="P47" s="15">
        <f t="shared" si="4"/>
        <v>5421362.7479999997</v>
      </c>
      <c r="Q47" s="15">
        <f t="shared" si="5"/>
        <v>1807120.916</v>
      </c>
    </row>
    <row r="48" spans="1:18" x14ac:dyDescent="0.35">
      <c r="B48" s="24">
        <v>19006</v>
      </c>
      <c r="C48" s="25" t="s">
        <v>188</v>
      </c>
      <c r="D48" t="s">
        <v>150</v>
      </c>
      <c r="E48" s="26">
        <v>1160</v>
      </c>
      <c r="F48" s="60">
        <v>1900.2819000000002</v>
      </c>
      <c r="G48" s="60">
        <f t="shared" si="0"/>
        <v>1.6381740517241381</v>
      </c>
      <c r="H48" s="16">
        <v>2500</v>
      </c>
      <c r="I48" s="28">
        <f t="shared" si="1"/>
        <v>4750704.75</v>
      </c>
      <c r="J48" s="28"/>
      <c r="K48" s="26">
        <v>69012</v>
      </c>
      <c r="L48" s="60">
        <v>15321.807600000002</v>
      </c>
      <c r="M48" s="60">
        <f t="shared" si="2"/>
        <v>0.22201657103112504</v>
      </c>
      <c r="N48" s="61">
        <v>555</v>
      </c>
      <c r="O48" s="15">
        <f t="shared" si="3"/>
        <v>8503603.2180000003</v>
      </c>
      <c r="P48" s="15">
        <f t="shared" si="4"/>
        <v>13254307.968</v>
      </c>
      <c r="Q48" s="15">
        <f t="shared" si="5"/>
        <v>4418102.6560000004</v>
      </c>
    </row>
    <row r="49" spans="2:17" x14ac:dyDescent="0.35">
      <c r="B49" s="24">
        <v>19007</v>
      </c>
      <c r="C49" s="25" t="s">
        <v>189</v>
      </c>
      <c r="D49" t="s">
        <v>150</v>
      </c>
      <c r="E49" s="26">
        <v>1459</v>
      </c>
      <c r="F49" s="60">
        <v>2514.4304999999999</v>
      </c>
      <c r="G49" s="60">
        <f t="shared" si="0"/>
        <v>1.7233930774503083</v>
      </c>
      <c r="H49" s="16">
        <v>2500</v>
      </c>
      <c r="I49" s="28">
        <f t="shared" si="1"/>
        <v>6286076.25</v>
      </c>
      <c r="J49" s="28"/>
      <c r="K49" s="26">
        <v>31082</v>
      </c>
      <c r="L49" s="60">
        <v>9635.7404999999999</v>
      </c>
      <c r="M49" s="60">
        <f t="shared" si="2"/>
        <v>0.31001031143427066</v>
      </c>
      <c r="N49" s="61">
        <v>555</v>
      </c>
      <c r="O49" s="15">
        <f t="shared" si="3"/>
        <v>5347835.9775</v>
      </c>
      <c r="P49" s="15">
        <f t="shared" si="4"/>
        <v>11633912.227499999</v>
      </c>
      <c r="Q49" s="15">
        <f t="shared" si="5"/>
        <v>3877970.7424999997</v>
      </c>
    </row>
    <row r="50" spans="2:17" x14ac:dyDescent="0.35">
      <c r="B50" s="24">
        <v>21002</v>
      </c>
      <c r="C50" s="25" t="s">
        <v>190</v>
      </c>
      <c r="D50" t="s">
        <v>150</v>
      </c>
      <c r="E50" s="26">
        <v>1978</v>
      </c>
      <c r="F50" s="60">
        <v>3664.3603999999996</v>
      </c>
      <c r="G50" s="60">
        <f t="shared" si="0"/>
        <v>1.8525583417593527</v>
      </c>
      <c r="H50" s="16">
        <v>2500</v>
      </c>
      <c r="I50" s="28">
        <f t="shared" si="1"/>
        <v>9160900.9999999981</v>
      </c>
      <c r="J50" s="28"/>
      <c r="K50" s="26">
        <v>131887</v>
      </c>
      <c r="L50" s="60">
        <v>31687.440700000003</v>
      </c>
      <c r="M50" s="60">
        <f t="shared" si="2"/>
        <v>0.24026204781365867</v>
      </c>
      <c r="N50" s="61">
        <v>555</v>
      </c>
      <c r="O50" s="15">
        <f t="shared" si="3"/>
        <v>17586529.588500001</v>
      </c>
      <c r="P50" s="15">
        <f t="shared" si="4"/>
        <v>26747430.588500001</v>
      </c>
      <c r="Q50" s="15">
        <f t="shared" si="5"/>
        <v>8915810.1961666662</v>
      </c>
    </row>
    <row r="51" spans="2:17" x14ac:dyDescent="0.35">
      <c r="B51" s="24">
        <v>23003</v>
      </c>
      <c r="C51" s="25" t="s">
        <v>191</v>
      </c>
      <c r="D51" t="s">
        <v>150</v>
      </c>
      <c r="E51" s="26">
        <v>641</v>
      </c>
      <c r="F51" s="60">
        <v>854.56089999999995</v>
      </c>
      <c r="G51" s="60">
        <f t="shared" si="0"/>
        <v>1.3331683307332292</v>
      </c>
      <c r="H51" s="16">
        <v>2500</v>
      </c>
      <c r="I51" s="28">
        <f t="shared" si="1"/>
        <v>2136402.2499999995</v>
      </c>
      <c r="J51" s="28"/>
      <c r="K51" s="26">
        <v>25405</v>
      </c>
      <c r="L51" s="60">
        <v>6021.8792999999996</v>
      </c>
      <c r="M51" s="60">
        <f t="shared" si="2"/>
        <v>0.23703520173194251</v>
      </c>
      <c r="N51" s="61">
        <v>555</v>
      </c>
      <c r="O51" s="15">
        <f t="shared" si="3"/>
        <v>3342143.0114999996</v>
      </c>
      <c r="P51" s="15">
        <f t="shared" si="4"/>
        <v>5478545.2614999991</v>
      </c>
      <c r="Q51" s="15">
        <f t="shared" si="5"/>
        <v>1826181.753833333</v>
      </c>
    </row>
    <row r="52" spans="2:17" x14ac:dyDescent="0.35">
      <c r="B52" s="24">
        <v>23008</v>
      </c>
      <c r="C52" s="25" t="s">
        <v>192</v>
      </c>
      <c r="D52" t="s">
        <v>150</v>
      </c>
      <c r="E52" s="26">
        <v>612</v>
      </c>
      <c r="F52" s="60">
        <v>1037.9741000000001</v>
      </c>
      <c r="G52" s="60">
        <f t="shared" si="0"/>
        <v>1.6960361111111113</v>
      </c>
      <c r="H52" s="16">
        <v>2500</v>
      </c>
      <c r="I52" s="28">
        <f t="shared" si="1"/>
        <v>2594935.2500000005</v>
      </c>
      <c r="J52" s="28"/>
      <c r="K52" s="26">
        <v>128581</v>
      </c>
      <c r="L52" s="60">
        <v>15387.123999999998</v>
      </c>
      <c r="M52" s="60">
        <f t="shared" si="2"/>
        <v>0.11966872243955171</v>
      </c>
      <c r="N52" s="61">
        <v>555</v>
      </c>
      <c r="O52" s="15">
        <f t="shared" si="3"/>
        <v>8539853.8199999984</v>
      </c>
      <c r="P52" s="15">
        <f t="shared" si="4"/>
        <v>11134789.069999998</v>
      </c>
      <c r="Q52" s="15">
        <f t="shared" si="5"/>
        <v>3711596.356666666</v>
      </c>
    </row>
    <row r="53" spans="2:17" x14ac:dyDescent="0.35">
      <c r="B53" s="24">
        <v>31000</v>
      </c>
      <c r="C53" s="25" t="s">
        <v>193</v>
      </c>
      <c r="D53" t="s">
        <v>150</v>
      </c>
      <c r="E53" s="26">
        <v>663</v>
      </c>
      <c r="F53" s="60">
        <v>970.25420000000008</v>
      </c>
      <c r="G53" s="60">
        <f t="shared" si="0"/>
        <v>1.4634301659125191</v>
      </c>
      <c r="H53" s="16">
        <v>2500</v>
      </c>
      <c r="I53" s="28">
        <f t="shared" si="1"/>
        <v>2425635.5000000005</v>
      </c>
      <c r="J53" s="28"/>
      <c r="K53" s="26">
        <v>19340</v>
      </c>
      <c r="L53" s="60">
        <v>4571.2120000000004</v>
      </c>
      <c r="M53" s="60">
        <f t="shared" si="2"/>
        <v>0.23636049638055845</v>
      </c>
      <c r="N53" s="61">
        <v>555</v>
      </c>
      <c r="O53" s="15">
        <f t="shared" si="3"/>
        <v>2537022.66</v>
      </c>
      <c r="P53" s="15">
        <f t="shared" si="4"/>
        <v>4962658.16</v>
      </c>
      <c r="Q53" s="15">
        <f t="shared" si="5"/>
        <v>1654219.3866666667</v>
      </c>
    </row>
  </sheetData>
  <mergeCells count="2">
    <mergeCell ref="E7:I7"/>
    <mergeCell ref="K7:O7"/>
  </mergeCells>
  <pageMargins left="0.7" right="0.7" top="0.75" bottom="0.75" header="0.3" footer="0.3"/>
  <pageSetup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84A8-51C6-49C5-9EA9-D11BA8022590}">
  <dimension ref="A1:R55"/>
  <sheetViews>
    <sheetView topLeftCell="B1" zoomScale="79" workbookViewId="0">
      <pane ySplit="8" topLeftCell="A31" activePane="bottomLeft" state="frozen"/>
      <selection activeCell="M17" sqref="M17"/>
      <selection pane="bottomLeft" activeCell="B1" sqref="B1"/>
    </sheetView>
  </sheetViews>
  <sheetFormatPr defaultRowHeight="14.5" x14ac:dyDescent="0.35"/>
  <cols>
    <col min="1" max="1" width="9.1796875" hidden="1" customWidth="1"/>
    <col min="2" max="2" width="8.81640625" bestFit="1" customWidth="1"/>
    <col min="3" max="3" width="36.54296875" customWidth="1"/>
    <col min="4" max="4" width="15.81640625" customWidth="1"/>
    <col min="5" max="5" width="9.7265625" style="26" bestFit="1" customWidth="1"/>
    <col min="6" max="6" width="9.7265625" bestFit="1" customWidth="1"/>
    <col min="7" max="7" width="9.453125" bestFit="1" customWidth="1"/>
    <col min="8" max="8" width="11.26953125" customWidth="1"/>
    <col min="9" max="9" width="13.54296875" customWidth="1"/>
    <col min="10" max="10" width="4.453125" customWidth="1"/>
    <col min="11" max="11" width="10.7265625" bestFit="1" customWidth="1"/>
    <col min="12" max="12" width="9.7265625" bestFit="1" customWidth="1"/>
    <col min="13" max="13" width="9.453125" bestFit="1" customWidth="1"/>
    <col min="15" max="15" width="14.453125" bestFit="1" customWidth="1"/>
    <col min="16" max="16" width="8.26953125" hidden="1" customWidth="1"/>
    <col min="17" max="17" width="16.453125" bestFit="1" customWidth="1"/>
    <col min="18" max="18" width="14.26953125" bestFit="1" customWidth="1"/>
  </cols>
  <sheetData>
    <row r="1" spans="1:18" x14ac:dyDescent="0.35">
      <c r="B1" s="1" t="s">
        <v>0</v>
      </c>
      <c r="E1"/>
    </row>
    <row r="2" spans="1:18" x14ac:dyDescent="0.35">
      <c r="B2" s="1" t="s">
        <v>194</v>
      </c>
      <c r="E2"/>
    </row>
    <row r="3" spans="1:18" x14ac:dyDescent="0.35">
      <c r="E3"/>
    </row>
    <row r="4" spans="1:18" x14ac:dyDescent="0.35">
      <c r="B4" s="1" t="s">
        <v>6</v>
      </c>
      <c r="E4" s="52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x14ac:dyDescent="0.35">
      <c r="B5" s="1"/>
      <c r="E5" s="52"/>
      <c r="F5" s="53"/>
      <c r="G5" s="54"/>
      <c r="H5" s="53"/>
      <c r="I5" s="53"/>
      <c r="J5" s="53"/>
      <c r="K5" s="53"/>
      <c r="L5" s="53"/>
      <c r="M5" s="54"/>
      <c r="N5" s="53"/>
      <c r="O5" s="53"/>
      <c r="P5" s="53"/>
      <c r="Q5" s="55"/>
      <c r="R5" s="53"/>
    </row>
    <row r="6" spans="1:18" s="62" customFormat="1" x14ac:dyDescent="0.35">
      <c r="B6" s="1" t="s">
        <v>7</v>
      </c>
      <c r="E6" s="52"/>
      <c r="F6" s="52"/>
      <c r="G6" s="53"/>
      <c r="H6" s="53"/>
      <c r="I6" s="52"/>
      <c r="J6" s="52"/>
      <c r="K6" s="52"/>
      <c r="L6" s="52"/>
      <c r="M6" s="53"/>
      <c r="N6" s="53"/>
      <c r="O6" s="52"/>
      <c r="P6" s="52"/>
      <c r="Q6" s="53"/>
      <c r="R6" s="53"/>
    </row>
    <row r="7" spans="1:18" x14ac:dyDescent="0.35">
      <c r="E7" s="56" t="s">
        <v>139</v>
      </c>
      <c r="F7" s="56"/>
      <c r="G7" s="56"/>
      <c r="H7" s="56"/>
      <c r="I7" s="56"/>
      <c r="J7" s="57"/>
      <c r="K7" s="56" t="s">
        <v>140</v>
      </c>
      <c r="L7" s="56"/>
      <c r="M7" s="56"/>
      <c r="N7" s="56"/>
      <c r="O7" s="56"/>
      <c r="P7" s="57"/>
      <c r="Q7" s="58"/>
      <c r="R7" s="58"/>
    </row>
    <row r="8" spans="1:18" ht="29" x14ac:dyDescent="0.35">
      <c r="B8" s="18" t="s">
        <v>8</v>
      </c>
      <c r="C8" s="18" t="s">
        <v>9</v>
      </c>
      <c r="D8" s="63" t="s">
        <v>141</v>
      </c>
      <c r="E8" s="19" t="s">
        <v>142</v>
      </c>
      <c r="F8" s="18" t="s">
        <v>143</v>
      </c>
      <c r="G8" s="18" t="s">
        <v>144</v>
      </c>
      <c r="H8" s="18" t="s">
        <v>145</v>
      </c>
      <c r="I8" s="18" t="s">
        <v>146</v>
      </c>
      <c r="J8" s="59"/>
      <c r="K8" s="18" t="s">
        <v>147</v>
      </c>
      <c r="L8" s="18" t="s">
        <v>143</v>
      </c>
      <c r="M8" s="18" t="s">
        <v>144</v>
      </c>
      <c r="N8" s="18" t="s">
        <v>145</v>
      </c>
      <c r="O8" s="18" t="s">
        <v>146</v>
      </c>
      <c r="P8" s="59"/>
      <c r="Q8" s="18" t="s">
        <v>148</v>
      </c>
      <c r="R8" s="18" t="s">
        <v>18</v>
      </c>
    </row>
    <row r="9" spans="1:18" x14ac:dyDescent="0.35">
      <c r="A9">
        <v>140127</v>
      </c>
      <c r="B9" s="24">
        <v>1002</v>
      </c>
      <c r="C9" s="25" t="s">
        <v>195</v>
      </c>
      <c r="D9" t="s">
        <v>196</v>
      </c>
      <c r="E9" s="26">
        <v>378</v>
      </c>
      <c r="F9" s="60">
        <v>372.77310000000006</v>
      </c>
      <c r="G9" s="60">
        <f>IFERROR(F9/E9,0)</f>
        <v>0.98617222222222234</v>
      </c>
      <c r="H9" s="16">
        <v>2350</v>
      </c>
      <c r="I9" s="28">
        <f t="shared" ref="I9:I55" si="0">E9*G9*H9</f>
        <v>876016.78500000015</v>
      </c>
      <c r="J9" s="28"/>
      <c r="K9" s="26">
        <v>14151</v>
      </c>
      <c r="L9" s="60">
        <v>3924.7856999999995</v>
      </c>
      <c r="M9" s="60">
        <f t="shared" ref="M9:M55" si="1">IFERROR(L9/K9,0)</f>
        <v>0.27735041339834637</v>
      </c>
      <c r="N9" s="61">
        <v>525</v>
      </c>
      <c r="O9" s="15">
        <f t="shared" ref="O9:O55" si="2">K9*M9*N9</f>
        <v>2060512.4924999997</v>
      </c>
      <c r="P9" s="28"/>
      <c r="Q9" s="15">
        <f>O9+I9</f>
        <v>2936529.2774999999</v>
      </c>
      <c r="R9" s="15">
        <f>Q9/3</f>
        <v>978843.09249999991</v>
      </c>
    </row>
    <row r="10" spans="1:18" x14ac:dyDescent="0.35">
      <c r="A10">
        <v>140202</v>
      </c>
      <c r="B10" s="24">
        <v>1011</v>
      </c>
      <c r="C10" s="25" t="s">
        <v>197</v>
      </c>
      <c r="D10" t="s">
        <v>196</v>
      </c>
      <c r="E10" s="26">
        <v>557</v>
      </c>
      <c r="F10" s="60">
        <v>583.51870000000008</v>
      </c>
      <c r="G10" s="60">
        <f>IFERROR(F10/E10,0)</f>
        <v>1.0476098743267506</v>
      </c>
      <c r="H10" s="16">
        <v>2350</v>
      </c>
      <c r="I10" s="28">
        <f t="shared" si="0"/>
        <v>1371268.9450000003</v>
      </c>
      <c r="J10" s="28"/>
      <c r="K10" s="26">
        <v>29366</v>
      </c>
      <c r="L10" s="60">
        <v>5565.2226000000001</v>
      </c>
      <c r="M10" s="60">
        <f t="shared" si="1"/>
        <v>0.189512449771845</v>
      </c>
      <c r="N10" s="61">
        <v>525</v>
      </c>
      <c r="O10" s="15">
        <f t="shared" si="2"/>
        <v>2921741.8650000002</v>
      </c>
      <c r="P10" s="28"/>
      <c r="Q10" s="15">
        <f t="shared" ref="Q10:Q55" si="3">O10+I10</f>
        <v>4293010.8100000005</v>
      </c>
      <c r="R10" s="15">
        <f t="shared" ref="R10:R55" si="4">Q10/3</f>
        <v>1431003.6033333335</v>
      </c>
    </row>
    <row r="11" spans="1:18" x14ac:dyDescent="0.35">
      <c r="A11">
        <v>140288</v>
      </c>
      <c r="B11" s="24">
        <v>2005</v>
      </c>
      <c r="C11" s="25" t="s">
        <v>198</v>
      </c>
      <c r="D11" t="s">
        <v>196</v>
      </c>
      <c r="E11" s="26">
        <v>335</v>
      </c>
      <c r="F11" s="60">
        <v>335.63689999999991</v>
      </c>
      <c r="G11" s="60">
        <f t="shared" ref="G11:G55" si="5">IFERROR(F11/E11,0)</f>
        <v>1.0019011940298506</v>
      </c>
      <c r="H11" s="16">
        <v>2350</v>
      </c>
      <c r="I11" s="28">
        <f t="shared" si="0"/>
        <v>788746.71499999985</v>
      </c>
      <c r="J11" s="28"/>
      <c r="K11" s="26">
        <v>24630</v>
      </c>
      <c r="L11" s="60">
        <v>7935.7689999999993</v>
      </c>
      <c r="M11" s="60">
        <f t="shared" si="1"/>
        <v>0.32219930978481526</v>
      </c>
      <c r="N11" s="61">
        <v>525</v>
      </c>
      <c r="O11" s="15">
        <f t="shared" si="2"/>
        <v>4166278.7250000001</v>
      </c>
      <c r="P11" s="28"/>
      <c r="Q11" s="15">
        <f t="shared" si="3"/>
        <v>4955025.4399999995</v>
      </c>
      <c r="R11" s="15">
        <f t="shared" si="4"/>
        <v>1651675.1466666665</v>
      </c>
    </row>
    <row r="12" spans="1:18" x14ac:dyDescent="0.35">
      <c r="A12">
        <v>140291</v>
      </c>
      <c r="B12" s="24">
        <v>2008</v>
      </c>
      <c r="C12" s="25" t="s">
        <v>199</v>
      </c>
      <c r="D12" t="s">
        <v>196</v>
      </c>
      <c r="E12" s="26">
        <v>221</v>
      </c>
      <c r="F12" s="60">
        <v>379.72430000000003</v>
      </c>
      <c r="G12" s="60">
        <f t="shared" si="5"/>
        <v>1.7182095022624435</v>
      </c>
      <c r="H12" s="16">
        <v>2350</v>
      </c>
      <c r="I12" s="28">
        <f t="shared" si="0"/>
        <v>892352.1050000001</v>
      </c>
      <c r="J12" s="28"/>
      <c r="K12" s="26">
        <v>22864</v>
      </c>
      <c r="L12" s="60">
        <v>4094.7067000000002</v>
      </c>
      <c r="M12" s="60">
        <f t="shared" si="1"/>
        <v>0.17908969121763471</v>
      </c>
      <c r="N12" s="61">
        <v>525</v>
      </c>
      <c r="O12" s="15">
        <f t="shared" si="2"/>
        <v>2149721.0175000001</v>
      </c>
      <c r="P12" s="28"/>
      <c r="Q12" s="15">
        <f t="shared" si="3"/>
        <v>3042073.1225000001</v>
      </c>
      <c r="R12" s="15">
        <f t="shared" si="4"/>
        <v>1014024.3741666666</v>
      </c>
    </row>
    <row r="13" spans="1:18" x14ac:dyDescent="0.35">
      <c r="A13">
        <v>140223</v>
      </c>
      <c r="B13" s="24">
        <v>2010</v>
      </c>
      <c r="C13" s="25" t="s">
        <v>78</v>
      </c>
      <c r="D13" t="s">
        <v>196</v>
      </c>
      <c r="E13" s="26">
        <v>91</v>
      </c>
      <c r="F13" s="60">
        <v>48.667200000000001</v>
      </c>
      <c r="G13" s="60">
        <f t="shared" si="5"/>
        <v>0.53480439560439563</v>
      </c>
      <c r="H13" s="16">
        <v>2350</v>
      </c>
      <c r="I13" s="28">
        <f t="shared" si="0"/>
        <v>114367.92</v>
      </c>
      <c r="J13" s="28"/>
      <c r="K13" s="26">
        <v>3521</v>
      </c>
      <c r="L13" s="60">
        <v>730.37969999999996</v>
      </c>
      <c r="M13" s="60">
        <f t="shared" si="1"/>
        <v>0.20743530247088893</v>
      </c>
      <c r="N13" s="61">
        <v>525</v>
      </c>
      <c r="O13" s="15">
        <f t="shared" si="2"/>
        <v>383449.34249999997</v>
      </c>
      <c r="P13" s="28"/>
      <c r="Q13" s="15">
        <f t="shared" si="3"/>
        <v>497817.26249999995</v>
      </c>
      <c r="R13" s="15">
        <f t="shared" si="4"/>
        <v>165939.08749999999</v>
      </c>
    </row>
    <row r="14" spans="1:18" x14ac:dyDescent="0.35">
      <c r="A14">
        <v>140030</v>
      </c>
      <c r="B14" s="24">
        <v>2134</v>
      </c>
      <c r="C14" s="25" t="s">
        <v>200</v>
      </c>
      <c r="D14" t="s">
        <v>196</v>
      </c>
      <c r="E14" s="26">
        <v>142</v>
      </c>
      <c r="F14" s="60">
        <v>229.53250000000003</v>
      </c>
      <c r="G14" s="60">
        <f t="shared" si="5"/>
        <v>1.6164260563380284</v>
      </c>
      <c r="H14" s="16">
        <v>2350</v>
      </c>
      <c r="I14" s="28">
        <f t="shared" si="0"/>
        <v>539401.37500000012</v>
      </c>
      <c r="J14" s="28"/>
      <c r="K14" s="26">
        <v>10152</v>
      </c>
      <c r="L14" s="60">
        <v>3106.8900000000003</v>
      </c>
      <c r="M14" s="60">
        <f t="shared" si="1"/>
        <v>0.30603723404255323</v>
      </c>
      <c r="N14" s="61">
        <v>525</v>
      </c>
      <c r="O14" s="15">
        <f t="shared" si="2"/>
        <v>1631117.2500000002</v>
      </c>
      <c r="P14" s="28"/>
      <c r="Q14" s="15">
        <f t="shared" si="3"/>
        <v>2170518.6250000005</v>
      </c>
      <c r="R14" s="15">
        <f t="shared" si="4"/>
        <v>723506.20833333349</v>
      </c>
    </row>
    <row r="15" spans="1:18" x14ac:dyDescent="0.35">
      <c r="A15">
        <v>140250</v>
      </c>
      <c r="B15" s="24">
        <v>3052</v>
      </c>
      <c r="C15" s="25" t="s">
        <v>201</v>
      </c>
      <c r="D15" t="s">
        <v>196</v>
      </c>
      <c r="E15" s="26">
        <v>589</v>
      </c>
      <c r="F15" s="60">
        <v>656.89009999999996</v>
      </c>
      <c r="G15" s="60">
        <f t="shared" si="5"/>
        <v>1.1152633276740238</v>
      </c>
      <c r="H15" s="16">
        <v>2350</v>
      </c>
      <c r="I15" s="28">
        <f t="shared" si="0"/>
        <v>1543691.7350000001</v>
      </c>
      <c r="J15" s="28"/>
      <c r="K15" s="26">
        <v>11708</v>
      </c>
      <c r="L15" s="60">
        <v>3282.9725000000003</v>
      </c>
      <c r="M15" s="60">
        <f t="shared" si="1"/>
        <v>0.28040421079603695</v>
      </c>
      <c r="N15" s="61">
        <v>525</v>
      </c>
      <c r="O15" s="15">
        <f t="shared" si="2"/>
        <v>1723560.5625000005</v>
      </c>
      <c r="P15" s="28"/>
      <c r="Q15" s="15">
        <f t="shared" si="3"/>
        <v>3267252.2975000003</v>
      </c>
      <c r="R15" s="15">
        <f t="shared" si="4"/>
        <v>1089084.0991666669</v>
      </c>
    </row>
    <row r="16" spans="1:18" x14ac:dyDescent="0.35">
      <c r="A16">
        <v>140002</v>
      </c>
      <c r="B16" s="24">
        <v>3066</v>
      </c>
      <c r="C16" s="25" t="s">
        <v>202</v>
      </c>
      <c r="D16" t="s">
        <v>196</v>
      </c>
      <c r="E16" s="26">
        <v>374</v>
      </c>
      <c r="F16" s="60">
        <v>712.92489999999998</v>
      </c>
      <c r="G16" s="60">
        <f t="shared" si="5"/>
        <v>1.9062163101604277</v>
      </c>
      <c r="H16" s="16">
        <v>2350</v>
      </c>
      <c r="I16" s="28">
        <f t="shared" si="0"/>
        <v>1675373.5149999999</v>
      </c>
      <c r="J16" s="28"/>
      <c r="K16" s="26">
        <v>17230</v>
      </c>
      <c r="L16" s="60">
        <v>5671.3385999999982</v>
      </c>
      <c r="M16" s="60">
        <f t="shared" si="1"/>
        <v>0.32915488102147406</v>
      </c>
      <c r="N16" s="61">
        <v>525</v>
      </c>
      <c r="O16" s="15">
        <f t="shared" si="2"/>
        <v>2977452.7649999992</v>
      </c>
      <c r="P16" s="28"/>
      <c r="Q16" s="15">
        <f t="shared" si="3"/>
        <v>4652826.2799999993</v>
      </c>
      <c r="R16" s="15">
        <f t="shared" si="4"/>
        <v>1550942.093333333</v>
      </c>
    </row>
    <row r="17" spans="1:18" x14ac:dyDescent="0.35">
      <c r="A17">
        <v>140304</v>
      </c>
      <c r="B17" s="24">
        <v>3072</v>
      </c>
      <c r="C17" s="25" t="s">
        <v>203</v>
      </c>
      <c r="D17" t="s">
        <v>196</v>
      </c>
      <c r="E17" s="26">
        <v>834</v>
      </c>
      <c r="F17" s="60">
        <v>1149.348</v>
      </c>
      <c r="G17" s="60">
        <f t="shared" si="5"/>
        <v>1.3781151079136691</v>
      </c>
      <c r="H17" s="16">
        <v>2350</v>
      </c>
      <c r="I17" s="28">
        <f t="shared" si="0"/>
        <v>2700967.8</v>
      </c>
      <c r="J17" s="28"/>
      <c r="K17" s="26">
        <v>37722</v>
      </c>
      <c r="L17" s="60">
        <v>8727.6738999999998</v>
      </c>
      <c r="M17" s="60">
        <f t="shared" si="1"/>
        <v>0.23136827050527542</v>
      </c>
      <c r="N17" s="61">
        <v>525</v>
      </c>
      <c r="O17" s="15">
        <f t="shared" si="2"/>
        <v>4582028.7975000003</v>
      </c>
      <c r="P17" s="28"/>
      <c r="Q17" s="15">
        <f t="shared" si="3"/>
        <v>7282996.5975000001</v>
      </c>
      <c r="R17" s="15">
        <f t="shared" si="4"/>
        <v>2427665.5325000002</v>
      </c>
    </row>
    <row r="18" spans="1:18" x14ac:dyDescent="0.35">
      <c r="A18">
        <v>140122</v>
      </c>
      <c r="B18" s="24">
        <v>3999</v>
      </c>
      <c r="C18" s="25" t="s">
        <v>204</v>
      </c>
      <c r="D18" t="s">
        <v>196</v>
      </c>
      <c r="E18" s="26">
        <v>31</v>
      </c>
      <c r="F18" s="60">
        <v>99.234700000000004</v>
      </c>
      <c r="G18" s="60">
        <f t="shared" si="5"/>
        <v>3.2011193548387098</v>
      </c>
      <c r="H18" s="16">
        <v>2350</v>
      </c>
      <c r="I18" s="28">
        <f t="shared" si="0"/>
        <v>233201.54500000001</v>
      </c>
      <c r="J18" s="28"/>
      <c r="K18" s="26">
        <v>3179</v>
      </c>
      <c r="L18" s="60">
        <v>1627.4504999999997</v>
      </c>
      <c r="M18" s="60">
        <f t="shared" si="1"/>
        <v>0.51193787354513987</v>
      </c>
      <c r="N18" s="61">
        <v>525</v>
      </c>
      <c r="O18" s="15">
        <f t="shared" si="2"/>
        <v>854411.51249999984</v>
      </c>
      <c r="P18" s="28"/>
      <c r="Q18" s="15">
        <f t="shared" si="3"/>
        <v>1087613.0574999999</v>
      </c>
      <c r="R18" s="15">
        <f t="shared" si="4"/>
        <v>362537.68583333329</v>
      </c>
    </row>
    <row r="19" spans="1:18" x14ac:dyDescent="0.35">
      <c r="A19">
        <v>140065</v>
      </c>
      <c r="B19" s="24">
        <v>4005</v>
      </c>
      <c r="C19" s="25" t="s">
        <v>205</v>
      </c>
      <c r="D19" t="s">
        <v>196</v>
      </c>
      <c r="E19" s="26">
        <v>447</v>
      </c>
      <c r="F19" s="60">
        <v>428.27480000000014</v>
      </c>
      <c r="G19" s="60">
        <f t="shared" si="5"/>
        <v>0.95810917225950809</v>
      </c>
      <c r="H19" s="16">
        <v>2350</v>
      </c>
      <c r="I19" s="28">
        <f t="shared" si="0"/>
        <v>1006445.7800000004</v>
      </c>
      <c r="J19" s="28"/>
      <c r="K19" s="26">
        <v>16129</v>
      </c>
      <c r="L19" s="60">
        <v>3538.7590999999993</v>
      </c>
      <c r="M19" s="60">
        <f t="shared" si="1"/>
        <v>0.21940350300700598</v>
      </c>
      <c r="N19" s="61">
        <v>525</v>
      </c>
      <c r="O19" s="15">
        <f t="shared" si="2"/>
        <v>1857848.5274999996</v>
      </c>
      <c r="P19" s="28"/>
      <c r="Q19" s="15">
        <f t="shared" si="3"/>
        <v>2864294.3075000001</v>
      </c>
      <c r="R19" s="15">
        <f t="shared" si="4"/>
        <v>954764.76916666667</v>
      </c>
    </row>
    <row r="20" spans="1:18" x14ac:dyDescent="0.35">
      <c r="A20">
        <v>140258</v>
      </c>
      <c r="B20" s="24">
        <v>4006</v>
      </c>
      <c r="C20" s="25" t="s">
        <v>206</v>
      </c>
      <c r="D20" t="s">
        <v>196</v>
      </c>
      <c r="E20" s="26">
        <v>281</v>
      </c>
      <c r="F20" s="60">
        <v>345.46510000000001</v>
      </c>
      <c r="G20" s="60">
        <f t="shared" si="5"/>
        <v>1.2294131672597866</v>
      </c>
      <c r="H20" s="16">
        <v>2350</v>
      </c>
      <c r="I20" s="28">
        <f t="shared" si="0"/>
        <v>811842.98499999999</v>
      </c>
      <c r="J20" s="28"/>
      <c r="K20" s="26">
        <v>22401</v>
      </c>
      <c r="L20" s="60">
        <v>6614.3906999999999</v>
      </c>
      <c r="M20" s="60">
        <f t="shared" si="1"/>
        <v>0.29527211731619124</v>
      </c>
      <c r="N20" s="61">
        <v>525</v>
      </c>
      <c r="O20" s="15">
        <f t="shared" si="2"/>
        <v>3472555.1175000002</v>
      </c>
      <c r="P20" s="28"/>
      <c r="Q20" s="15">
        <f t="shared" si="3"/>
        <v>4284398.1025</v>
      </c>
      <c r="R20" s="15">
        <f t="shared" si="4"/>
        <v>1428132.7008333334</v>
      </c>
    </row>
    <row r="21" spans="1:18" x14ac:dyDescent="0.35">
      <c r="A21">
        <v>140290</v>
      </c>
      <c r="B21" s="24">
        <v>4008</v>
      </c>
      <c r="C21" s="25" t="s">
        <v>207</v>
      </c>
      <c r="D21" t="s">
        <v>196</v>
      </c>
      <c r="E21" s="26">
        <v>139</v>
      </c>
      <c r="F21" s="60">
        <v>208.22199999999998</v>
      </c>
      <c r="G21" s="60">
        <f t="shared" si="5"/>
        <v>1.4979999999999998</v>
      </c>
      <c r="H21" s="16">
        <v>2350</v>
      </c>
      <c r="I21" s="28">
        <f t="shared" si="0"/>
        <v>489321.69999999995</v>
      </c>
      <c r="J21" s="28"/>
      <c r="K21" s="26">
        <v>16708</v>
      </c>
      <c r="L21" s="60">
        <v>3621.5001999999999</v>
      </c>
      <c r="M21" s="60">
        <f t="shared" si="1"/>
        <v>0.21675246588460617</v>
      </c>
      <c r="N21" s="61">
        <v>525</v>
      </c>
      <c r="O21" s="15">
        <f t="shared" si="2"/>
        <v>1901287.605</v>
      </c>
      <c r="P21" s="28"/>
      <c r="Q21" s="15">
        <f t="shared" si="3"/>
        <v>2390609.3049999997</v>
      </c>
      <c r="R21" s="15">
        <f t="shared" si="4"/>
        <v>796869.7683333332</v>
      </c>
    </row>
    <row r="22" spans="1:18" x14ac:dyDescent="0.35">
      <c r="A22">
        <v>140289</v>
      </c>
      <c r="B22" s="24">
        <v>4025</v>
      </c>
      <c r="C22" s="25" t="s">
        <v>208</v>
      </c>
      <c r="D22" t="s">
        <v>196</v>
      </c>
      <c r="E22" s="26">
        <v>463</v>
      </c>
      <c r="F22" s="60">
        <v>800.35290000000009</v>
      </c>
      <c r="G22" s="60">
        <f t="shared" si="5"/>
        <v>1.7286239740820737</v>
      </c>
      <c r="H22" s="16">
        <v>2350</v>
      </c>
      <c r="I22" s="28">
        <f t="shared" si="0"/>
        <v>1880829.3150000002</v>
      </c>
      <c r="J22" s="28"/>
      <c r="K22" s="26">
        <v>11769</v>
      </c>
      <c r="L22" s="60">
        <v>3766.7267999999999</v>
      </c>
      <c r="M22" s="60">
        <f t="shared" si="1"/>
        <v>0.32005495794035177</v>
      </c>
      <c r="N22" s="61">
        <v>525</v>
      </c>
      <c r="O22" s="15">
        <f t="shared" si="2"/>
        <v>1977531.57</v>
      </c>
      <c r="P22" s="28"/>
      <c r="Q22" s="15">
        <f t="shared" si="3"/>
        <v>3858360.8850000002</v>
      </c>
      <c r="R22" s="15">
        <f t="shared" si="4"/>
        <v>1286120.2950000002</v>
      </c>
    </row>
    <row r="23" spans="1:18" x14ac:dyDescent="0.35">
      <c r="A23">
        <v>140015</v>
      </c>
      <c r="B23" s="24">
        <v>5003</v>
      </c>
      <c r="C23" s="25" t="s">
        <v>209</v>
      </c>
      <c r="D23" t="s">
        <v>196</v>
      </c>
      <c r="E23" s="26">
        <v>172</v>
      </c>
      <c r="F23" s="60">
        <v>111.03360000000001</v>
      </c>
      <c r="G23" s="60">
        <f t="shared" si="5"/>
        <v>0.64554418604651165</v>
      </c>
      <c r="H23" s="16">
        <v>2350</v>
      </c>
      <c r="I23" s="28">
        <f t="shared" si="0"/>
        <v>260928.96000000002</v>
      </c>
      <c r="J23" s="28"/>
      <c r="K23" s="26">
        <v>9787</v>
      </c>
      <c r="L23" s="60">
        <v>2722.9310999999998</v>
      </c>
      <c r="M23" s="60">
        <f t="shared" si="1"/>
        <v>0.2782191785020946</v>
      </c>
      <c r="N23" s="61">
        <v>525</v>
      </c>
      <c r="O23" s="15">
        <f t="shared" si="2"/>
        <v>1429538.8274999999</v>
      </c>
      <c r="P23" s="28"/>
      <c r="Q23" s="15">
        <f t="shared" si="3"/>
        <v>1690467.7874999999</v>
      </c>
      <c r="R23" s="15">
        <f t="shared" si="4"/>
        <v>563489.26249999995</v>
      </c>
    </row>
    <row r="24" spans="1:18" x14ac:dyDescent="0.35">
      <c r="A24">
        <v>140116</v>
      </c>
      <c r="B24" s="24">
        <v>5006</v>
      </c>
      <c r="C24" s="25" t="s">
        <v>210</v>
      </c>
      <c r="D24" t="s">
        <v>196</v>
      </c>
      <c r="E24" s="26">
        <v>536</v>
      </c>
      <c r="F24" s="60">
        <v>569.0119000000002</v>
      </c>
      <c r="G24" s="60">
        <f t="shared" si="5"/>
        <v>1.0615893656716422</v>
      </c>
      <c r="H24" s="16">
        <v>2350</v>
      </c>
      <c r="I24" s="28">
        <f t="shared" si="0"/>
        <v>1337177.9650000005</v>
      </c>
      <c r="J24" s="28"/>
      <c r="K24" s="26">
        <v>27237</v>
      </c>
      <c r="L24" s="60">
        <v>5760.2842000000001</v>
      </c>
      <c r="M24" s="60">
        <f t="shared" si="1"/>
        <v>0.21148746925138598</v>
      </c>
      <c r="N24" s="61">
        <v>525</v>
      </c>
      <c r="O24" s="15">
        <f t="shared" si="2"/>
        <v>3024149.2050000001</v>
      </c>
      <c r="P24" s="28"/>
      <c r="Q24" s="15">
        <f t="shared" si="3"/>
        <v>4361327.1700000009</v>
      </c>
      <c r="R24" s="15">
        <f t="shared" si="4"/>
        <v>1453775.7233333336</v>
      </c>
    </row>
    <row r="25" spans="1:18" x14ac:dyDescent="0.35">
      <c r="A25">
        <v>140294</v>
      </c>
      <c r="B25" s="24">
        <v>5007</v>
      </c>
      <c r="C25" s="25" t="s">
        <v>201</v>
      </c>
      <c r="D25" t="s">
        <v>196</v>
      </c>
      <c r="E25" s="26">
        <v>213</v>
      </c>
      <c r="F25" s="60">
        <v>324.34570000000008</v>
      </c>
      <c r="G25" s="60">
        <f t="shared" si="5"/>
        <v>1.5227497652582163</v>
      </c>
      <c r="H25" s="16">
        <v>2350</v>
      </c>
      <c r="I25" s="28">
        <f t="shared" si="0"/>
        <v>762212.39500000014</v>
      </c>
      <c r="J25" s="28"/>
      <c r="K25" s="26">
        <v>10150</v>
      </c>
      <c r="L25" s="60">
        <v>3132.0351000000005</v>
      </c>
      <c r="M25" s="60">
        <f t="shared" si="1"/>
        <v>0.30857488669950744</v>
      </c>
      <c r="N25" s="61">
        <v>525</v>
      </c>
      <c r="O25" s="15">
        <f t="shared" si="2"/>
        <v>1644318.4275000002</v>
      </c>
      <c r="P25" s="28"/>
      <c r="Q25" s="15">
        <f t="shared" si="3"/>
        <v>2406530.8225000002</v>
      </c>
      <c r="R25" s="15">
        <f t="shared" si="4"/>
        <v>802176.94083333341</v>
      </c>
    </row>
    <row r="26" spans="1:18" x14ac:dyDescent="0.35">
      <c r="A26">
        <v>140135</v>
      </c>
      <c r="B26" s="24">
        <v>5014</v>
      </c>
      <c r="C26" s="25" t="s">
        <v>211</v>
      </c>
      <c r="D26" t="s">
        <v>196</v>
      </c>
      <c r="E26" s="26">
        <v>571</v>
      </c>
      <c r="F26" s="60">
        <v>931.74849999999992</v>
      </c>
      <c r="G26" s="60">
        <f t="shared" si="5"/>
        <v>1.6317837127845882</v>
      </c>
      <c r="H26" s="16">
        <v>2350</v>
      </c>
      <c r="I26" s="28">
        <f t="shared" si="0"/>
        <v>2189608.9749999996</v>
      </c>
      <c r="J26" s="28"/>
      <c r="K26" s="26">
        <v>17600</v>
      </c>
      <c r="L26" s="60">
        <v>5765.9459999999999</v>
      </c>
      <c r="M26" s="60">
        <f t="shared" si="1"/>
        <v>0.32761056818181816</v>
      </c>
      <c r="N26" s="61">
        <v>525</v>
      </c>
      <c r="O26" s="15">
        <f t="shared" si="2"/>
        <v>3027121.65</v>
      </c>
      <c r="P26" s="28"/>
      <c r="Q26" s="15">
        <f t="shared" si="3"/>
        <v>5216730.625</v>
      </c>
      <c r="R26" s="15">
        <f t="shared" si="4"/>
        <v>1738910.2083333333</v>
      </c>
    </row>
    <row r="27" spans="1:18" x14ac:dyDescent="0.35">
      <c r="A27">
        <v>140231</v>
      </c>
      <c r="B27" s="24">
        <v>6005</v>
      </c>
      <c r="C27" s="25" t="s">
        <v>212</v>
      </c>
      <c r="D27" t="s">
        <v>196</v>
      </c>
      <c r="E27" s="26">
        <v>130</v>
      </c>
      <c r="F27" s="60">
        <v>149.34059999999999</v>
      </c>
      <c r="G27" s="60">
        <f t="shared" si="5"/>
        <v>1.1487738461538461</v>
      </c>
      <c r="H27" s="16">
        <v>2350</v>
      </c>
      <c r="I27" s="28">
        <f t="shared" si="0"/>
        <v>350950.41</v>
      </c>
      <c r="J27" s="28"/>
      <c r="K27" s="26">
        <v>17080</v>
      </c>
      <c r="L27" s="60">
        <v>3880.9168000000009</v>
      </c>
      <c r="M27" s="60">
        <f t="shared" si="1"/>
        <v>0.22721995316159255</v>
      </c>
      <c r="N27" s="61">
        <v>525</v>
      </c>
      <c r="O27" s="15">
        <f t="shared" si="2"/>
        <v>2037481.3200000005</v>
      </c>
      <c r="P27" s="28"/>
      <c r="Q27" s="15">
        <f t="shared" si="3"/>
        <v>2388431.7300000004</v>
      </c>
      <c r="R27" s="15">
        <f t="shared" si="4"/>
        <v>796143.91000000015</v>
      </c>
    </row>
    <row r="28" spans="1:18" x14ac:dyDescent="0.35">
      <c r="B28" s="24">
        <v>7005</v>
      </c>
      <c r="C28" s="25" t="s">
        <v>213</v>
      </c>
      <c r="D28" t="s">
        <v>196</v>
      </c>
      <c r="E28" s="26">
        <v>226</v>
      </c>
      <c r="F28" s="60">
        <v>345.90659999999997</v>
      </c>
      <c r="G28" s="60">
        <f t="shared" si="5"/>
        <v>1.5305601769911503</v>
      </c>
      <c r="H28" s="16">
        <v>2350</v>
      </c>
      <c r="I28" s="28">
        <f t="shared" si="0"/>
        <v>812880.50999999989</v>
      </c>
      <c r="J28" s="28"/>
      <c r="K28" s="26">
        <v>14001</v>
      </c>
      <c r="L28" s="60">
        <v>5039.6917999999996</v>
      </c>
      <c r="M28" s="60">
        <f t="shared" si="1"/>
        <v>0.35995227483751158</v>
      </c>
      <c r="N28" s="61">
        <v>525</v>
      </c>
      <c r="O28" s="15">
        <f t="shared" si="2"/>
        <v>2645838.1949999998</v>
      </c>
      <c r="P28" s="28"/>
      <c r="Q28" s="15">
        <f t="shared" si="3"/>
        <v>3458718.7049999996</v>
      </c>
      <c r="R28" s="15">
        <f t="shared" si="4"/>
        <v>1152906.2349999999</v>
      </c>
    </row>
    <row r="29" spans="1:18" x14ac:dyDescent="0.35">
      <c r="A29">
        <v>140275</v>
      </c>
      <c r="B29" s="24">
        <v>7008</v>
      </c>
      <c r="C29" s="25" t="s">
        <v>214</v>
      </c>
      <c r="D29" t="s">
        <v>196</v>
      </c>
      <c r="E29" s="26">
        <v>6</v>
      </c>
      <c r="F29" s="60">
        <v>6.5269999999999992</v>
      </c>
      <c r="G29" s="60">
        <f t="shared" si="5"/>
        <v>1.0878333333333332</v>
      </c>
      <c r="H29" s="16">
        <v>2350</v>
      </c>
      <c r="I29" s="28">
        <f t="shared" si="0"/>
        <v>15338.449999999999</v>
      </c>
      <c r="J29" s="28"/>
      <c r="K29" s="26">
        <v>2485</v>
      </c>
      <c r="L29" s="60">
        <v>600.13459999999998</v>
      </c>
      <c r="M29" s="60">
        <f t="shared" si="1"/>
        <v>0.24150285714285713</v>
      </c>
      <c r="N29" s="61">
        <v>525</v>
      </c>
      <c r="O29" s="15">
        <f t="shared" si="2"/>
        <v>315070.66499999998</v>
      </c>
      <c r="P29" s="28"/>
      <c r="Q29" s="15">
        <f t="shared" si="3"/>
        <v>330409.11499999999</v>
      </c>
      <c r="R29" s="15">
        <f t="shared" si="4"/>
        <v>110136.37166666666</v>
      </c>
    </row>
    <row r="30" spans="1:18" x14ac:dyDescent="0.35">
      <c r="A30">
        <v>140046</v>
      </c>
      <c r="B30" s="24">
        <v>8012</v>
      </c>
      <c r="C30" s="25" t="s">
        <v>215</v>
      </c>
      <c r="D30" t="s">
        <v>196</v>
      </c>
      <c r="E30" s="26">
        <v>431</v>
      </c>
      <c r="F30" s="60">
        <v>600.59379999999987</v>
      </c>
      <c r="G30" s="60">
        <f t="shared" si="5"/>
        <v>1.39348909512761</v>
      </c>
      <c r="H30" s="16">
        <v>2350</v>
      </c>
      <c r="I30" s="28">
        <f t="shared" si="0"/>
        <v>1411395.4299999997</v>
      </c>
      <c r="J30" s="28"/>
      <c r="K30" s="26">
        <v>14988</v>
      </c>
      <c r="L30" s="60">
        <v>5138.2928000000002</v>
      </c>
      <c r="M30" s="60">
        <f t="shared" si="1"/>
        <v>0.34282711502535362</v>
      </c>
      <c r="N30" s="61">
        <v>525</v>
      </c>
      <c r="O30" s="15">
        <f t="shared" si="2"/>
        <v>2697603.72</v>
      </c>
      <c r="P30" s="28"/>
      <c r="Q30" s="15">
        <f t="shared" si="3"/>
        <v>4108999.15</v>
      </c>
      <c r="R30" s="15">
        <f t="shared" si="4"/>
        <v>1369666.3833333333</v>
      </c>
    </row>
    <row r="31" spans="1:18" x14ac:dyDescent="0.35">
      <c r="A31">
        <v>140008</v>
      </c>
      <c r="B31" s="24">
        <v>8016</v>
      </c>
      <c r="C31" s="25" t="s">
        <v>216</v>
      </c>
      <c r="D31" t="s">
        <v>196</v>
      </c>
      <c r="E31" s="26">
        <v>513</v>
      </c>
      <c r="F31" s="60">
        <v>698.46590000000003</v>
      </c>
      <c r="G31" s="60">
        <f t="shared" si="5"/>
        <v>1.3615319688109162</v>
      </c>
      <c r="H31" s="16">
        <v>2350</v>
      </c>
      <c r="I31" s="28">
        <f t="shared" si="0"/>
        <v>1641394.865</v>
      </c>
      <c r="J31" s="28"/>
      <c r="K31" s="26">
        <v>21967</v>
      </c>
      <c r="L31" s="60">
        <v>7076.1762000000008</v>
      </c>
      <c r="M31" s="60">
        <f t="shared" si="1"/>
        <v>0.32212756407338283</v>
      </c>
      <c r="N31" s="61">
        <v>525</v>
      </c>
      <c r="O31" s="15">
        <f t="shared" si="2"/>
        <v>3714992.5050000004</v>
      </c>
      <c r="P31" s="28"/>
      <c r="Q31" s="15">
        <f t="shared" si="3"/>
        <v>5356387.37</v>
      </c>
      <c r="R31" s="15">
        <f t="shared" si="4"/>
        <v>1785462.4566666668</v>
      </c>
    </row>
    <row r="32" spans="1:18" x14ac:dyDescent="0.35">
      <c r="A32">
        <v>140011</v>
      </c>
      <c r="B32" s="24">
        <v>8088</v>
      </c>
      <c r="C32" s="25" t="s">
        <v>217</v>
      </c>
      <c r="D32" t="s">
        <v>196</v>
      </c>
      <c r="E32" s="26">
        <v>1284</v>
      </c>
      <c r="F32" s="60">
        <v>1481.0168999999999</v>
      </c>
      <c r="G32" s="60">
        <f t="shared" si="5"/>
        <v>1.153439953271028</v>
      </c>
      <c r="H32" s="16">
        <v>2350</v>
      </c>
      <c r="I32" s="28">
        <f t="shared" si="0"/>
        <v>3480389.7149999999</v>
      </c>
      <c r="J32" s="28"/>
      <c r="K32" s="26">
        <v>35692</v>
      </c>
      <c r="L32" s="60">
        <v>10401.783300000003</v>
      </c>
      <c r="M32" s="60">
        <f t="shared" si="1"/>
        <v>0.29143178583436075</v>
      </c>
      <c r="N32" s="61">
        <v>525</v>
      </c>
      <c r="O32" s="15">
        <f t="shared" si="2"/>
        <v>5460936.2325000027</v>
      </c>
      <c r="P32" s="28"/>
      <c r="Q32" s="15">
        <f t="shared" si="3"/>
        <v>8941325.9475000016</v>
      </c>
      <c r="R32" s="15">
        <f t="shared" si="4"/>
        <v>2980441.9825000004</v>
      </c>
    </row>
    <row r="33" spans="1:18" x14ac:dyDescent="0.35">
      <c r="B33" s="24">
        <v>10004</v>
      </c>
      <c r="C33" s="25" t="s">
        <v>218</v>
      </c>
      <c r="D33" t="s">
        <v>196</v>
      </c>
      <c r="E33" s="26">
        <v>561</v>
      </c>
      <c r="F33" s="60">
        <v>587.96129999999994</v>
      </c>
      <c r="G33" s="60">
        <f t="shared" si="5"/>
        <v>1.0480593582887698</v>
      </c>
      <c r="H33" s="16">
        <v>2350</v>
      </c>
      <c r="I33" s="28">
        <f t="shared" si="0"/>
        <v>1381709.0549999997</v>
      </c>
      <c r="J33" s="28"/>
      <c r="K33" s="26">
        <v>17683</v>
      </c>
      <c r="L33" s="60">
        <v>4047.3978999999999</v>
      </c>
      <c r="M33" s="60">
        <f t="shared" si="1"/>
        <v>0.22888638240117626</v>
      </c>
      <c r="N33" s="61">
        <v>525</v>
      </c>
      <c r="O33" s="15">
        <f t="shared" si="2"/>
        <v>2124883.8975</v>
      </c>
      <c r="P33" s="28"/>
      <c r="Q33" s="15">
        <f t="shared" si="3"/>
        <v>3506592.9524999997</v>
      </c>
      <c r="R33" s="15">
        <f t="shared" si="4"/>
        <v>1168864.3174999999</v>
      </c>
    </row>
    <row r="34" spans="1:18" x14ac:dyDescent="0.35">
      <c r="B34" s="24">
        <v>12002</v>
      </c>
      <c r="C34" s="25" t="s">
        <v>219</v>
      </c>
      <c r="D34" t="s">
        <v>196</v>
      </c>
      <c r="E34" s="26">
        <v>426</v>
      </c>
      <c r="F34" s="60">
        <v>517.91700000000003</v>
      </c>
      <c r="G34" s="60">
        <f t="shared" si="5"/>
        <v>1.2157676056338029</v>
      </c>
      <c r="H34" s="16">
        <v>2350</v>
      </c>
      <c r="I34" s="28">
        <f t="shared" si="0"/>
        <v>1217104.9500000002</v>
      </c>
      <c r="J34" s="28"/>
      <c r="K34" s="26">
        <v>29004</v>
      </c>
      <c r="L34" s="60">
        <v>9398.4634000000005</v>
      </c>
      <c r="M34" s="60">
        <f t="shared" si="1"/>
        <v>0.32404024962074196</v>
      </c>
      <c r="N34" s="61">
        <v>525</v>
      </c>
      <c r="O34" s="15">
        <f t="shared" si="2"/>
        <v>4934193.2850000001</v>
      </c>
      <c r="P34" s="28"/>
      <c r="Q34" s="15">
        <f t="shared" si="3"/>
        <v>6151298.2350000003</v>
      </c>
      <c r="R34" s="15">
        <f t="shared" si="4"/>
        <v>2050432.7450000001</v>
      </c>
    </row>
    <row r="35" spans="1:18" x14ac:dyDescent="0.35">
      <c r="A35">
        <v>140032</v>
      </c>
      <c r="B35" s="24">
        <v>12009</v>
      </c>
      <c r="C35" s="25" t="s">
        <v>220</v>
      </c>
      <c r="D35" t="s">
        <v>196</v>
      </c>
      <c r="E35" s="26">
        <v>153</v>
      </c>
      <c r="F35" s="60">
        <v>244.523</v>
      </c>
      <c r="G35" s="60">
        <f t="shared" si="5"/>
        <v>1.5981895424836601</v>
      </c>
      <c r="H35" s="16">
        <v>2350</v>
      </c>
      <c r="I35" s="28">
        <f t="shared" si="0"/>
        <v>574629.05000000005</v>
      </c>
      <c r="J35" s="28"/>
      <c r="K35" s="26">
        <v>10819</v>
      </c>
      <c r="L35" s="60">
        <v>3266.5889999999999</v>
      </c>
      <c r="M35" s="60">
        <f t="shared" si="1"/>
        <v>0.30193076994176909</v>
      </c>
      <c r="N35" s="61">
        <v>525</v>
      </c>
      <c r="O35" s="15">
        <f t="shared" si="2"/>
        <v>1714959.2249999999</v>
      </c>
      <c r="P35" s="28"/>
      <c r="Q35" s="15">
        <f t="shared" si="3"/>
        <v>2289588.2749999999</v>
      </c>
      <c r="R35" s="15">
        <f t="shared" si="4"/>
        <v>763196.09166666667</v>
      </c>
    </row>
    <row r="36" spans="1:18" x14ac:dyDescent="0.35">
      <c r="A36">
        <v>140187</v>
      </c>
      <c r="B36" s="24">
        <v>12010</v>
      </c>
      <c r="C36" s="25" t="s">
        <v>221</v>
      </c>
      <c r="D36" t="s">
        <v>196</v>
      </c>
      <c r="E36" s="26">
        <v>389</v>
      </c>
      <c r="F36" s="60">
        <v>716.70229999999992</v>
      </c>
      <c r="G36" s="60">
        <f t="shared" si="5"/>
        <v>1.8424223650385603</v>
      </c>
      <c r="H36" s="16">
        <v>2350</v>
      </c>
      <c r="I36" s="28">
        <f t="shared" si="0"/>
        <v>1684250.4049999998</v>
      </c>
      <c r="J36" s="28"/>
      <c r="K36" s="26">
        <v>21423</v>
      </c>
      <c r="L36" s="60">
        <v>6365.9614999999994</v>
      </c>
      <c r="M36" s="60">
        <f t="shared" si="1"/>
        <v>0.29715546375390933</v>
      </c>
      <c r="N36" s="61">
        <v>525</v>
      </c>
      <c r="O36" s="15">
        <f t="shared" si="2"/>
        <v>3342129.7874999996</v>
      </c>
      <c r="P36" s="28"/>
      <c r="Q36" s="15">
        <f t="shared" si="3"/>
        <v>5026380.192499999</v>
      </c>
      <c r="R36" s="15">
        <f t="shared" si="4"/>
        <v>1675460.0641666662</v>
      </c>
    </row>
    <row r="37" spans="1:18" x14ac:dyDescent="0.35">
      <c r="A37">
        <v>140145</v>
      </c>
      <c r="B37" s="24">
        <v>13011</v>
      </c>
      <c r="C37" s="25" t="s">
        <v>222</v>
      </c>
      <c r="D37" t="s">
        <v>196</v>
      </c>
      <c r="E37" s="26">
        <v>193</v>
      </c>
      <c r="F37" s="60">
        <v>238.44740000000004</v>
      </c>
      <c r="G37" s="60">
        <f t="shared" si="5"/>
        <v>1.2354787564766843</v>
      </c>
      <c r="H37" s="16">
        <v>2350</v>
      </c>
      <c r="I37" s="28">
        <f t="shared" si="0"/>
        <v>560351.39000000013</v>
      </c>
      <c r="J37" s="28"/>
      <c r="K37" s="26">
        <v>19091</v>
      </c>
      <c r="L37" s="60">
        <v>4001.0291999999999</v>
      </c>
      <c r="M37" s="60">
        <f t="shared" si="1"/>
        <v>0.20957672201560945</v>
      </c>
      <c r="N37" s="61">
        <v>525</v>
      </c>
      <c r="O37" s="15">
        <f t="shared" si="2"/>
        <v>2100540.33</v>
      </c>
      <c r="P37" s="28"/>
      <c r="Q37" s="15">
        <f t="shared" si="3"/>
        <v>2660891.7200000002</v>
      </c>
      <c r="R37" s="15">
        <f t="shared" si="4"/>
        <v>886963.90666666673</v>
      </c>
    </row>
    <row r="38" spans="1:18" x14ac:dyDescent="0.35">
      <c r="A38">
        <v>140234</v>
      </c>
      <c r="B38" s="24">
        <v>13014</v>
      </c>
      <c r="C38" s="25" t="s">
        <v>223</v>
      </c>
      <c r="D38" t="s">
        <v>196</v>
      </c>
      <c r="E38" s="26">
        <v>548</v>
      </c>
      <c r="F38" s="60">
        <v>637.0410999999998</v>
      </c>
      <c r="G38" s="60">
        <f t="shared" si="5"/>
        <v>1.1624837591240873</v>
      </c>
      <c r="H38" s="16">
        <v>2350</v>
      </c>
      <c r="I38" s="28">
        <f t="shared" si="0"/>
        <v>1497046.5849999995</v>
      </c>
      <c r="J38" s="28"/>
      <c r="K38" s="26">
        <v>16478</v>
      </c>
      <c r="L38" s="60">
        <v>4021.3387000000007</v>
      </c>
      <c r="M38" s="60">
        <f t="shared" si="1"/>
        <v>0.24404288748634548</v>
      </c>
      <c r="N38" s="61">
        <v>525</v>
      </c>
      <c r="O38" s="15">
        <f t="shared" si="2"/>
        <v>2111202.8175000004</v>
      </c>
      <c r="Q38" s="15">
        <f t="shared" si="3"/>
        <v>3608249.4024999999</v>
      </c>
      <c r="R38" s="15">
        <f t="shared" si="4"/>
        <v>1202749.8008333333</v>
      </c>
    </row>
    <row r="39" spans="1:18" x14ac:dyDescent="0.35">
      <c r="A39">
        <v>140012</v>
      </c>
      <c r="B39" s="24">
        <v>13026</v>
      </c>
      <c r="C39" s="25" t="s">
        <v>224</v>
      </c>
      <c r="D39" t="s">
        <v>196</v>
      </c>
      <c r="E39" s="26">
        <v>168</v>
      </c>
      <c r="F39" s="60">
        <v>314.06810000000002</v>
      </c>
      <c r="G39" s="60">
        <f t="shared" si="5"/>
        <v>1.8694529761904763</v>
      </c>
      <c r="H39" s="16">
        <v>2350</v>
      </c>
      <c r="I39" s="28">
        <f t="shared" si="0"/>
        <v>738060.03500000003</v>
      </c>
      <c r="J39" s="28"/>
      <c r="K39" s="26">
        <v>13531</v>
      </c>
      <c r="L39" s="60">
        <v>3741.2623000000008</v>
      </c>
      <c r="M39" s="60">
        <f t="shared" si="1"/>
        <v>0.27649562486142937</v>
      </c>
      <c r="N39" s="61">
        <v>525</v>
      </c>
      <c r="O39" s="15">
        <f t="shared" si="2"/>
        <v>1964162.7075000005</v>
      </c>
      <c r="Q39" s="15">
        <f t="shared" si="3"/>
        <v>2702222.7425000006</v>
      </c>
      <c r="R39" s="15">
        <f t="shared" si="4"/>
        <v>900740.91416666692</v>
      </c>
    </row>
    <row r="40" spans="1:18" x14ac:dyDescent="0.35">
      <c r="A40">
        <v>140179</v>
      </c>
      <c r="B40" s="24">
        <v>13297</v>
      </c>
      <c r="C40" s="25" t="s">
        <v>225</v>
      </c>
      <c r="D40" t="s">
        <v>196</v>
      </c>
      <c r="E40" s="26">
        <v>20</v>
      </c>
      <c r="F40" s="60">
        <v>22.708400000000001</v>
      </c>
      <c r="G40" s="60">
        <f t="shared" si="5"/>
        <v>1.1354200000000001</v>
      </c>
      <c r="H40" s="16">
        <v>2350</v>
      </c>
      <c r="I40" s="28">
        <f t="shared" si="0"/>
        <v>53364.740000000005</v>
      </c>
      <c r="J40" s="28"/>
      <c r="K40" s="26">
        <v>6481</v>
      </c>
      <c r="L40" s="60">
        <v>1786.5940999999998</v>
      </c>
      <c r="M40" s="60">
        <f t="shared" si="1"/>
        <v>0.27566642493442367</v>
      </c>
      <c r="N40" s="61">
        <v>525</v>
      </c>
      <c r="O40" s="15">
        <f t="shared" si="2"/>
        <v>937961.90249999985</v>
      </c>
      <c r="Q40" s="15">
        <f t="shared" si="3"/>
        <v>991326.64249999984</v>
      </c>
      <c r="R40" s="15">
        <f t="shared" si="4"/>
        <v>330442.21416666661</v>
      </c>
    </row>
    <row r="41" spans="1:18" x14ac:dyDescent="0.35">
      <c r="B41" s="24">
        <v>14001</v>
      </c>
      <c r="C41" s="25" t="s">
        <v>226</v>
      </c>
      <c r="D41" t="s">
        <v>196</v>
      </c>
      <c r="E41" s="26">
        <v>467</v>
      </c>
      <c r="F41" s="60">
        <v>497.68659999999994</v>
      </c>
      <c r="G41" s="60">
        <f t="shared" si="5"/>
        <v>1.0657100642398285</v>
      </c>
      <c r="H41" s="16">
        <v>2350</v>
      </c>
      <c r="I41" s="28">
        <f t="shared" si="0"/>
        <v>1169563.5099999998</v>
      </c>
      <c r="J41" s="28"/>
      <c r="K41" s="26">
        <v>21999</v>
      </c>
      <c r="L41" s="60">
        <v>5143.3141999999998</v>
      </c>
      <c r="M41" s="60">
        <f t="shared" si="1"/>
        <v>0.23379763625619346</v>
      </c>
      <c r="N41" s="61">
        <v>525</v>
      </c>
      <c r="O41" s="15">
        <f t="shared" si="2"/>
        <v>2700239.9550000001</v>
      </c>
      <c r="Q41" s="15">
        <f t="shared" si="3"/>
        <v>3869803.4649999999</v>
      </c>
      <c r="R41" s="15">
        <f t="shared" si="4"/>
        <v>1289934.4883333333</v>
      </c>
    </row>
    <row r="42" spans="1:18" x14ac:dyDescent="0.35">
      <c r="A42">
        <v>140185</v>
      </c>
      <c r="B42" s="24">
        <v>15007</v>
      </c>
      <c r="C42" s="25" t="s">
        <v>227</v>
      </c>
      <c r="D42" t="s">
        <v>196</v>
      </c>
      <c r="E42" s="26">
        <v>211</v>
      </c>
      <c r="F42" s="60">
        <v>354.82819999999998</v>
      </c>
      <c r="G42" s="60">
        <f t="shared" si="5"/>
        <v>1.6816502369668245</v>
      </c>
      <c r="H42" s="16">
        <v>2350</v>
      </c>
      <c r="I42" s="28">
        <f t="shared" si="0"/>
        <v>833846.2699999999</v>
      </c>
      <c r="J42" s="28"/>
      <c r="K42" s="26">
        <v>24889</v>
      </c>
      <c r="L42" s="60">
        <v>5763.6620000000012</v>
      </c>
      <c r="M42" s="60">
        <f t="shared" si="1"/>
        <v>0.23157467154164496</v>
      </c>
      <c r="N42" s="61">
        <v>525</v>
      </c>
      <c r="O42" s="15">
        <f t="shared" si="2"/>
        <v>3025922.5500000007</v>
      </c>
      <c r="Q42" s="15">
        <f t="shared" si="3"/>
        <v>3859768.8200000008</v>
      </c>
      <c r="R42" s="15">
        <f t="shared" si="4"/>
        <v>1286589.6066666669</v>
      </c>
    </row>
    <row r="43" spans="1:18" x14ac:dyDescent="0.35">
      <c r="A43">
        <v>140148</v>
      </c>
      <c r="B43" s="24">
        <v>16004</v>
      </c>
      <c r="C43" s="25" t="s">
        <v>228</v>
      </c>
      <c r="D43" t="s">
        <v>196</v>
      </c>
      <c r="E43" s="26">
        <v>49</v>
      </c>
      <c r="F43" s="60">
        <v>76.360600000000005</v>
      </c>
      <c r="G43" s="60">
        <f t="shared" si="5"/>
        <v>1.5583795918367347</v>
      </c>
      <c r="H43" s="16">
        <v>2350</v>
      </c>
      <c r="I43" s="28">
        <f t="shared" si="0"/>
        <v>179447.41</v>
      </c>
      <c r="J43" s="28"/>
      <c r="K43" s="26">
        <v>11117</v>
      </c>
      <c r="L43" s="60">
        <v>2824.1940999999997</v>
      </c>
      <c r="M43" s="60">
        <f t="shared" si="1"/>
        <v>0.25404282630205988</v>
      </c>
      <c r="N43" s="61">
        <v>525</v>
      </c>
      <c r="O43" s="15">
        <f t="shared" si="2"/>
        <v>1482701.9024999999</v>
      </c>
      <c r="Q43" s="15">
        <f t="shared" si="3"/>
        <v>1662149.3124999998</v>
      </c>
      <c r="R43" s="15">
        <f t="shared" si="4"/>
        <v>554049.77083333326</v>
      </c>
    </row>
    <row r="44" spans="1:18" x14ac:dyDescent="0.35">
      <c r="A44">
        <v>140100</v>
      </c>
      <c r="B44" s="24">
        <v>16005</v>
      </c>
      <c r="C44" s="25" t="s">
        <v>229</v>
      </c>
      <c r="D44" t="s">
        <v>196</v>
      </c>
      <c r="E44" s="26">
        <v>42</v>
      </c>
      <c r="F44" s="60">
        <v>59.907699999999991</v>
      </c>
      <c r="G44" s="60">
        <f t="shared" si="5"/>
        <v>1.4263738095238092</v>
      </c>
      <c r="H44" s="16">
        <v>2350</v>
      </c>
      <c r="I44" s="28">
        <f t="shared" si="0"/>
        <v>140783.09499999997</v>
      </c>
      <c r="J44" s="28"/>
      <c r="K44" s="26">
        <v>6770</v>
      </c>
      <c r="L44" s="60">
        <v>2100.9560000000001</v>
      </c>
      <c r="M44" s="60">
        <f t="shared" si="1"/>
        <v>0.31033323485967507</v>
      </c>
      <c r="N44" s="61">
        <v>525</v>
      </c>
      <c r="O44" s="15">
        <f t="shared" si="2"/>
        <v>1103001.9000000001</v>
      </c>
      <c r="Q44" s="15">
        <f t="shared" si="3"/>
        <v>1243784.9950000001</v>
      </c>
      <c r="R44" s="15">
        <f t="shared" si="4"/>
        <v>414594.99833333335</v>
      </c>
    </row>
    <row r="45" spans="1:18" x14ac:dyDescent="0.35">
      <c r="A45">
        <v>140101</v>
      </c>
      <c r="B45" s="24">
        <v>16017</v>
      </c>
      <c r="C45" s="25" t="s">
        <v>230</v>
      </c>
      <c r="D45" t="s">
        <v>196</v>
      </c>
      <c r="E45" s="26">
        <v>1255</v>
      </c>
      <c r="F45" s="60">
        <v>2413.3422</v>
      </c>
      <c r="G45" s="60">
        <f t="shared" si="5"/>
        <v>1.9229818326693227</v>
      </c>
      <c r="H45" s="16">
        <v>2350</v>
      </c>
      <c r="I45" s="28">
        <f t="shared" si="0"/>
        <v>5671354.1699999999</v>
      </c>
      <c r="J45" s="28"/>
      <c r="K45" s="26">
        <v>30979</v>
      </c>
      <c r="L45" s="60">
        <v>11765.987499999997</v>
      </c>
      <c r="M45" s="60">
        <f t="shared" si="1"/>
        <v>0.37980527131282471</v>
      </c>
      <c r="N45" s="61">
        <v>525</v>
      </c>
      <c r="O45" s="15">
        <f t="shared" si="2"/>
        <v>6177143.4374999991</v>
      </c>
      <c r="Q45" s="15">
        <f t="shared" si="3"/>
        <v>11848497.607499998</v>
      </c>
      <c r="R45" s="15">
        <f t="shared" si="4"/>
        <v>3949499.2024999992</v>
      </c>
    </row>
    <row r="46" spans="1:18" x14ac:dyDescent="0.35">
      <c r="A46">
        <v>140010</v>
      </c>
      <c r="B46" s="24">
        <v>16020</v>
      </c>
      <c r="C46" s="25" t="s">
        <v>231</v>
      </c>
      <c r="D46" t="s">
        <v>196</v>
      </c>
      <c r="E46" s="26">
        <v>395</v>
      </c>
      <c r="F46" s="60">
        <v>659.53740000000005</v>
      </c>
      <c r="G46" s="60">
        <f t="shared" si="5"/>
        <v>1.6697149367088608</v>
      </c>
      <c r="H46" s="16">
        <v>2350</v>
      </c>
      <c r="I46" s="28">
        <f t="shared" si="0"/>
        <v>1549912.8900000001</v>
      </c>
      <c r="J46" s="28"/>
      <c r="K46" s="26">
        <v>20864</v>
      </c>
      <c r="L46" s="60">
        <v>4994.5841999999993</v>
      </c>
      <c r="M46" s="60">
        <f t="shared" si="1"/>
        <v>0.23938766296012268</v>
      </c>
      <c r="N46" s="61">
        <v>525</v>
      </c>
      <c r="O46" s="15">
        <f t="shared" si="2"/>
        <v>2622156.7049999996</v>
      </c>
      <c r="Q46" s="15">
        <f t="shared" si="3"/>
        <v>4172069.5949999997</v>
      </c>
      <c r="R46" s="15">
        <f t="shared" si="4"/>
        <v>1390689.865</v>
      </c>
    </row>
    <row r="47" spans="1:18" x14ac:dyDescent="0.35">
      <c r="A47">
        <v>140252</v>
      </c>
      <c r="B47" s="24">
        <v>16033</v>
      </c>
      <c r="C47" s="25" t="s">
        <v>232</v>
      </c>
      <c r="D47" t="s">
        <v>196</v>
      </c>
      <c r="E47" s="26">
        <v>110</v>
      </c>
      <c r="F47" s="60">
        <v>69.445999999999998</v>
      </c>
      <c r="G47" s="60">
        <f t="shared" si="5"/>
        <v>0.63132727272727274</v>
      </c>
      <c r="H47" s="16">
        <v>2350</v>
      </c>
      <c r="I47" s="28">
        <f t="shared" si="0"/>
        <v>163198.1</v>
      </c>
      <c r="J47" s="28"/>
      <c r="K47" s="26">
        <v>7522</v>
      </c>
      <c r="L47" s="60">
        <v>1920.5771</v>
      </c>
      <c r="M47" s="60">
        <f t="shared" si="1"/>
        <v>0.25532798457856953</v>
      </c>
      <c r="N47" s="61">
        <v>525</v>
      </c>
      <c r="O47" s="15">
        <f t="shared" si="2"/>
        <v>1008302.9775</v>
      </c>
      <c r="Q47" s="15">
        <f t="shared" si="3"/>
        <v>1171501.0775000001</v>
      </c>
      <c r="R47" s="15">
        <f t="shared" si="4"/>
        <v>390500.35916666669</v>
      </c>
    </row>
    <row r="48" spans="1:18" x14ac:dyDescent="0.35">
      <c r="A48">
        <v>140242</v>
      </c>
      <c r="B48" s="24">
        <v>17001</v>
      </c>
      <c r="C48" s="25" t="s">
        <v>233</v>
      </c>
      <c r="D48" t="s">
        <v>196</v>
      </c>
      <c r="E48" s="26">
        <v>699</v>
      </c>
      <c r="F48" s="60">
        <v>780.29490000000021</v>
      </c>
      <c r="G48" s="60">
        <f t="shared" si="5"/>
        <v>1.1163017167381977</v>
      </c>
      <c r="H48" s="16">
        <v>2350</v>
      </c>
      <c r="I48" s="28">
        <f t="shared" si="0"/>
        <v>1833693.0150000006</v>
      </c>
      <c r="J48" s="28"/>
      <c r="K48" s="26">
        <v>22993</v>
      </c>
      <c r="L48" s="60">
        <v>6786.9786999999988</v>
      </c>
      <c r="M48" s="60">
        <f t="shared" si="1"/>
        <v>0.29517586656808587</v>
      </c>
      <c r="N48" s="61">
        <v>525</v>
      </c>
      <c r="O48" s="15">
        <f t="shared" si="2"/>
        <v>3563163.817499999</v>
      </c>
      <c r="Q48" s="15">
        <f t="shared" si="3"/>
        <v>5396856.8324999996</v>
      </c>
      <c r="R48" s="15">
        <f t="shared" si="4"/>
        <v>1798952.2774999999</v>
      </c>
    </row>
    <row r="49" spans="1:18" x14ac:dyDescent="0.35">
      <c r="A49">
        <v>140211</v>
      </c>
      <c r="B49" s="24">
        <v>18007</v>
      </c>
      <c r="C49" s="25" t="s">
        <v>234</v>
      </c>
      <c r="D49" t="s">
        <v>196</v>
      </c>
      <c r="E49" s="26">
        <v>480</v>
      </c>
      <c r="F49" s="60">
        <v>1127.8705000000002</v>
      </c>
      <c r="G49" s="60">
        <f t="shared" si="5"/>
        <v>2.3497302083333338</v>
      </c>
      <c r="H49" s="16">
        <v>2350</v>
      </c>
      <c r="I49" s="28">
        <f t="shared" si="0"/>
        <v>2650495.6750000007</v>
      </c>
      <c r="J49" s="28"/>
      <c r="K49" s="26">
        <v>29200</v>
      </c>
      <c r="L49" s="60">
        <v>7694.1321999999991</v>
      </c>
      <c r="M49" s="60">
        <f t="shared" si="1"/>
        <v>0.26349767808219177</v>
      </c>
      <c r="N49" s="61">
        <v>525</v>
      </c>
      <c r="O49" s="15">
        <f t="shared" si="2"/>
        <v>4039419.4049999998</v>
      </c>
      <c r="Q49" s="15">
        <f t="shared" si="3"/>
        <v>6689915.0800000001</v>
      </c>
      <c r="R49" s="15">
        <f t="shared" si="4"/>
        <v>2229971.6933333334</v>
      </c>
    </row>
    <row r="50" spans="1:18" x14ac:dyDescent="0.35">
      <c r="A50">
        <v>140286</v>
      </c>
      <c r="B50" s="24">
        <v>19004</v>
      </c>
      <c r="C50" s="25" t="s">
        <v>235</v>
      </c>
      <c r="D50" t="s">
        <v>196</v>
      </c>
      <c r="E50" s="26">
        <v>5</v>
      </c>
      <c r="F50" s="60">
        <v>5.0681999999999992</v>
      </c>
      <c r="G50" s="60">
        <f t="shared" si="5"/>
        <v>1.0136399999999999</v>
      </c>
      <c r="H50" s="16">
        <v>2350</v>
      </c>
      <c r="I50" s="28">
        <f t="shared" si="0"/>
        <v>11910.269999999999</v>
      </c>
      <c r="J50" s="28"/>
      <c r="K50" s="26">
        <v>2220</v>
      </c>
      <c r="L50" s="60">
        <v>488.12000000000006</v>
      </c>
      <c r="M50" s="60">
        <f t="shared" si="1"/>
        <v>0.21987387387387392</v>
      </c>
      <c r="N50" s="61">
        <v>525</v>
      </c>
      <c r="O50" s="15">
        <f t="shared" si="2"/>
        <v>256263.00000000006</v>
      </c>
      <c r="Q50" s="15">
        <f t="shared" si="3"/>
        <v>268173.27000000008</v>
      </c>
      <c r="R50" s="15">
        <f t="shared" si="4"/>
        <v>89391.090000000026</v>
      </c>
    </row>
    <row r="51" spans="1:18" x14ac:dyDescent="0.35">
      <c r="A51">
        <v>140130</v>
      </c>
      <c r="B51" s="24">
        <v>19008</v>
      </c>
      <c r="C51" s="25" t="s">
        <v>236</v>
      </c>
      <c r="D51" t="s">
        <v>196</v>
      </c>
      <c r="E51" s="26">
        <v>19</v>
      </c>
      <c r="F51" s="60">
        <v>29.912599999999998</v>
      </c>
      <c r="G51" s="60">
        <f t="shared" si="5"/>
        <v>1.5743473684210525</v>
      </c>
      <c r="H51" s="16">
        <v>2350</v>
      </c>
      <c r="I51" s="28">
        <f t="shared" si="0"/>
        <v>70294.61</v>
      </c>
      <c r="J51" s="28"/>
      <c r="K51" s="26">
        <v>9583</v>
      </c>
      <c r="L51" s="60">
        <v>1764.5564999999999</v>
      </c>
      <c r="M51" s="60">
        <f t="shared" si="1"/>
        <v>0.18413403944485024</v>
      </c>
      <c r="N51" s="61">
        <v>525</v>
      </c>
      <c r="O51" s="15">
        <f t="shared" si="2"/>
        <v>926392.16249999998</v>
      </c>
      <c r="Q51" s="15">
        <f t="shared" si="3"/>
        <v>996686.77249999996</v>
      </c>
      <c r="R51" s="15">
        <f t="shared" si="4"/>
        <v>332228.92416666663</v>
      </c>
    </row>
    <row r="52" spans="1:18" x14ac:dyDescent="0.35">
      <c r="A52">
        <v>140113</v>
      </c>
      <c r="B52" s="24">
        <v>19034</v>
      </c>
      <c r="C52" s="25" t="s">
        <v>237</v>
      </c>
      <c r="D52" t="s">
        <v>196</v>
      </c>
      <c r="E52" s="26">
        <v>136</v>
      </c>
      <c r="F52" s="60">
        <v>126.29759999999999</v>
      </c>
      <c r="G52" s="60">
        <f t="shared" si="5"/>
        <v>0.92865882352941165</v>
      </c>
      <c r="H52" s="16">
        <v>2350</v>
      </c>
      <c r="I52" s="28">
        <f t="shared" si="0"/>
        <v>296799.35999999999</v>
      </c>
      <c r="J52" s="28"/>
      <c r="K52" s="26">
        <v>11132</v>
      </c>
      <c r="L52" s="60">
        <v>2665.4544999999998</v>
      </c>
      <c r="M52" s="60">
        <f t="shared" si="1"/>
        <v>0.23944075637800932</v>
      </c>
      <c r="N52" s="61">
        <v>525</v>
      </c>
      <c r="O52" s="15">
        <f t="shared" si="2"/>
        <v>1399363.6124999998</v>
      </c>
      <c r="Q52" s="15">
        <f t="shared" si="3"/>
        <v>1696162.9724999997</v>
      </c>
      <c r="R52" s="15">
        <f t="shared" si="4"/>
        <v>565387.65749999986</v>
      </c>
    </row>
    <row r="53" spans="1:18" x14ac:dyDescent="0.35">
      <c r="A53">
        <v>140233</v>
      </c>
      <c r="B53" s="24">
        <v>21001</v>
      </c>
      <c r="C53" s="25" t="s">
        <v>238</v>
      </c>
      <c r="D53" t="s">
        <v>196</v>
      </c>
      <c r="E53" s="26">
        <v>176</v>
      </c>
      <c r="F53" s="60">
        <v>274.31819999999999</v>
      </c>
      <c r="G53" s="60">
        <f t="shared" si="5"/>
        <v>1.5586261363636362</v>
      </c>
      <c r="H53" s="16">
        <v>2350</v>
      </c>
      <c r="I53" s="28">
        <f t="shared" si="0"/>
        <v>644647.77</v>
      </c>
      <c r="J53" s="28"/>
      <c r="K53" s="26">
        <v>9509</v>
      </c>
      <c r="L53" s="60">
        <v>1978.0591999999997</v>
      </c>
      <c r="M53" s="60">
        <f t="shared" si="1"/>
        <v>0.20801968661268269</v>
      </c>
      <c r="N53" s="61">
        <v>525</v>
      </c>
      <c r="O53" s="15">
        <f t="shared" si="2"/>
        <v>1038481.0799999998</v>
      </c>
      <c r="Q53" s="15">
        <f t="shared" si="3"/>
        <v>1683128.8499999999</v>
      </c>
      <c r="R53" s="15">
        <f t="shared" si="4"/>
        <v>561042.94999999995</v>
      </c>
    </row>
    <row r="54" spans="1:18" x14ac:dyDescent="0.35">
      <c r="A54">
        <v>140162</v>
      </c>
      <c r="B54" s="24">
        <v>23001</v>
      </c>
      <c r="C54" s="25" t="s">
        <v>239</v>
      </c>
      <c r="D54" t="s">
        <v>196</v>
      </c>
      <c r="E54" s="26">
        <v>11</v>
      </c>
      <c r="F54" s="60">
        <v>13.455799999999998</v>
      </c>
      <c r="G54" s="60">
        <f t="shared" si="5"/>
        <v>1.2232545454545454</v>
      </c>
      <c r="H54" s="16">
        <v>2350</v>
      </c>
      <c r="I54" s="28">
        <f t="shared" si="0"/>
        <v>31621.13</v>
      </c>
      <c r="J54" s="28"/>
      <c r="K54" s="26">
        <v>4466</v>
      </c>
      <c r="L54" s="60">
        <v>975.45990000000018</v>
      </c>
      <c r="M54" s="60">
        <f t="shared" si="1"/>
        <v>0.21841914464845502</v>
      </c>
      <c r="N54" s="61">
        <v>525</v>
      </c>
      <c r="O54" s="15">
        <f t="shared" si="2"/>
        <v>512116.44750000007</v>
      </c>
      <c r="Q54" s="15">
        <f t="shared" si="3"/>
        <v>543737.57750000001</v>
      </c>
      <c r="R54" s="15">
        <f t="shared" si="4"/>
        <v>181245.85916666666</v>
      </c>
    </row>
    <row r="55" spans="1:18" x14ac:dyDescent="0.35">
      <c r="A55">
        <v>140062</v>
      </c>
      <c r="B55" s="24">
        <v>24001</v>
      </c>
      <c r="C55" s="25" t="s">
        <v>240</v>
      </c>
      <c r="D55" t="s">
        <v>196</v>
      </c>
      <c r="E55" s="26">
        <v>0</v>
      </c>
      <c r="F55" s="60">
        <v>0</v>
      </c>
      <c r="G55" s="60">
        <f t="shared" si="5"/>
        <v>0</v>
      </c>
      <c r="H55" s="16">
        <v>2350</v>
      </c>
      <c r="I55" s="28">
        <f t="shared" si="0"/>
        <v>0</v>
      </c>
      <c r="J55" s="28"/>
      <c r="K55" s="26">
        <v>26</v>
      </c>
      <c r="L55" s="60">
        <v>8.8638999999999992</v>
      </c>
      <c r="M55" s="60">
        <f t="shared" si="1"/>
        <v>0.34091923076923075</v>
      </c>
      <c r="N55" s="61">
        <v>525</v>
      </c>
      <c r="O55" s="15">
        <f t="shared" si="2"/>
        <v>4653.5474999999997</v>
      </c>
      <c r="Q55" s="15">
        <f t="shared" si="3"/>
        <v>4653.5474999999997</v>
      </c>
      <c r="R55" s="15">
        <f t="shared" si="4"/>
        <v>1551.1824999999999</v>
      </c>
    </row>
  </sheetData>
  <mergeCells count="2">
    <mergeCell ref="E7:I7"/>
    <mergeCell ref="K7:O7"/>
  </mergeCells>
  <pageMargins left="0.7" right="0.7" top="0.75" bottom="0.75" header="0.3" footer="0.3"/>
  <pageSetup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470412-9633-4331-9B41-DC9A70912848}"/>
</file>

<file path=customXml/itemProps2.xml><?xml version="1.0" encoding="utf-8"?>
<ds:datastoreItem xmlns:ds="http://schemas.openxmlformats.org/officeDocument/2006/customXml" ds:itemID="{08200C27-A0FE-441F-996C-4976080BA852}"/>
</file>

<file path=customXml/itemProps3.xml><?xml version="1.0" encoding="utf-8"?>
<ds:datastoreItem xmlns:ds="http://schemas.openxmlformats.org/officeDocument/2006/customXml" ds:itemID="{E35FEC24-55E5-4A7B-848A-A81B8C2F6E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Safety Net Pool</vt:lpstr>
      <vt:lpstr>Public Hospital Pool</vt:lpstr>
      <vt:lpstr>Critical Access Pool</vt:lpstr>
      <vt:lpstr>Fixed Rate - Volume</vt:lpstr>
      <vt:lpstr>Fixed Rate-Acuity High Medicaid</vt:lpstr>
      <vt:lpstr>Fixed Rate-Acuity Other Acute</vt:lpstr>
      <vt:lpstr>'Critical Access Pool'!Print_Titles</vt:lpstr>
      <vt:lpstr>'Fixed Rate-Acuity High Medicaid'!Print_Titles</vt:lpstr>
      <vt:lpstr>'Fixed Rate-Acuity Other Acute'!Print_Titles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2023 Directed Payment Calculations</dc:title>
  <dc:creator/>
  <cp:lastModifiedBy/>
  <dcterms:created xsi:type="dcterms:W3CDTF">2022-12-21T22:40:26Z</dcterms:created>
  <dcterms:modified xsi:type="dcterms:W3CDTF">2022-12-22T17:19:51Z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