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5E1D198-636B-4525-A346-0004A098C972}" xr6:coauthVersionLast="47" xr6:coauthVersionMax="47" xr10:uidLastSave="{00000000-0000-0000-0000-000000000000}"/>
  <bookViews>
    <workbookView xWindow="390" yWindow="390" windowWidth="21090" windowHeight="15405" firstSheet="1" activeTab="3" xr2:uid="{5691366F-091C-40FA-B7A2-606DAB1215B6}"/>
  </bookViews>
  <sheets>
    <sheet name="Safety Net Pool" sheetId="1" r:id="rId1"/>
    <sheet name="Public Hospital Pool" sheetId="2" r:id="rId2"/>
    <sheet name="Critical Access Pool" sheetId="3" r:id="rId3"/>
    <sheet name="Fixed Rate - Volume" sheetId="7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Medicaid'!$A:$C,'Fixed Rate-Acuity High Medicaid'!$1:$8</definedName>
    <definedName name="_xlnm.Print_Titles" localSheetId="5">'Fixed Rate-Acuity Other Acute'!$A:$C,'Fixed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7" l="1"/>
  <c r="I35" i="7" s="1"/>
  <c r="E35" i="7"/>
  <c r="F35" i="7" s="1"/>
  <c r="H34" i="7"/>
  <c r="I34" i="7" s="1"/>
  <c r="E34" i="7"/>
  <c r="F34" i="7" s="1"/>
  <c r="H33" i="7"/>
  <c r="I33" i="7"/>
  <c r="E33" i="7"/>
  <c r="F33" i="7" s="1"/>
  <c r="H32" i="7"/>
  <c r="I32" i="7" s="1"/>
  <c r="E32" i="7"/>
  <c r="F32" i="7" s="1"/>
  <c r="I31" i="7"/>
  <c r="F31" i="7"/>
  <c r="H28" i="7"/>
  <c r="I28" i="7"/>
  <c r="E28" i="7"/>
  <c r="F28" i="7" s="1"/>
  <c r="H27" i="7"/>
  <c r="I27" i="7"/>
  <c r="E27" i="7"/>
  <c r="F27" i="7" s="1"/>
  <c r="H26" i="7"/>
  <c r="I26" i="7"/>
  <c r="E26" i="7"/>
  <c r="F26" i="7" s="1"/>
  <c r="H25" i="7"/>
  <c r="I25" i="7" s="1"/>
  <c r="E25" i="7"/>
  <c r="F25" i="7" s="1"/>
  <c r="H24" i="7"/>
  <c r="I24" i="7"/>
  <c r="E24" i="7"/>
  <c r="F24" i="7" s="1"/>
  <c r="H23" i="7"/>
  <c r="I23" i="7"/>
  <c r="E23" i="7"/>
  <c r="F23" i="7" s="1"/>
  <c r="H22" i="7"/>
  <c r="I22" i="7"/>
  <c r="E22" i="7"/>
  <c r="F22" i="7" s="1"/>
  <c r="H21" i="7"/>
  <c r="I21" i="7" s="1"/>
  <c r="E21" i="7"/>
  <c r="F21" i="7" s="1"/>
  <c r="H20" i="7"/>
  <c r="I20" i="7"/>
  <c r="E20" i="7"/>
  <c r="F20" i="7" s="1"/>
  <c r="H19" i="7"/>
  <c r="I19" i="7"/>
  <c r="E19" i="7"/>
  <c r="F19" i="7" s="1"/>
  <c r="F18" i="7"/>
  <c r="I16" i="7"/>
  <c r="E15" i="7"/>
  <c r="F15" i="7" s="1"/>
  <c r="J15" i="7" s="1"/>
  <c r="K15" i="7" s="1"/>
  <c r="E14" i="7"/>
  <c r="F14" i="7" s="1"/>
  <c r="J14" i="7" s="1"/>
  <c r="K14" i="7" s="1"/>
  <c r="E13" i="7"/>
  <c r="F13" i="7" s="1"/>
  <c r="J13" i="7" s="1"/>
  <c r="K13" i="7" s="1"/>
  <c r="E12" i="7"/>
  <c r="F12" i="7" s="1"/>
  <c r="J12" i="7" s="1"/>
  <c r="K12" i="7" s="1"/>
  <c r="E11" i="7"/>
  <c r="F10" i="7"/>
  <c r="L54" i="6"/>
  <c r="N54" i="6" s="1"/>
  <c r="F54" i="6"/>
  <c r="H54" i="6" s="1"/>
  <c r="L53" i="6"/>
  <c r="N53" i="6" s="1"/>
  <c r="F53" i="6"/>
  <c r="H53" i="6" s="1"/>
  <c r="L52" i="6"/>
  <c r="F52" i="6"/>
  <c r="L51" i="6"/>
  <c r="N51" i="6" s="1"/>
  <c r="F51" i="6"/>
  <c r="H51" i="6" s="1"/>
  <c r="L50" i="6"/>
  <c r="N50" i="6" s="1"/>
  <c r="F50" i="6"/>
  <c r="H50" i="6" s="1"/>
  <c r="L49" i="6"/>
  <c r="N49" i="6" s="1"/>
  <c r="L48" i="6"/>
  <c r="N48" i="6" s="1"/>
  <c r="F48" i="6"/>
  <c r="H48" i="6" s="1"/>
  <c r="F47" i="6"/>
  <c r="H47" i="6" s="1"/>
  <c r="L46" i="6"/>
  <c r="N46" i="6" s="1"/>
  <c r="F46" i="6"/>
  <c r="H46" i="6" s="1"/>
  <c r="L45" i="6"/>
  <c r="N45" i="6" s="1"/>
  <c r="F45" i="6"/>
  <c r="L44" i="6"/>
  <c r="F44" i="6"/>
  <c r="H44" i="6" s="1"/>
  <c r="L42" i="6"/>
  <c r="N42" i="6" s="1"/>
  <c r="F42" i="6"/>
  <c r="H42" i="6" s="1"/>
  <c r="L41" i="6"/>
  <c r="F41" i="6"/>
  <c r="H41" i="6" s="1"/>
  <c r="L40" i="6"/>
  <c r="F40" i="6"/>
  <c r="L38" i="6"/>
  <c r="N38" i="6" s="1"/>
  <c r="F38" i="6"/>
  <c r="H38" i="6" s="1"/>
  <c r="L37" i="6"/>
  <c r="N37" i="6" s="1"/>
  <c r="F37" i="6"/>
  <c r="H37" i="6" s="1"/>
  <c r="L36" i="6"/>
  <c r="F36" i="6"/>
  <c r="L35" i="6"/>
  <c r="N35" i="6" s="1"/>
  <c r="L34" i="6"/>
  <c r="N34" i="6" s="1"/>
  <c r="F34" i="6"/>
  <c r="H34" i="6" s="1"/>
  <c r="L33" i="6"/>
  <c r="N33" i="6" s="1"/>
  <c r="F33" i="6"/>
  <c r="H33" i="6" s="1"/>
  <c r="L32" i="6"/>
  <c r="F32" i="6"/>
  <c r="H32" i="6" s="1"/>
  <c r="L31" i="6"/>
  <c r="N31" i="6" s="1"/>
  <c r="F31" i="6"/>
  <c r="L30" i="6"/>
  <c r="N30" i="6" s="1"/>
  <c r="F30" i="6"/>
  <c r="H30" i="6" s="1"/>
  <c r="L29" i="6"/>
  <c r="N29" i="6" s="1"/>
  <c r="F29" i="6"/>
  <c r="H29" i="6" s="1"/>
  <c r="L28" i="6"/>
  <c r="N28" i="6" s="1"/>
  <c r="F28" i="6"/>
  <c r="L27" i="6"/>
  <c r="N27" i="6"/>
  <c r="F27" i="6"/>
  <c r="H27" i="6" s="1"/>
  <c r="L26" i="6"/>
  <c r="N26" i="6" s="1"/>
  <c r="F26" i="6"/>
  <c r="H26" i="6" s="1"/>
  <c r="N25" i="6"/>
  <c r="P25" i="6" s="1"/>
  <c r="Q25" i="6" s="1"/>
  <c r="L25" i="6"/>
  <c r="F25" i="6"/>
  <c r="H25" i="6" s="1"/>
  <c r="L24" i="6"/>
  <c r="N24" i="6"/>
  <c r="F24" i="6"/>
  <c r="H24" i="6" s="1"/>
  <c r="L23" i="6"/>
  <c r="F23" i="6"/>
  <c r="H23" i="6"/>
  <c r="L22" i="6"/>
  <c r="N22" i="6" s="1"/>
  <c r="F22" i="6"/>
  <c r="H22" i="6" s="1"/>
  <c r="L21" i="6"/>
  <c r="N21" i="6" s="1"/>
  <c r="F21" i="6"/>
  <c r="H21" i="6" s="1"/>
  <c r="L20" i="6"/>
  <c r="N20" i="6" s="1"/>
  <c r="F20" i="6"/>
  <c r="H20" i="6" s="1"/>
  <c r="L19" i="6"/>
  <c r="F19" i="6"/>
  <c r="L18" i="6"/>
  <c r="N18" i="6" s="1"/>
  <c r="F18" i="6"/>
  <c r="H18" i="6" s="1"/>
  <c r="L17" i="6"/>
  <c r="N17" i="6" s="1"/>
  <c r="F17" i="6"/>
  <c r="H17" i="6" s="1"/>
  <c r="L16" i="6"/>
  <c r="N16" i="6" s="1"/>
  <c r="F16" i="6"/>
  <c r="H16" i="6" s="1"/>
  <c r="L15" i="6"/>
  <c r="F15" i="6"/>
  <c r="L14" i="6"/>
  <c r="N14" i="6" s="1"/>
  <c r="F14" i="6"/>
  <c r="H14" i="6" s="1"/>
  <c r="L13" i="6"/>
  <c r="N13" i="6" s="1"/>
  <c r="F13" i="6"/>
  <c r="H13" i="6" s="1"/>
  <c r="L12" i="6"/>
  <c r="N12" i="6" s="1"/>
  <c r="F12" i="6"/>
  <c r="H12" i="6" s="1"/>
  <c r="L11" i="6"/>
  <c r="F11" i="6"/>
  <c r="L10" i="6"/>
  <c r="N10" i="6" s="1"/>
  <c r="F10" i="6"/>
  <c r="H10" i="6" s="1"/>
  <c r="L9" i="6"/>
  <c r="F9" i="6"/>
  <c r="L53" i="5"/>
  <c r="N53" i="5"/>
  <c r="F53" i="5"/>
  <c r="H53" i="5" s="1"/>
  <c r="L52" i="5"/>
  <c r="F52" i="5"/>
  <c r="L51" i="5"/>
  <c r="N51" i="5" s="1"/>
  <c r="F51" i="5"/>
  <c r="H51" i="5" s="1"/>
  <c r="L50" i="5"/>
  <c r="N50" i="5" s="1"/>
  <c r="F50" i="5"/>
  <c r="H50" i="5" s="1"/>
  <c r="L49" i="5"/>
  <c r="N49" i="5" s="1"/>
  <c r="F49" i="5"/>
  <c r="H49" i="5"/>
  <c r="L48" i="5"/>
  <c r="N48" i="5" s="1"/>
  <c r="L47" i="5"/>
  <c r="N47" i="5" s="1"/>
  <c r="F47" i="5"/>
  <c r="H47" i="5" s="1"/>
  <c r="F46" i="5"/>
  <c r="H46" i="5" s="1"/>
  <c r="L45" i="5"/>
  <c r="N45" i="5" s="1"/>
  <c r="F45" i="5"/>
  <c r="H45" i="5" s="1"/>
  <c r="F44" i="5"/>
  <c r="H44" i="5" s="1"/>
  <c r="L43" i="5"/>
  <c r="F43" i="5"/>
  <c r="H43" i="5" s="1"/>
  <c r="L42" i="5"/>
  <c r="N42" i="5" s="1"/>
  <c r="F42" i="5"/>
  <c r="H42" i="5" s="1"/>
  <c r="L41" i="5"/>
  <c r="N41" i="5"/>
  <c r="F41" i="5"/>
  <c r="H41" i="5" s="1"/>
  <c r="L40" i="5"/>
  <c r="N40" i="5" s="1"/>
  <c r="L39" i="5"/>
  <c r="N39" i="5" s="1"/>
  <c r="L38" i="5"/>
  <c r="N38" i="5"/>
  <c r="F38" i="5"/>
  <c r="H38" i="5" s="1"/>
  <c r="L37" i="5"/>
  <c r="N37" i="5" s="1"/>
  <c r="F37" i="5"/>
  <c r="H37" i="5" s="1"/>
  <c r="F36" i="5"/>
  <c r="H36" i="5" s="1"/>
  <c r="L35" i="5"/>
  <c r="F35" i="5"/>
  <c r="H35" i="5" s="1"/>
  <c r="F34" i="5"/>
  <c r="H34" i="5" s="1"/>
  <c r="L33" i="5"/>
  <c r="N33" i="5" s="1"/>
  <c r="F33" i="5"/>
  <c r="H33" i="5" s="1"/>
  <c r="L32" i="5"/>
  <c r="N32" i="5" s="1"/>
  <c r="F32" i="5"/>
  <c r="H32" i="5" s="1"/>
  <c r="L31" i="5"/>
  <c r="N31" i="5"/>
  <c r="F31" i="5"/>
  <c r="H31" i="5" s="1"/>
  <c r="F30" i="5"/>
  <c r="L29" i="5"/>
  <c r="N29" i="5" s="1"/>
  <c r="F29" i="5"/>
  <c r="H29" i="5" s="1"/>
  <c r="L28" i="5"/>
  <c r="N28" i="5"/>
  <c r="F28" i="5"/>
  <c r="H28" i="5" s="1"/>
  <c r="L27" i="5"/>
  <c r="N27" i="5" s="1"/>
  <c r="F27" i="5"/>
  <c r="H27" i="5" s="1"/>
  <c r="L26" i="5"/>
  <c r="N26" i="5" s="1"/>
  <c r="F26" i="5"/>
  <c r="H26" i="5"/>
  <c r="L25" i="5"/>
  <c r="N25" i="5" s="1"/>
  <c r="F25" i="5"/>
  <c r="H25" i="5" s="1"/>
  <c r="L24" i="5"/>
  <c r="N24" i="5" s="1"/>
  <c r="F24" i="5"/>
  <c r="H24" i="5" s="1"/>
  <c r="L23" i="5"/>
  <c r="F23" i="5"/>
  <c r="F22" i="5"/>
  <c r="H22" i="5" s="1"/>
  <c r="L21" i="5"/>
  <c r="N21" i="5" s="1"/>
  <c r="F21" i="5"/>
  <c r="H21" i="5" s="1"/>
  <c r="L20" i="5"/>
  <c r="N20" i="5"/>
  <c r="F20" i="5"/>
  <c r="H20" i="5" s="1"/>
  <c r="L19" i="5"/>
  <c r="N19" i="5" s="1"/>
  <c r="F19" i="5"/>
  <c r="H19" i="5" s="1"/>
  <c r="L18" i="5"/>
  <c r="L17" i="5"/>
  <c r="N17" i="5" s="1"/>
  <c r="F17" i="5"/>
  <c r="H17" i="5" s="1"/>
  <c r="L16" i="5"/>
  <c r="N16" i="5" s="1"/>
  <c r="F16" i="5"/>
  <c r="H16" i="5" s="1"/>
  <c r="L15" i="5"/>
  <c r="N15" i="5"/>
  <c r="F15" i="5"/>
  <c r="H15" i="5" s="1"/>
  <c r="F14" i="5"/>
  <c r="D6" i="5"/>
  <c r="D5" i="5" s="1"/>
  <c r="L13" i="5"/>
  <c r="N13" i="5" s="1"/>
  <c r="F13" i="5"/>
  <c r="H13" i="5" s="1"/>
  <c r="L12" i="5"/>
  <c r="N12" i="5" s="1"/>
  <c r="F12" i="5"/>
  <c r="H12" i="5" s="1"/>
  <c r="L11" i="5"/>
  <c r="N11" i="5" s="1"/>
  <c r="E6" i="5"/>
  <c r="L10" i="5"/>
  <c r="L9" i="5"/>
  <c r="F9" i="5"/>
  <c r="H9" i="5" s="1"/>
  <c r="J6" i="5"/>
  <c r="G15" i="3"/>
  <c r="D15" i="3"/>
  <c r="F7" i="3"/>
  <c r="H15" i="3" s="1"/>
  <c r="B7" i="3"/>
  <c r="G15" i="2"/>
  <c r="D15" i="2"/>
  <c r="F7" i="2"/>
  <c r="B7" i="2"/>
  <c r="G15" i="1"/>
  <c r="F7" i="1"/>
  <c r="B7" i="1"/>
  <c r="J34" i="7" l="1"/>
  <c r="K34" i="7" s="1"/>
  <c r="J32" i="7"/>
  <c r="K32" i="7" s="1"/>
  <c r="F29" i="7"/>
  <c r="I18" i="7"/>
  <c r="I29" i="7" s="1"/>
  <c r="J19" i="7"/>
  <c r="K19" i="7" s="1"/>
  <c r="J21" i="7"/>
  <c r="K21" i="7" s="1"/>
  <c r="J23" i="7"/>
  <c r="K23" i="7" s="1"/>
  <c r="J25" i="7"/>
  <c r="K25" i="7" s="1"/>
  <c r="J27" i="7"/>
  <c r="K27" i="7" s="1"/>
  <c r="J31" i="7"/>
  <c r="K31" i="7" s="1"/>
  <c r="F36" i="7"/>
  <c r="I36" i="7"/>
  <c r="J33" i="7"/>
  <c r="K33" i="7" s="1"/>
  <c r="J10" i="7"/>
  <c r="K10" i="7" s="1"/>
  <c r="J35" i="7"/>
  <c r="K35" i="7" s="1"/>
  <c r="F11" i="7"/>
  <c r="J11" i="7" s="1"/>
  <c r="K11" i="7" s="1"/>
  <c r="J20" i="7"/>
  <c r="K20" i="7" s="1"/>
  <c r="J22" i="7"/>
  <c r="K22" i="7" s="1"/>
  <c r="J24" i="7"/>
  <c r="K24" i="7" s="1"/>
  <c r="J26" i="7"/>
  <c r="K26" i="7" s="1"/>
  <c r="J28" i="7"/>
  <c r="K28" i="7" s="1"/>
  <c r="E15" i="3"/>
  <c r="E45" i="3" s="1"/>
  <c r="F45" i="3" s="1"/>
  <c r="P46" i="6"/>
  <c r="Q46" i="6" s="1"/>
  <c r="P16" i="6"/>
  <c r="Q16" i="6" s="1"/>
  <c r="L5" i="6"/>
  <c r="P12" i="6"/>
  <c r="Q12" i="6" s="1"/>
  <c r="P26" i="6"/>
  <c r="Q26" i="6" s="1"/>
  <c r="P53" i="6"/>
  <c r="Q53" i="6" s="1"/>
  <c r="P22" i="6"/>
  <c r="Q22" i="6" s="1"/>
  <c r="P54" i="6"/>
  <c r="Q54" i="6" s="1"/>
  <c r="P24" i="6"/>
  <c r="Q24" i="6" s="1"/>
  <c r="P13" i="6"/>
  <c r="Q13" i="6" s="1"/>
  <c r="P29" i="6"/>
  <c r="Q29" i="6" s="1"/>
  <c r="P34" i="6"/>
  <c r="Q34" i="6" s="1"/>
  <c r="P17" i="6"/>
  <c r="Q17" i="6" s="1"/>
  <c r="P38" i="6"/>
  <c r="Q38" i="6" s="1"/>
  <c r="P10" i="6"/>
  <c r="Q10" i="6" s="1"/>
  <c r="H15" i="6"/>
  <c r="N19" i="6"/>
  <c r="H28" i="6"/>
  <c r="P28" i="6" s="1"/>
  <c r="Q28" i="6" s="1"/>
  <c r="N32" i="6"/>
  <c r="P32" i="6" s="1"/>
  <c r="Q32" i="6" s="1"/>
  <c r="N36" i="6"/>
  <c r="N40" i="6"/>
  <c r="P50" i="6"/>
  <c r="Q50" i="6" s="1"/>
  <c r="H52" i="6"/>
  <c r="H31" i="6"/>
  <c r="P31" i="6" s="1"/>
  <c r="Q31" i="6" s="1"/>
  <c r="H45" i="6"/>
  <c r="P45" i="6" s="1"/>
  <c r="Q45" i="6" s="1"/>
  <c r="L6" i="6"/>
  <c r="H11" i="6"/>
  <c r="N15" i="6"/>
  <c r="N52" i="6"/>
  <c r="P18" i="6"/>
  <c r="Q18" i="6" s="1"/>
  <c r="P14" i="6"/>
  <c r="Q14" i="6" s="1"/>
  <c r="P21" i="6"/>
  <c r="Q21" i="6" s="1"/>
  <c r="P27" i="6"/>
  <c r="Q27" i="6" s="1"/>
  <c r="P42" i="6"/>
  <c r="Q42" i="6" s="1"/>
  <c r="P48" i="6"/>
  <c r="Q48" i="6" s="1"/>
  <c r="H19" i="6"/>
  <c r="P20" i="6"/>
  <c r="Q20" i="6" s="1"/>
  <c r="N23" i="6"/>
  <c r="P23" i="6" s="1"/>
  <c r="Q23" i="6" s="1"/>
  <c r="P30" i="6"/>
  <c r="Q30" i="6" s="1"/>
  <c r="P33" i="6"/>
  <c r="Q33" i="6" s="1"/>
  <c r="H36" i="6"/>
  <c r="P37" i="6"/>
  <c r="Q37" i="6" s="1"/>
  <c r="H40" i="6"/>
  <c r="N41" i="6"/>
  <c r="P41" i="6" s="1"/>
  <c r="Q41" i="6" s="1"/>
  <c r="N44" i="6"/>
  <c r="P44" i="6" s="1"/>
  <c r="Q44" i="6" s="1"/>
  <c r="P51" i="6"/>
  <c r="Q51" i="6" s="1"/>
  <c r="F49" i="6"/>
  <c r="H49" i="6" s="1"/>
  <c r="P49" i="6" s="1"/>
  <c r="Q49" i="6" s="1"/>
  <c r="H9" i="6"/>
  <c r="N11" i="6"/>
  <c r="F39" i="6"/>
  <c r="H39" i="6" s="1"/>
  <c r="L43" i="6"/>
  <c r="N43" i="6" s="1"/>
  <c r="N9" i="6"/>
  <c r="F35" i="6"/>
  <c r="F5" i="6" s="1"/>
  <c r="L39" i="6"/>
  <c r="N39" i="6" s="1"/>
  <c r="F43" i="6"/>
  <c r="H43" i="6" s="1"/>
  <c r="L47" i="6"/>
  <c r="N47" i="6" s="1"/>
  <c r="P47" i="6" s="1"/>
  <c r="Q47" i="6" s="1"/>
  <c r="O50" i="5"/>
  <c r="P50" i="5" s="1"/>
  <c r="O31" i="5"/>
  <c r="P31" i="5" s="1"/>
  <c r="O41" i="5"/>
  <c r="P41" i="5" s="1"/>
  <c r="O47" i="5"/>
  <c r="P47" i="5" s="1"/>
  <c r="O33" i="5"/>
  <c r="P33" i="5" s="1"/>
  <c r="O49" i="5"/>
  <c r="P49" i="5" s="1"/>
  <c r="F6" i="5"/>
  <c r="O19" i="5"/>
  <c r="P19" i="5" s="1"/>
  <c r="O25" i="5"/>
  <c r="P25" i="5" s="1"/>
  <c r="O24" i="5"/>
  <c r="P24" i="5" s="1"/>
  <c r="O53" i="5"/>
  <c r="P53" i="5" s="1"/>
  <c r="O21" i="5"/>
  <c r="P21" i="5" s="1"/>
  <c r="N36" i="5"/>
  <c r="O36" i="5" s="1"/>
  <c r="P36" i="5" s="1"/>
  <c r="O12" i="5"/>
  <c r="P12" i="5" s="1"/>
  <c r="O13" i="5"/>
  <c r="P13" i="5" s="1"/>
  <c r="O16" i="5"/>
  <c r="P16" i="5" s="1"/>
  <c r="O26" i="5"/>
  <c r="P26" i="5" s="1"/>
  <c r="O15" i="5"/>
  <c r="P15" i="5" s="1"/>
  <c r="O42" i="5"/>
  <c r="P42" i="5" s="1"/>
  <c r="N9" i="5"/>
  <c r="N18" i="5"/>
  <c r="O28" i="5"/>
  <c r="P28" i="5" s="1"/>
  <c r="O29" i="5"/>
  <c r="P29" i="5" s="1"/>
  <c r="O32" i="5"/>
  <c r="P32" i="5" s="1"/>
  <c r="N35" i="5"/>
  <c r="O35" i="5" s="1"/>
  <c r="P35" i="5" s="1"/>
  <c r="O38" i="5"/>
  <c r="P38" i="5" s="1"/>
  <c r="O45" i="5"/>
  <c r="P45" i="5" s="1"/>
  <c r="O51" i="5"/>
  <c r="P51" i="5" s="1"/>
  <c r="O20" i="5"/>
  <c r="P20" i="5" s="1"/>
  <c r="H23" i="5"/>
  <c r="H30" i="5"/>
  <c r="H52" i="5"/>
  <c r="O27" i="5"/>
  <c r="P27" i="5" s="1"/>
  <c r="N10" i="5"/>
  <c r="O17" i="5"/>
  <c r="P17" i="5" s="1"/>
  <c r="N23" i="5"/>
  <c r="O37" i="5"/>
  <c r="P37" i="5" s="1"/>
  <c r="N43" i="5"/>
  <c r="O43" i="5" s="1"/>
  <c r="P43" i="5" s="1"/>
  <c r="N52" i="5"/>
  <c r="L36" i="5"/>
  <c r="F40" i="5"/>
  <c r="H40" i="5" s="1"/>
  <c r="O40" i="5" s="1"/>
  <c r="P40" i="5" s="1"/>
  <c r="L44" i="5"/>
  <c r="N44" i="5" s="1"/>
  <c r="O44" i="5" s="1"/>
  <c r="P44" i="5" s="1"/>
  <c r="F48" i="5"/>
  <c r="H48" i="5" s="1"/>
  <c r="O48" i="5" s="1"/>
  <c r="P48" i="5" s="1"/>
  <c r="K6" i="5"/>
  <c r="L6" i="5" s="1"/>
  <c r="F11" i="5"/>
  <c r="H11" i="5" s="1"/>
  <c r="O11" i="5" s="1"/>
  <c r="P11" i="5" s="1"/>
  <c r="L34" i="5"/>
  <c r="N34" i="5" s="1"/>
  <c r="O34" i="5" s="1"/>
  <c r="P34" i="5" s="1"/>
  <c r="F39" i="5"/>
  <c r="H39" i="5" s="1"/>
  <c r="O39" i="5" s="1"/>
  <c r="P39" i="5" s="1"/>
  <c r="L14" i="5"/>
  <c r="N14" i="5" s="1"/>
  <c r="F18" i="5"/>
  <c r="H18" i="5" s="1"/>
  <c r="L22" i="5"/>
  <c r="N22" i="5" s="1"/>
  <c r="O22" i="5" s="1"/>
  <c r="P22" i="5" s="1"/>
  <c r="L30" i="5"/>
  <c r="N30" i="5" s="1"/>
  <c r="L46" i="5"/>
  <c r="N46" i="5" s="1"/>
  <c r="O46" i="5" s="1"/>
  <c r="P46" i="5" s="1"/>
  <c r="H14" i="5"/>
  <c r="F10" i="5"/>
  <c r="H10" i="5" s="1"/>
  <c r="H51" i="3"/>
  <c r="I51" i="3" s="1"/>
  <c r="H50" i="3"/>
  <c r="I50" i="3" s="1"/>
  <c r="H49" i="3"/>
  <c r="I49" i="3" s="1"/>
  <c r="H48" i="3"/>
  <c r="I48" i="3" s="1"/>
  <c r="J48" i="3" s="1"/>
  <c r="K48" i="3" s="1"/>
  <c r="H47" i="3"/>
  <c r="I47" i="3" s="1"/>
  <c r="H46" i="3"/>
  <c r="I46" i="3" s="1"/>
  <c r="H45" i="3"/>
  <c r="H44" i="3"/>
  <c r="I44" i="3" s="1"/>
  <c r="H43" i="3"/>
  <c r="I43" i="3" s="1"/>
  <c r="H42" i="3"/>
  <c r="I42" i="3" s="1"/>
  <c r="H41" i="3"/>
  <c r="I41" i="3" s="1"/>
  <c r="H40" i="3"/>
  <c r="I40" i="3" s="1"/>
  <c r="J40" i="3" s="1"/>
  <c r="K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J32" i="3" s="1"/>
  <c r="K32" i="3" s="1"/>
  <c r="H31" i="3"/>
  <c r="H30" i="3"/>
  <c r="H29" i="3"/>
  <c r="I29" i="3" s="1"/>
  <c r="H28" i="3"/>
  <c r="I28" i="3" s="1"/>
  <c r="H27" i="3"/>
  <c r="I27" i="3" s="1"/>
  <c r="H26" i="3"/>
  <c r="I26" i="3" s="1"/>
  <c r="H25" i="3"/>
  <c r="I25" i="3" s="1"/>
  <c r="H24" i="3"/>
  <c r="H23" i="3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23" i="3"/>
  <c r="I31" i="3"/>
  <c r="E50" i="3"/>
  <c r="F50" i="3" s="1"/>
  <c r="E49" i="3"/>
  <c r="F49" i="3" s="1"/>
  <c r="E48" i="3"/>
  <c r="F48" i="3" s="1"/>
  <c r="E47" i="3"/>
  <c r="F47" i="3" s="1"/>
  <c r="E46" i="3"/>
  <c r="F46" i="3" s="1"/>
  <c r="E42" i="3"/>
  <c r="F42" i="3" s="1"/>
  <c r="E41" i="3"/>
  <c r="F41" i="3" s="1"/>
  <c r="E40" i="3"/>
  <c r="F40" i="3" s="1"/>
  <c r="E39" i="3"/>
  <c r="F39" i="3" s="1"/>
  <c r="E38" i="3"/>
  <c r="F38" i="3" s="1"/>
  <c r="E34" i="3"/>
  <c r="F34" i="3" s="1"/>
  <c r="E33" i="3"/>
  <c r="F33" i="3" s="1"/>
  <c r="E32" i="3"/>
  <c r="F32" i="3" s="1"/>
  <c r="E31" i="3"/>
  <c r="F31" i="3" s="1"/>
  <c r="E30" i="3"/>
  <c r="F30" i="3" s="1"/>
  <c r="E26" i="3"/>
  <c r="F26" i="3" s="1"/>
  <c r="E25" i="3"/>
  <c r="F25" i="3" s="1"/>
  <c r="E24" i="3"/>
  <c r="F24" i="3" s="1"/>
  <c r="E23" i="3"/>
  <c r="F23" i="3" s="1"/>
  <c r="E22" i="3"/>
  <c r="F22" i="3" s="1"/>
  <c r="E18" i="3"/>
  <c r="F18" i="3" s="1"/>
  <c r="E17" i="3"/>
  <c r="F17" i="3" s="1"/>
  <c r="E16" i="3"/>
  <c r="F16" i="3" s="1"/>
  <c r="I24" i="3"/>
  <c r="J24" i="3" s="1"/>
  <c r="K24" i="3" s="1"/>
  <c r="I45" i="3"/>
  <c r="I30" i="3"/>
  <c r="I16" i="3"/>
  <c r="H15" i="2"/>
  <c r="H33" i="2" s="1"/>
  <c r="I33" i="2" s="1"/>
  <c r="E15" i="2"/>
  <c r="E27" i="2" s="1"/>
  <c r="F27" i="2" s="1"/>
  <c r="H34" i="2"/>
  <c r="I34" i="2" s="1"/>
  <c r="H27" i="2"/>
  <c r="I27" i="2" s="1"/>
  <c r="H26" i="2"/>
  <c r="I26" i="2" s="1"/>
  <c r="H19" i="2"/>
  <c r="I19" i="2" s="1"/>
  <c r="H18" i="2"/>
  <c r="I18" i="2" s="1"/>
  <c r="E28" i="2"/>
  <c r="F28" i="2" s="1"/>
  <c r="E22" i="2"/>
  <c r="F22" i="2" s="1"/>
  <c r="E21" i="2"/>
  <c r="F21" i="2" s="1"/>
  <c r="E20" i="2"/>
  <c r="F20" i="2" s="1"/>
  <c r="H15" i="1"/>
  <c r="D15" i="1"/>
  <c r="E15" i="1" s="1"/>
  <c r="F16" i="7" l="1"/>
  <c r="J16" i="7" s="1"/>
  <c r="K16" i="7" s="1"/>
  <c r="J36" i="7"/>
  <c r="K36" i="7" s="1"/>
  <c r="J18" i="7"/>
  <c r="K18" i="7" s="1"/>
  <c r="J29" i="7"/>
  <c r="K29" i="7" s="1"/>
  <c r="E30" i="2"/>
  <c r="F30" i="2" s="1"/>
  <c r="E29" i="2"/>
  <c r="F29" i="2" s="1"/>
  <c r="J21" i="3"/>
  <c r="K21" i="3" s="1"/>
  <c r="E19" i="3"/>
  <c r="F19" i="3" s="1"/>
  <c r="J19" i="3" s="1"/>
  <c r="K19" i="3" s="1"/>
  <c r="E35" i="3"/>
  <c r="F35" i="3" s="1"/>
  <c r="E51" i="3"/>
  <c r="F51" i="3" s="1"/>
  <c r="E20" i="3"/>
  <c r="F20" i="3" s="1"/>
  <c r="E28" i="3"/>
  <c r="F28" i="3" s="1"/>
  <c r="E36" i="3"/>
  <c r="F36" i="3" s="1"/>
  <c r="J36" i="3" s="1"/>
  <c r="K36" i="3" s="1"/>
  <c r="E44" i="3"/>
  <c r="F44" i="3" s="1"/>
  <c r="J44" i="3" s="1"/>
  <c r="K44" i="3" s="1"/>
  <c r="J31" i="3"/>
  <c r="K31" i="3" s="1"/>
  <c r="J45" i="3"/>
  <c r="K45" i="3" s="1"/>
  <c r="E27" i="3"/>
  <c r="F27" i="3" s="1"/>
  <c r="E43" i="3"/>
  <c r="F43" i="3" s="1"/>
  <c r="E21" i="3"/>
  <c r="F21" i="3" s="1"/>
  <c r="E29" i="3"/>
  <c r="F29" i="3" s="1"/>
  <c r="J29" i="3" s="1"/>
  <c r="K29" i="3" s="1"/>
  <c r="E37" i="3"/>
  <c r="F37" i="3" s="1"/>
  <c r="J37" i="3" s="1"/>
  <c r="K37" i="3" s="1"/>
  <c r="P39" i="6"/>
  <c r="Q39" i="6" s="1"/>
  <c r="H35" i="6"/>
  <c r="P35" i="6" s="1"/>
  <c r="Q35" i="6" s="1"/>
  <c r="P19" i="6"/>
  <c r="Q19" i="6" s="1"/>
  <c r="P52" i="6"/>
  <c r="Q52" i="6" s="1"/>
  <c r="P11" i="6"/>
  <c r="Q11" i="6" s="1"/>
  <c r="P9" i="6"/>
  <c r="N6" i="6"/>
  <c r="P43" i="6"/>
  <c r="Q43" i="6" s="1"/>
  <c r="P15" i="6"/>
  <c r="Q15" i="6" s="1"/>
  <c r="P40" i="6"/>
  <c r="Q40" i="6" s="1"/>
  <c r="F6" i="6"/>
  <c r="P36" i="6"/>
  <c r="Q36" i="6" s="1"/>
  <c r="O14" i="5"/>
  <c r="P14" i="5" s="1"/>
  <c r="O10" i="5"/>
  <c r="P10" i="5" s="1"/>
  <c r="F5" i="5"/>
  <c r="H6" i="5"/>
  <c r="O30" i="5"/>
  <c r="P30" i="5" s="1"/>
  <c r="L5" i="5"/>
  <c r="O52" i="5"/>
  <c r="P52" i="5" s="1"/>
  <c r="O23" i="5"/>
  <c r="P23" i="5" s="1"/>
  <c r="O18" i="5"/>
  <c r="P18" i="5" s="1"/>
  <c r="N6" i="5"/>
  <c r="O9" i="5"/>
  <c r="J17" i="3"/>
  <c r="K17" i="3" s="1"/>
  <c r="J18" i="3"/>
  <c r="K18" i="3" s="1"/>
  <c r="J42" i="3"/>
  <c r="K42" i="3" s="1"/>
  <c r="J50" i="3"/>
  <c r="K50" i="3" s="1"/>
  <c r="J49" i="3"/>
  <c r="K49" i="3" s="1"/>
  <c r="J43" i="3"/>
  <c r="K43" i="3" s="1"/>
  <c r="J51" i="3"/>
  <c r="K51" i="3" s="1"/>
  <c r="J27" i="3"/>
  <c r="K27" i="3" s="1"/>
  <c r="J28" i="3"/>
  <c r="K28" i="3" s="1"/>
  <c r="J34" i="3"/>
  <c r="K34" i="3" s="1"/>
  <c r="J41" i="3"/>
  <c r="K41" i="3" s="1"/>
  <c r="J26" i="3"/>
  <c r="K26" i="3" s="1"/>
  <c r="J20" i="3"/>
  <c r="K20" i="3" s="1"/>
  <c r="J35" i="3"/>
  <c r="K35" i="3" s="1"/>
  <c r="J22" i="3"/>
  <c r="K22" i="3" s="1"/>
  <c r="J38" i="3"/>
  <c r="K38" i="3" s="1"/>
  <c r="J46" i="3"/>
  <c r="K46" i="3" s="1"/>
  <c r="J39" i="3"/>
  <c r="K39" i="3" s="1"/>
  <c r="J47" i="3"/>
  <c r="K47" i="3" s="1"/>
  <c r="J25" i="3"/>
  <c r="K25" i="3" s="1"/>
  <c r="J33" i="3"/>
  <c r="K33" i="3" s="1"/>
  <c r="J23" i="3"/>
  <c r="K23" i="3" s="1"/>
  <c r="J16" i="3"/>
  <c r="I15" i="3"/>
  <c r="J30" i="3"/>
  <c r="K30" i="3" s="1"/>
  <c r="H29" i="2"/>
  <c r="I29" i="2" s="1"/>
  <c r="J29" i="2" s="1"/>
  <c r="K29" i="2" s="1"/>
  <c r="H30" i="2"/>
  <c r="I30" i="2" s="1"/>
  <c r="J30" i="2" s="1"/>
  <c r="K30" i="2" s="1"/>
  <c r="H23" i="2"/>
  <c r="I23" i="2" s="1"/>
  <c r="J23" i="2" s="1"/>
  <c r="K23" i="2" s="1"/>
  <c r="H31" i="2"/>
  <c r="I31" i="2" s="1"/>
  <c r="H20" i="2"/>
  <c r="I20" i="2" s="1"/>
  <c r="H22" i="2"/>
  <c r="I22" i="2" s="1"/>
  <c r="J22" i="2" s="1"/>
  <c r="K22" i="2" s="1"/>
  <c r="H16" i="2"/>
  <c r="I16" i="2" s="1"/>
  <c r="J16" i="2" s="1"/>
  <c r="H24" i="2"/>
  <c r="I24" i="2" s="1"/>
  <c r="H32" i="2"/>
  <c r="I32" i="2" s="1"/>
  <c r="H28" i="2"/>
  <c r="I28" i="2" s="1"/>
  <c r="J28" i="2" s="1"/>
  <c r="K28" i="2" s="1"/>
  <c r="H21" i="2"/>
  <c r="I21" i="2" s="1"/>
  <c r="H17" i="2"/>
  <c r="I17" i="2" s="1"/>
  <c r="H25" i="2"/>
  <c r="I25" i="2" s="1"/>
  <c r="J33" i="2"/>
  <c r="K33" i="2" s="1"/>
  <c r="J18" i="2"/>
  <c r="K18" i="2" s="1"/>
  <c r="E23" i="2"/>
  <c r="F23" i="2" s="1"/>
  <c r="E31" i="2"/>
  <c r="F31" i="2" s="1"/>
  <c r="J27" i="2"/>
  <c r="K27" i="2" s="1"/>
  <c r="E16" i="2"/>
  <c r="F16" i="2" s="1"/>
  <c r="E32" i="2"/>
  <c r="F32" i="2" s="1"/>
  <c r="J20" i="2"/>
  <c r="K20" i="2" s="1"/>
  <c r="E17" i="2"/>
  <c r="F17" i="2" s="1"/>
  <c r="J17" i="2" s="1"/>
  <c r="K17" i="2" s="1"/>
  <c r="E25" i="2"/>
  <c r="F25" i="2" s="1"/>
  <c r="E33" i="2"/>
  <c r="F33" i="2" s="1"/>
  <c r="E18" i="2"/>
  <c r="F18" i="2" s="1"/>
  <c r="E26" i="2"/>
  <c r="F26" i="2" s="1"/>
  <c r="J26" i="2" s="1"/>
  <c r="K26" i="2" s="1"/>
  <c r="E34" i="2"/>
  <c r="F34" i="2" s="1"/>
  <c r="J34" i="2" s="1"/>
  <c r="K34" i="2" s="1"/>
  <c r="J25" i="2"/>
  <c r="K25" i="2" s="1"/>
  <c r="E24" i="2"/>
  <c r="F24" i="2" s="1"/>
  <c r="J24" i="2" s="1"/>
  <c r="K24" i="2" s="1"/>
  <c r="E19" i="2"/>
  <c r="F19" i="2" s="1"/>
  <c r="J19" i="2" s="1"/>
  <c r="K19" i="2" s="1"/>
  <c r="J31" i="2"/>
  <c r="K31" i="2" s="1"/>
  <c r="J21" i="2"/>
  <c r="K21" i="2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H39" i="1"/>
  <c r="I39" i="1" s="1"/>
  <c r="J39" i="1" s="1"/>
  <c r="K39" i="1" s="1"/>
  <c r="H38" i="1"/>
  <c r="I38" i="1" s="1"/>
  <c r="J38" i="1" s="1"/>
  <c r="K38" i="1" s="1"/>
  <c r="H37" i="1"/>
  <c r="I37" i="1" s="1"/>
  <c r="J37" i="1" s="1"/>
  <c r="K37" i="1" s="1"/>
  <c r="H36" i="1"/>
  <c r="I36" i="1" s="1"/>
  <c r="H35" i="1"/>
  <c r="I35" i="1" s="1"/>
  <c r="J35" i="1" s="1"/>
  <c r="K35" i="1" s="1"/>
  <c r="H34" i="1"/>
  <c r="I34" i="1" s="1"/>
  <c r="J34" i="1" s="1"/>
  <c r="K34" i="1" s="1"/>
  <c r="H33" i="1"/>
  <c r="I33" i="1" s="1"/>
  <c r="J33" i="1" s="1"/>
  <c r="K33" i="1" s="1"/>
  <c r="H32" i="1"/>
  <c r="I32" i="1" s="1"/>
  <c r="J32" i="1" s="1"/>
  <c r="K32" i="1" s="1"/>
  <c r="H31" i="1"/>
  <c r="I31" i="1" s="1"/>
  <c r="J31" i="1" s="1"/>
  <c r="K31" i="1" s="1"/>
  <c r="H30" i="1"/>
  <c r="I30" i="1" s="1"/>
  <c r="J30" i="1" s="1"/>
  <c r="K30" i="1" s="1"/>
  <c r="H29" i="1"/>
  <c r="I29" i="1" s="1"/>
  <c r="J29" i="1" s="1"/>
  <c r="K29" i="1" s="1"/>
  <c r="H28" i="1"/>
  <c r="I28" i="1" s="1"/>
  <c r="J28" i="1" s="1"/>
  <c r="K28" i="1" s="1"/>
  <c r="H27" i="1"/>
  <c r="I27" i="1" s="1"/>
  <c r="J27" i="1" s="1"/>
  <c r="K27" i="1" s="1"/>
  <c r="H26" i="1"/>
  <c r="I26" i="1" s="1"/>
  <c r="J26" i="1" s="1"/>
  <c r="K26" i="1" s="1"/>
  <c r="H25" i="1"/>
  <c r="I25" i="1" s="1"/>
  <c r="J25" i="1" s="1"/>
  <c r="K25" i="1" s="1"/>
  <c r="H24" i="1"/>
  <c r="I24" i="1" s="1"/>
  <c r="J24" i="1" s="1"/>
  <c r="K24" i="1" s="1"/>
  <c r="H23" i="1"/>
  <c r="I23" i="1" s="1"/>
  <c r="J23" i="1" s="1"/>
  <c r="K23" i="1" s="1"/>
  <c r="H22" i="1"/>
  <c r="I22" i="1" s="1"/>
  <c r="J22" i="1" s="1"/>
  <c r="K22" i="1" s="1"/>
  <c r="H21" i="1"/>
  <c r="I21" i="1" s="1"/>
  <c r="J21" i="1" s="1"/>
  <c r="K21" i="1" s="1"/>
  <c r="H20" i="1"/>
  <c r="I20" i="1" s="1"/>
  <c r="J20" i="1" s="1"/>
  <c r="K20" i="1" s="1"/>
  <c r="H19" i="1"/>
  <c r="I19" i="1" s="1"/>
  <c r="J19" i="1" s="1"/>
  <c r="K19" i="1" s="1"/>
  <c r="H18" i="1"/>
  <c r="I18" i="1" s="1"/>
  <c r="J18" i="1" s="1"/>
  <c r="K18" i="1" s="1"/>
  <c r="H17" i="1"/>
  <c r="I17" i="1" s="1"/>
  <c r="J17" i="1" s="1"/>
  <c r="K17" i="1" s="1"/>
  <c r="H16" i="1"/>
  <c r="I16" i="1" s="1"/>
  <c r="F15" i="1" l="1"/>
  <c r="I15" i="2"/>
  <c r="F15" i="3"/>
  <c r="H6" i="6"/>
  <c r="Q9" i="6"/>
  <c r="Q7" i="6" s="1"/>
  <c r="P7" i="6"/>
  <c r="P5" i="6" s="1"/>
  <c r="O7" i="5"/>
  <c r="O5" i="5" s="1"/>
  <c r="P9" i="5"/>
  <c r="P7" i="5" s="1"/>
  <c r="K16" i="3"/>
  <c r="J15" i="3"/>
  <c r="K15" i="3" s="1"/>
  <c r="J32" i="2"/>
  <c r="K32" i="2" s="1"/>
  <c r="F15" i="2"/>
  <c r="K16" i="2"/>
  <c r="J16" i="1"/>
  <c r="I15" i="1"/>
  <c r="J36" i="1"/>
  <c r="K36" i="1" s="1"/>
  <c r="J15" i="2" l="1"/>
  <c r="K15" i="2" s="1"/>
  <c r="K16" i="1"/>
  <c r="J15" i="1"/>
  <c r="K15" i="1" s="1"/>
</calcChain>
</file>

<file path=xl/sharedStrings.xml><?xml version="1.0" encoding="utf-8"?>
<sst xmlns="http://schemas.openxmlformats.org/spreadsheetml/2006/main" count="501" uniqueCount="240">
  <si>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</si>
  <si>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</si>
  <si>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</si>
  <si>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</si>
  <si>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</si>
  <si>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</si>
  <si>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April 1, 2023 - June 30, 2023</t>
  </si>
  <si>
    <t>Data Period:  October 1, 2022 - December 31, 2022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</si>
  <si>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</si>
  <si>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</si>
  <si>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</si>
  <si>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</si>
  <si>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</si>
  <si>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</si>
  <si>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</si>
  <si>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</si>
  <si>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</si>
  <si>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</si>
  <si>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</si>
  <si>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</si>
  <si>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</si>
  <si>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</si>
  <si>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</si>
  <si>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</si>
  <si>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</si>
  <si>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</si>
  <si>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</si>
  <si>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</si>
  <si>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</si>
  <si>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</si>
  <si>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</si>
  <si>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</si>
  <si>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</si>
  <si>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</si>
  <si>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</si>
  <si>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</si>
  <si>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</si>
  <si>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</si>
  <si>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</si>
  <si>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</si>
  <si>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</si>
  <si>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</si>
  <si>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</si>
  <si>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</si>
  <si>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</si>
  <si>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</si>
  <si>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</si>
  <si>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</si>
  <si>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</si>
  <si>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</si>
  <si>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</si>
  <si>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</si>
  <si>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</si>
  <si>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</si>
  <si>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</si>
  <si>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</si>
  <si>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</si>
  <si>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</si>
  <si>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</si>
  <si>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</si>
  <si>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</si>
  <si>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</si>
  <si>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</si>
  <si>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</si>
  <si>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</si>
  <si>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</si>
  <si>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</si>
  <si>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</si>
  <si>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</si>
  <si>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</si>
  <si>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</si>
  <si>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</si>
  <si>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</si>
  <si>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</si>
  <si>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</si>
  <si>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</si>
  <si>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</si>
  <si>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</si>
  <si>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</si>
  <si>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</si>
  <si>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</si>
  <si>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</si>
  <si>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</si>
  <si>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</si>
  <si>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</si>
  <si>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</si>
  <si>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</si>
  <si>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</si>
  <si>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</si>
  <si>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</si>
  <si>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</si>
  <si>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</si>
  <si>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</si>
  <si>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</si>
  <si>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</si>
  <si>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</si>
  <si>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</si>
  <si>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</si>
  <si>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</si>
  <si>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</si>
  <si>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</si>
  <si>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</si>
  <si>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</si>
  <si>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</si>
  <si>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</si>
  <si>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</si>
  <si>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</si>
  <si>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</si>
  <si>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</si>
  <si>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</si>
  <si>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</si>
  <si>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</si>
  <si>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</si>
  <si>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</si>
  <si>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High Medicaid</t>
  </si>
  <si>
    <t>Rush-Copley Medical Center</t>
  </si>
  <si>
    <t>HSHS St Elizabeth's Hospital</t>
  </si>
  <si>
    <t>MacNeal Hospital</t>
  </si>
  <si>
    <t>Graham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</si>
  <si>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</si>
  <si>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</si>
  <si>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</si>
  <si>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</si>
  <si>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</si>
  <si>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</si>
  <si>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Advocate Illinois Masonic MC</t>
  </si>
  <si>
    <t>Northwestern Memorial Hospital</t>
  </si>
  <si>
    <t>OSF Sacred Heart</t>
  </si>
  <si>
    <t>Decatur Memorial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</si>
  <si>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</si>
  <si>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</si>
  <si>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</si>
  <si>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</si>
  <si>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</si>
  <si>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</si>
  <si>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Harrisburg Medical Center</t>
  </si>
  <si>
    <t>Presence Saint Joseph Med Ctr</t>
  </si>
  <si>
    <t>Presence St Mary's Hospital</t>
  </si>
  <si>
    <t>Riverside Medical Center</t>
  </si>
  <si>
    <t>Heartland Regional Medical Ctr</t>
  </si>
  <si>
    <t>Centegra Hospital-McHenry</t>
  </si>
  <si>
    <t>Loyola University Med Center</t>
  </si>
  <si>
    <t>Sarah Bush Lincoln Health Ctr</t>
  </si>
  <si>
    <t>Anderson Hospital</t>
  </si>
  <si>
    <t>Edward Hospital</t>
  </si>
  <si>
    <t>Richland Memorial Hospital</t>
  </si>
  <si>
    <t>Advocate Christ Medical Center</t>
  </si>
  <si>
    <t>UnityPoint Health - Methodist</t>
  </si>
  <si>
    <t>OSF Saint Francis Medical Ctr</t>
  </si>
  <si>
    <t>OSF Saint James-J W Albrecht MC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</si>
  <si>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</si>
  <si>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</si>
  <si>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</si>
  <si>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</si>
  <si>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</si>
  <si>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</si>
  <si>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</si>
  <si>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</si>
  <si>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</si>
  <si>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</si>
  <si>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Other Acute</t>
  </si>
  <si>
    <t>Northwest Community Hospital</t>
  </si>
  <si>
    <t>AMITA Adventist MC-Bolingbrook</t>
  </si>
  <si>
    <t>OSF St Joseph Medical Center</t>
  </si>
  <si>
    <t>Advocate Good Shepherd Hospital</t>
  </si>
  <si>
    <t>Presence Saint Joseph Hospital</t>
  </si>
  <si>
    <t>Presence Resurrection Med Ctr</t>
  </si>
  <si>
    <t>Little Co of Mary Hosp &amp; HCC</t>
  </si>
  <si>
    <t>Shriners Hosps for Chld-Chicago</t>
  </si>
  <si>
    <t>HSHS St Mary's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</si>
  <si>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</si>
  <si>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</si>
  <si>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</si>
  <si>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</si>
  <si>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</si>
  <si>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</si>
  <si>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</si>
  <si>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</si>
  <si>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</si>
  <si>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</si>
  <si>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Advocate South Suburban Hosp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</si>
  <si>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</si>
  <si>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</si>
  <si>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</si>
  <si>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</si>
  <si>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</si>
  <si>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</si>
  <si>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</si>
  <si>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Gottlieb Memorial Hosp</t>
  </si>
  <si>
    <t>Crossroads Community Hospital</t>
  </si>
  <si>
    <t>Advocate BroMenn Medical Center</t>
  </si>
  <si>
    <t>Rush Oak Park Hospital</t>
  </si>
  <si>
    <t>UnityPoint Health - Pekin</t>
  </si>
  <si>
    <t>UnityPoint Health - Proctor</t>
  </si>
  <si>
    <t>Advocate Lutheran General Hosp</t>
  </si>
  <si>
    <t>Palos Community Hospital</t>
  </si>
  <si>
    <t>Blessing Hospital</t>
  </si>
  <si>
    <t>OSF Saint Anthony Medical Ctr</t>
  </si>
  <si>
    <t>HSHS Good Shepherd Hospital</t>
  </si>
  <si>
    <t>St Margaret's Health</t>
  </si>
  <si>
    <t>Genesis Medical Center, Silvis</t>
  </si>
  <si>
    <t>Iroquois Mem Hosp &amp; Res Home</t>
  </si>
  <si>
    <t>Midwestern Regional Med Ctr</t>
  </si>
  <si>
    <t>OSF Heart of Mary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</si>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</sst>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5" fontId="4" fillId="0" borderId="4" xfId="0" applyNumberFormat="1" applyFont="1" applyBorder="1"/>
    <xf numFmtId="5" fontId="4" fillId="0" borderId="0" xfId="0" applyNumberFormat="1" applyFont="1"/>
    <xf numFmtId="5" fontId="4" fillId="0" borderId="0" xfId="1" applyNumberFormat="1" applyFont="1" applyBorder="1"/>
    <xf numFmtId="5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4" fillId="0" borderId="4" xfId="2" applyNumberFormat="1" applyFont="1" applyBorder="1"/>
    <xf numFmtId="164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7" fontId="0" fillId="0" borderId="0" xfId="0" applyNumberFormat="1" applyAlignment="1">
      <alignment horizontal="center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44" fontId="0" fillId="0" borderId="0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5" fontId="0" fillId="0" borderId="0" xfId="2" applyNumberFormat="1" applyFont="1" applyBorder="1"/>
    <xf numFmtId="5" fontId="4" fillId="0" borderId="10" xfId="0" applyNumberFormat="1" applyFont="1" applyBorder="1"/>
    <xf numFmtId="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_Sheet1 2 2" xfId="3" xr:uid="{F1049447-5844-41CD-BD8F-902A42074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4EAF-4593-4F9A-9829-DF08DDFD62D6}">
  <dimension ref="A1:M39"/>
  <sheetViews>
    <sheetView workbookViewId="0">
      <selection activeCell="A5" sqref="A5"/>
    </sheetView>
  </sheetViews>
  <sheetFormatPr defaultRowHeight="15" x14ac:dyDescent="0.25"/>
  <cols>
    <col min="1" max="1" width="8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  <col min="12" max="12" width="12.140625" bestFit="1" customWidth="1"/>
    <col min="13" max="13" width="13.5703125" bestFit="1" customWidth="1"/>
  </cols>
  <sheetData>
    <row r="1" spans="1:12" x14ac:dyDescent="0.25">
      <c r="A1" s="4" t="s">
        <v>0</v>
      </c>
    </row>
    <row r="2" spans="1:12" x14ac:dyDescent="0.25">
      <c r="A2" s="4" t="s">
        <v>1</v>
      </c>
    </row>
    <row r="3" spans="1:12" ht="15.75" thickBot="1" x14ac:dyDescent="0.3"/>
    <row r="4" spans="1:12" x14ac:dyDescent="0.25">
      <c r="B4" s="5" t="s">
        <v>2</v>
      </c>
      <c r="C4" s="6"/>
      <c r="D4" s="6"/>
      <c r="E4" s="6"/>
      <c r="F4" s="6" t="s">
        <v>3</v>
      </c>
      <c r="G4" s="7"/>
    </row>
    <row r="5" spans="1:12" x14ac:dyDescent="0.25">
      <c r="B5" s="8">
        <v>262695083</v>
      </c>
      <c r="C5" s="9"/>
      <c r="D5" s="4"/>
      <c r="E5" s="4"/>
      <c r="F5" s="10">
        <v>300981658</v>
      </c>
      <c r="G5" s="11"/>
    </row>
    <row r="6" spans="1:12" x14ac:dyDescent="0.25">
      <c r="B6" s="12" t="s">
        <v>4</v>
      </c>
      <c r="C6" s="4"/>
      <c r="D6" s="4"/>
      <c r="E6" s="4"/>
      <c r="F6" s="4" t="s">
        <v>5</v>
      </c>
      <c r="G6" s="13"/>
    </row>
    <row r="7" spans="1:12" ht="15.75" thickBot="1" x14ac:dyDescent="0.3">
      <c r="B7" s="14">
        <f>B5/4</f>
        <v>65673770.75</v>
      </c>
      <c r="C7" s="15"/>
      <c r="D7" s="15"/>
      <c r="E7" s="15"/>
      <c r="F7" s="16">
        <f>F5/4</f>
        <v>75245414.5</v>
      </c>
      <c r="G7" s="17"/>
      <c r="I7" s="1"/>
    </row>
    <row r="8" spans="1:12" x14ac:dyDescent="0.25">
      <c r="I8" s="1"/>
    </row>
    <row r="9" spans="1:12" x14ac:dyDescent="0.25">
      <c r="A9" s="4" t="s">
        <v>6</v>
      </c>
    </row>
    <row r="10" spans="1:12" x14ac:dyDescent="0.25">
      <c r="A10" s="4"/>
    </row>
    <row r="11" spans="1:12" x14ac:dyDescent="0.25">
      <c r="A11" s="4" t="s">
        <v>7</v>
      </c>
    </row>
    <row r="12" spans="1:12" x14ac:dyDescent="0.25">
      <c r="J12" s="2"/>
    </row>
    <row r="14" spans="1:12" s="18" customFormat="1" ht="45" x14ac:dyDescent="0.25">
      <c r="A14" s="19" t="s">
        <v>8</v>
      </c>
      <c r="B14" s="19" t="s">
        <v>9</v>
      </c>
      <c r="C14" s="19" t="s">
        <v>10</v>
      </c>
      <c r="D14" s="20" t="s">
        <v>11</v>
      </c>
      <c r="E14" s="19" t="s">
        <v>12</v>
      </c>
      <c r="F14" s="19" t="s">
        <v>13</v>
      </c>
      <c r="G14" s="20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</row>
    <row r="15" spans="1:12" s="18" customFormat="1" x14ac:dyDescent="0.25">
      <c r="A15" s="21"/>
      <c r="B15" s="21"/>
      <c r="C15" s="21"/>
      <c r="D15" s="22">
        <f>SUM(D16:D39)</f>
        <v>84851</v>
      </c>
      <c r="E15" s="23">
        <f>B7/D15</f>
        <v>773.98935486912353</v>
      </c>
      <c r="F15" s="24">
        <f>SUM(F16:F39)</f>
        <v>65673770.750000007</v>
      </c>
      <c r="G15" s="22">
        <f>SUM(G16:G39)</f>
        <v>157081</v>
      </c>
      <c r="H15" s="23">
        <f>F7/G15</f>
        <v>479.02301678751729</v>
      </c>
      <c r="I15" s="24">
        <f>SUM(I16:I39)</f>
        <v>75245414.5</v>
      </c>
      <c r="J15" s="24">
        <f>SUM(J16:J39)</f>
        <v>140919185.25</v>
      </c>
      <c r="K15" s="24">
        <f t="shared" ref="K15:K39" si="0">J15/3</f>
        <v>46973061.75</v>
      </c>
    </row>
    <row r="16" spans="1:12" x14ac:dyDescent="0.25">
      <c r="A16" s="25">
        <v>3036</v>
      </c>
      <c r="B16" s="26" t="s">
        <v>19</v>
      </c>
      <c r="C16" t="s">
        <v>20</v>
      </c>
      <c r="D16" s="27">
        <v>861</v>
      </c>
      <c r="E16" s="28">
        <f t="shared" ref="E16:E39" si="1">$E$15</f>
        <v>773.98935486912353</v>
      </c>
      <c r="F16" s="29">
        <f t="shared" ref="F16:F39" si="2">D16*E16</f>
        <v>666404.83454231534</v>
      </c>
      <c r="G16" s="27">
        <v>1280</v>
      </c>
      <c r="H16" s="28">
        <f t="shared" ref="H16:H39" si="3">$H$15</f>
        <v>479.02301678751729</v>
      </c>
      <c r="I16" s="29">
        <f t="shared" ref="I16:I39" si="4">G16*H16</f>
        <v>613149.46148802212</v>
      </c>
      <c r="J16" s="29">
        <f t="shared" ref="J16:J39" si="5">I16+F16</f>
        <v>1279554.2960303375</v>
      </c>
      <c r="K16" s="30">
        <f t="shared" si="0"/>
        <v>426518.09867677913</v>
      </c>
      <c r="L16" s="1"/>
    </row>
    <row r="17" spans="1:13" x14ac:dyDescent="0.25">
      <c r="A17" s="25">
        <v>18005</v>
      </c>
      <c r="B17" s="26" t="s">
        <v>21</v>
      </c>
      <c r="C17" t="s">
        <v>20</v>
      </c>
      <c r="D17" s="27">
        <v>1829</v>
      </c>
      <c r="E17" s="28">
        <f t="shared" si="1"/>
        <v>773.98935486912353</v>
      </c>
      <c r="F17" s="29">
        <f t="shared" si="2"/>
        <v>1415626.530055627</v>
      </c>
      <c r="G17" s="27">
        <v>5695</v>
      </c>
      <c r="H17" s="28">
        <f t="shared" si="3"/>
        <v>479.02301678751729</v>
      </c>
      <c r="I17" s="29">
        <f t="shared" si="4"/>
        <v>2728036.0806049109</v>
      </c>
      <c r="J17" s="29">
        <f t="shared" si="5"/>
        <v>4143662.6106605381</v>
      </c>
      <c r="K17" s="30">
        <f t="shared" si="0"/>
        <v>1381220.8702201794</v>
      </c>
      <c r="L17" s="1"/>
    </row>
    <row r="18" spans="1:13" x14ac:dyDescent="0.25">
      <c r="A18" s="25">
        <v>15010</v>
      </c>
      <c r="B18" s="26" t="s">
        <v>22</v>
      </c>
      <c r="C18" t="s">
        <v>20</v>
      </c>
      <c r="D18" s="27">
        <v>1122</v>
      </c>
      <c r="E18" s="28">
        <f t="shared" si="1"/>
        <v>773.98935486912353</v>
      </c>
      <c r="F18" s="29">
        <f t="shared" si="2"/>
        <v>868416.05616315664</v>
      </c>
      <c r="G18" s="27">
        <v>4178</v>
      </c>
      <c r="H18" s="28">
        <f t="shared" si="3"/>
        <v>479.02301678751729</v>
      </c>
      <c r="I18" s="29">
        <f t="shared" si="4"/>
        <v>2001358.1641382473</v>
      </c>
      <c r="J18" s="29">
        <f t="shared" si="5"/>
        <v>2869774.2203014037</v>
      </c>
      <c r="K18" s="30">
        <f t="shared" si="0"/>
        <v>956591.40676713455</v>
      </c>
      <c r="L18" s="1"/>
    </row>
    <row r="19" spans="1:13" x14ac:dyDescent="0.25">
      <c r="A19" s="25">
        <v>3046</v>
      </c>
      <c r="B19" s="26" t="s">
        <v>23</v>
      </c>
      <c r="C19" t="s">
        <v>20</v>
      </c>
      <c r="D19" s="27">
        <v>5597</v>
      </c>
      <c r="E19" s="28">
        <f t="shared" si="1"/>
        <v>773.98935486912353</v>
      </c>
      <c r="F19" s="29">
        <f t="shared" si="2"/>
        <v>4332018.4192024842</v>
      </c>
      <c r="G19" s="27">
        <v>6449</v>
      </c>
      <c r="H19" s="28">
        <f t="shared" si="3"/>
        <v>479.02301678751729</v>
      </c>
      <c r="I19" s="29">
        <f t="shared" si="4"/>
        <v>3089219.4352626991</v>
      </c>
      <c r="J19" s="29">
        <f t="shared" si="5"/>
        <v>7421237.8544651829</v>
      </c>
      <c r="K19" s="30">
        <f t="shared" si="0"/>
        <v>2473745.9514883943</v>
      </c>
      <c r="L19" s="1"/>
    </row>
    <row r="20" spans="1:13" x14ac:dyDescent="0.25">
      <c r="A20" s="25">
        <v>5013</v>
      </c>
      <c r="B20" s="26" t="s">
        <v>24</v>
      </c>
      <c r="C20" t="s">
        <v>20</v>
      </c>
      <c r="D20" s="27">
        <v>867</v>
      </c>
      <c r="E20" s="28">
        <f t="shared" si="1"/>
        <v>773.98935486912353</v>
      </c>
      <c r="F20" s="29">
        <f t="shared" si="2"/>
        <v>671048.77067153004</v>
      </c>
      <c r="G20" s="27">
        <v>5828</v>
      </c>
      <c r="H20" s="28">
        <f t="shared" si="3"/>
        <v>479.02301678751729</v>
      </c>
      <c r="I20" s="29">
        <f t="shared" si="4"/>
        <v>2791746.1418376509</v>
      </c>
      <c r="J20" s="29">
        <f t="shared" si="5"/>
        <v>3462794.9125091811</v>
      </c>
      <c r="K20" s="30">
        <f t="shared" si="0"/>
        <v>1154264.9708363938</v>
      </c>
      <c r="L20" s="1"/>
    </row>
    <row r="21" spans="1:13" x14ac:dyDescent="0.25">
      <c r="A21" s="25">
        <v>3038</v>
      </c>
      <c r="B21" s="26" t="s">
        <v>25</v>
      </c>
      <c r="C21" t="s">
        <v>20</v>
      </c>
      <c r="D21" s="27">
        <v>3635</v>
      </c>
      <c r="E21" s="28">
        <f t="shared" si="1"/>
        <v>773.98935486912353</v>
      </c>
      <c r="F21" s="29">
        <f t="shared" si="2"/>
        <v>2813451.304949264</v>
      </c>
      <c r="G21" s="27">
        <v>2379</v>
      </c>
      <c r="H21" s="28">
        <f t="shared" si="3"/>
        <v>479.02301678751729</v>
      </c>
      <c r="I21" s="29">
        <f t="shared" si="4"/>
        <v>1139595.7569375036</v>
      </c>
      <c r="J21" s="29">
        <f t="shared" si="5"/>
        <v>3953047.0618867679</v>
      </c>
      <c r="K21" s="30">
        <f t="shared" si="0"/>
        <v>1317682.3539622559</v>
      </c>
      <c r="L21" s="1"/>
    </row>
    <row r="22" spans="1:13" x14ac:dyDescent="0.25">
      <c r="A22" s="25">
        <v>3075</v>
      </c>
      <c r="B22" s="26" t="s">
        <v>26</v>
      </c>
      <c r="C22" t="s">
        <v>20</v>
      </c>
      <c r="D22" s="27">
        <v>4632</v>
      </c>
      <c r="E22" s="28">
        <f t="shared" si="1"/>
        <v>773.98935486912353</v>
      </c>
      <c r="F22" s="29">
        <f t="shared" si="2"/>
        <v>3585118.69175378</v>
      </c>
      <c r="G22" s="27">
        <v>12117</v>
      </c>
      <c r="H22" s="28">
        <f t="shared" si="3"/>
        <v>479.02301678751729</v>
      </c>
      <c r="I22" s="29">
        <f t="shared" si="4"/>
        <v>5804321.8944143467</v>
      </c>
      <c r="J22" s="29">
        <f t="shared" si="5"/>
        <v>9389440.5861681271</v>
      </c>
      <c r="K22" s="30">
        <f t="shared" si="0"/>
        <v>3129813.528722709</v>
      </c>
      <c r="L22" s="1"/>
    </row>
    <row r="23" spans="1:13" x14ac:dyDescent="0.25">
      <c r="A23" s="25">
        <v>3102</v>
      </c>
      <c r="B23" s="26" t="s">
        <v>27</v>
      </c>
      <c r="C23" t="s">
        <v>20</v>
      </c>
      <c r="D23" s="27">
        <v>4665</v>
      </c>
      <c r="E23" s="28">
        <f t="shared" si="1"/>
        <v>773.98935486912353</v>
      </c>
      <c r="F23" s="29">
        <f t="shared" si="2"/>
        <v>3610660.3404644611</v>
      </c>
      <c r="G23" s="27">
        <v>4238</v>
      </c>
      <c r="H23" s="28">
        <f t="shared" si="3"/>
        <v>479.02301678751729</v>
      </c>
      <c r="I23" s="29">
        <f t="shared" si="4"/>
        <v>2030099.5451454984</v>
      </c>
      <c r="J23" s="29">
        <f t="shared" si="5"/>
        <v>5640759.8856099593</v>
      </c>
      <c r="K23" s="30">
        <f t="shared" si="0"/>
        <v>1880253.2952033198</v>
      </c>
      <c r="L23" s="1"/>
    </row>
    <row r="24" spans="1:13" x14ac:dyDescent="0.25">
      <c r="A24" s="25">
        <v>3050</v>
      </c>
      <c r="B24" s="26" t="s">
        <v>28</v>
      </c>
      <c r="C24" t="s">
        <v>20</v>
      </c>
      <c r="D24" s="27">
        <v>4734</v>
      </c>
      <c r="E24" s="28">
        <f t="shared" si="1"/>
        <v>773.98935486912353</v>
      </c>
      <c r="F24" s="29">
        <f t="shared" si="2"/>
        <v>3664065.605950431</v>
      </c>
      <c r="G24" s="27">
        <v>8748</v>
      </c>
      <c r="H24" s="28">
        <f t="shared" si="3"/>
        <v>479.02301678751729</v>
      </c>
      <c r="I24" s="29">
        <f t="shared" si="4"/>
        <v>4190493.3508572015</v>
      </c>
      <c r="J24" s="29">
        <f t="shared" si="5"/>
        <v>7854558.956807632</v>
      </c>
      <c r="K24" s="30">
        <f t="shared" si="0"/>
        <v>2618186.3189358772</v>
      </c>
      <c r="L24" s="1"/>
    </row>
    <row r="25" spans="1:13" x14ac:dyDescent="0.25">
      <c r="A25" s="25">
        <v>3071</v>
      </c>
      <c r="B25" s="26" t="s">
        <v>29</v>
      </c>
      <c r="C25" t="s">
        <v>20</v>
      </c>
      <c r="D25" s="27">
        <v>5840</v>
      </c>
      <c r="E25" s="28">
        <f t="shared" si="1"/>
        <v>773.98935486912353</v>
      </c>
      <c r="F25" s="29">
        <f t="shared" si="2"/>
        <v>4520097.8324356815</v>
      </c>
      <c r="G25" s="27">
        <v>2589</v>
      </c>
      <c r="H25" s="28">
        <f t="shared" si="3"/>
        <v>479.02301678751729</v>
      </c>
      <c r="I25" s="29">
        <f t="shared" si="4"/>
        <v>1240190.5904628823</v>
      </c>
      <c r="J25" s="29">
        <f t="shared" si="5"/>
        <v>5760288.4228985636</v>
      </c>
      <c r="K25" s="30">
        <f t="shared" si="0"/>
        <v>1920096.1409661879</v>
      </c>
      <c r="L25" s="1"/>
    </row>
    <row r="26" spans="1:13" x14ac:dyDescent="0.25">
      <c r="A26" s="25">
        <v>3068</v>
      </c>
      <c r="B26" s="26" t="s">
        <v>30</v>
      </c>
      <c r="C26" t="s">
        <v>20</v>
      </c>
      <c r="D26" s="27">
        <v>1890</v>
      </c>
      <c r="E26" s="28">
        <f t="shared" si="1"/>
        <v>773.98935486912353</v>
      </c>
      <c r="F26" s="29">
        <f t="shared" si="2"/>
        <v>1462839.8807026434</v>
      </c>
      <c r="G26" s="27">
        <v>1699</v>
      </c>
      <c r="H26" s="28">
        <f t="shared" si="3"/>
        <v>479.02301678751729</v>
      </c>
      <c r="I26" s="29">
        <f t="shared" si="4"/>
        <v>813860.10552199185</v>
      </c>
      <c r="J26" s="29">
        <f t="shared" si="5"/>
        <v>2276699.9862246355</v>
      </c>
      <c r="K26" s="30">
        <f t="shared" si="0"/>
        <v>758899.99540821183</v>
      </c>
      <c r="L26" s="1"/>
    </row>
    <row r="27" spans="1:13" x14ac:dyDescent="0.25">
      <c r="A27" s="25">
        <v>3020</v>
      </c>
      <c r="B27" s="26" t="s">
        <v>31</v>
      </c>
      <c r="C27" t="s">
        <v>20</v>
      </c>
      <c r="D27" s="27">
        <v>3248</v>
      </c>
      <c r="E27" s="28">
        <f t="shared" si="1"/>
        <v>773.98935486912353</v>
      </c>
      <c r="F27" s="29">
        <f t="shared" si="2"/>
        <v>2513917.4246149133</v>
      </c>
      <c r="G27" s="27">
        <v>648</v>
      </c>
      <c r="H27" s="28">
        <f t="shared" si="3"/>
        <v>479.02301678751729</v>
      </c>
      <c r="I27" s="29">
        <f t="shared" si="4"/>
        <v>310406.91487831122</v>
      </c>
      <c r="J27" s="29">
        <f t="shared" si="5"/>
        <v>2824324.3394932244</v>
      </c>
      <c r="K27" s="30">
        <f t="shared" si="0"/>
        <v>941441.4464977415</v>
      </c>
      <c r="L27" s="1"/>
    </row>
    <row r="28" spans="1:13" x14ac:dyDescent="0.25">
      <c r="A28" s="25">
        <v>3056</v>
      </c>
      <c r="B28" s="26" t="s">
        <v>32</v>
      </c>
      <c r="C28" t="s">
        <v>20</v>
      </c>
      <c r="D28" s="27">
        <v>3179</v>
      </c>
      <c r="E28" s="28">
        <f t="shared" si="1"/>
        <v>773.98935486912353</v>
      </c>
      <c r="F28" s="29">
        <f t="shared" si="2"/>
        <v>2460512.1591289439</v>
      </c>
      <c r="G28" s="27">
        <v>12312</v>
      </c>
      <c r="H28" s="28">
        <f t="shared" si="3"/>
        <v>479.02301678751729</v>
      </c>
      <c r="I28" s="29">
        <f t="shared" si="4"/>
        <v>5897731.3826879133</v>
      </c>
      <c r="J28" s="29">
        <f t="shared" si="5"/>
        <v>8358243.5418168567</v>
      </c>
      <c r="K28" s="30">
        <f t="shared" si="0"/>
        <v>2786081.1806056187</v>
      </c>
      <c r="L28" s="1"/>
    </row>
    <row r="29" spans="1:13" x14ac:dyDescent="0.25">
      <c r="A29" s="25">
        <v>3107</v>
      </c>
      <c r="B29" s="26" t="s">
        <v>33</v>
      </c>
      <c r="C29" t="s">
        <v>20</v>
      </c>
      <c r="D29" s="27">
        <v>2660</v>
      </c>
      <c r="E29" s="28">
        <f t="shared" si="1"/>
        <v>773.98935486912353</v>
      </c>
      <c r="F29" s="29">
        <f t="shared" si="2"/>
        <v>2058811.6839518687</v>
      </c>
      <c r="G29" s="27">
        <v>3289</v>
      </c>
      <c r="H29" s="28">
        <f t="shared" si="3"/>
        <v>479.02301678751729</v>
      </c>
      <c r="I29" s="29">
        <f t="shared" si="4"/>
        <v>1575506.7022141444</v>
      </c>
      <c r="J29" s="29">
        <f t="shared" si="5"/>
        <v>3634318.3861660128</v>
      </c>
      <c r="K29" s="30">
        <f t="shared" si="0"/>
        <v>1211439.4620553376</v>
      </c>
      <c r="L29" s="1"/>
    </row>
    <row r="30" spans="1:13" x14ac:dyDescent="0.25">
      <c r="A30" s="25">
        <v>7074</v>
      </c>
      <c r="B30" s="26" t="s">
        <v>34</v>
      </c>
      <c r="C30" t="s">
        <v>20</v>
      </c>
      <c r="D30" s="27">
        <v>2994</v>
      </c>
      <c r="E30" s="28">
        <f t="shared" si="1"/>
        <v>773.98935486912353</v>
      </c>
      <c r="F30" s="29">
        <f t="shared" si="2"/>
        <v>2317324.1284781559</v>
      </c>
      <c r="G30" s="27">
        <v>4208</v>
      </c>
      <c r="H30" s="28">
        <f t="shared" si="3"/>
        <v>479.02301678751729</v>
      </c>
      <c r="I30" s="29">
        <f t="shared" si="4"/>
        <v>2015728.8546418727</v>
      </c>
      <c r="J30" s="29">
        <f t="shared" si="5"/>
        <v>4333052.9831200289</v>
      </c>
      <c r="K30" s="30">
        <f t="shared" si="0"/>
        <v>1444350.994373343</v>
      </c>
      <c r="L30" s="1"/>
      <c r="M30" s="2"/>
    </row>
    <row r="31" spans="1:13" x14ac:dyDescent="0.25">
      <c r="A31" s="25">
        <v>3054</v>
      </c>
      <c r="B31" s="26" t="s">
        <v>35</v>
      </c>
      <c r="C31" t="s">
        <v>20</v>
      </c>
      <c r="D31" s="27">
        <v>11266</v>
      </c>
      <c r="E31" s="28">
        <f t="shared" si="1"/>
        <v>773.98935486912353</v>
      </c>
      <c r="F31" s="29">
        <f t="shared" si="2"/>
        <v>8719764.0719555449</v>
      </c>
      <c r="G31" s="27">
        <v>20435</v>
      </c>
      <c r="H31" s="28">
        <f t="shared" si="3"/>
        <v>479.02301678751729</v>
      </c>
      <c r="I31" s="29">
        <f t="shared" si="4"/>
        <v>9788835.3480529152</v>
      </c>
      <c r="J31" s="29">
        <f t="shared" si="5"/>
        <v>18508599.420008458</v>
      </c>
      <c r="K31" s="30">
        <f t="shared" si="0"/>
        <v>6169533.1400028197</v>
      </c>
      <c r="L31" s="1"/>
    </row>
    <row r="32" spans="1:13" x14ac:dyDescent="0.25">
      <c r="A32" s="25">
        <v>1012</v>
      </c>
      <c r="B32" s="26" t="s">
        <v>36</v>
      </c>
      <c r="C32" t="s">
        <v>20</v>
      </c>
      <c r="D32" s="27">
        <v>3743</v>
      </c>
      <c r="E32" s="28">
        <f t="shared" si="1"/>
        <v>773.98935486912353</v>
      </c>
      <c r="F32" s="29">
        <f t="shared" si="2"/>
        <v>2897042.1552751292</v>
      </c>
      <c r="G32" s="27">
        <v>5941</v>
      </c>
      <c r="H32" s="28">
        <f t="shared" si="3"/>
        <v>479.02301678751729</v>
      </c>
      <c r="I32" s="29">
        <f t="shared" si="4"/>
        <v>2845875.7427346404</v>
      </c>
      <c r="J32" s="29">
        <f t="shared" si="5"/>
        <v>5742917.8980097696</v>
      </c>
      <c r="K32" s="30">
        <f t="shared" si="0"/>
        <v>1914305.9660032566</v>
      </c>
      <c r="L32" s="1"/>
    </row>
    <row r="33" spans="1:12" x14ac:dyDescent="0.25">
      <c r="A33" s="25">
        <v>7007</v>
      </c>
      <c r="B33" s="26" t="s">
        <v>37</v>
      </c>
      <c r="C33" t="s">
        <v>20</v>
      </c>
      <c r="D33" s="27">
        <v>3309</v>
      </c>
      <c r="E33" s="28">
        <f t="shared" si="1"/>
        <v>773.98935486912353</v>
      </c>
      <c r="F33" s="29">
        <f t="shared" si="2"/>
        <v>2561130.7752619297</v>
      </c>
      <c r="G33" s="27">
        <v>6146</v>
      </c>
      <c r="H33" s="28">
        <f t="shared" si="3"/>
        <v>479.02301678751729</v>
      </c>
      <c r="I33" s="29">
        <f t="shared" si="4"/>
        <v>2944075.4611760811</v>
      </c>
      <c r="J33" s="29">
        <f t="shared" si="5"/>
        <v>5505206.2364380108</v>
      </c>
      <c r="K33" s="30">
        <f t="shared" si="0"/>
        <v>1835068.7454793369</v>
      </c>
      <c r="L33" s="1"/>
    </row>
    <row r="34" spans="1:12" x14ac:dyDescent="0.25">
      <c r="A34" s="25">
        <v>3045</v>
      </c>
      <c r="B34" s="26" t="s">
        <v>38</v>
      </c>
      <c r="C34" t="s">
        <v>20</v>
      </c>
      <c r="D34" s="27">
        <v>7658</v>
      </c>
      <c r="E34" s="28">
        <f t="shared" si="1"/>
        <v>773.98935486912353</v>
      </c>
      <c r="F34" s="29">
        <f t="shared" si="2"/>
        <v>5927210.4795877477</v>
      </c>
      <c r="G34" s="27">
        <v>19363</v>
      </c>
      <c r="H34" s="28">
        <f t="shared" si="3"/>
        <v>479.02301678751729</v>
      </c>
      <c r="I34" s="29">
        <f t="shared" si="4"/>
        <v>9275322.6740566976</v>
      </c>
      <c r="J34" s="29">
        <f t="shared" si="5"/>
        <v>15202533.153644446</v>
      </c>
      <c r="K34" s="30">
        <f t="shared" si="0"/>
        <v>5067511.0512148151</v>
      </c>
      <c r="L34" s="1"/>
    </row>
    <row r="35" spans="1:12" x14ac:dyDescent="0.25">
      <c r="A35" s="25">
        <v>3032</v>
      </c>
      <c r="B35" s="26" t="s">
        <v>39</v>
      </c>
      <c r="C35" t="s">
        <v>20</v>
      </c>
      <c r="D35" s="27">
        <v>3573</v>
      </c>
      <c r="E35" s="28">
        <f t="shared" si="1"/>
        <v>773.98935486912353</v>
      </c>
      <c r="F35" s="29">
        <f t="shared" si="2"/>
        <v>2765463.9649473783</v>
      </c>
      <c r="G35" s="27">
        <v>7110</v>
      </c>
      <c r="H35" s="28">
        <f t="shared" si="3"/>
        <v>479.02301678751729</v>
      </c>
      <c r="I35" s="29">
        <f t="shared" si="4"/>
        <v>3405853.6493592481</v>
      </c>
      <c r="J35" s="29">
        <f t="shared" si="5"/>
        <v>6171317.6143066268</v>
      </c>
      <c r="K35" s="30">
        <f t="shared" si="0"/>
        <v>2057105.8714355424</v>
      </c>
      <c r="L35" s="1"/>
    </row>
    <row r="36" spans="1:12" x14ac:dyDescent="0.25">
      <c r="A36" s="25">
        <v>3011</v>
      </c>
      <c r="B36" s="26" t="s">
        <v>40</v>
      </c>
      <c r="C36" t="s">
        <v>20</v>
      </c>
      <c r="D36" s="27">
        <v>1310</v>
      </c>
      <c r="E36" s="28">
        <f t="shared" si="1"/>
        <v>773.98935486912353</v>
      </c>
      <c r="F36" s="29">
        <f t="shared" si="2"/>
        <v>1013926.0548785519</v>
      </c>
      <c r="G36" s="27">
        <v>5830</v>
      </c>
      <c r="H36" s="28">
        <f t="shared" si="3"/>
        <v>479.02301678751729</v>
      </c>
      <c r="I36" s="29">
        <f t="shared" si="4"/>
        <v>2792704.1878712256</v>
      </c>
      <c r="J36" s="29">
        <f t="shared" si="5"/>
        <v>3806630.2427497776</v>
      </c>
      <c r="K36" s="30">
        <f t="shared" si="0"/>
        <v>1268876.7475832591</v>
      </c>
      <c r="L36" s="1"/>
    </row>
    <row r="37" spans="1:12" x14ac:dyDescent="0.25">
      <c r="A37" s="25">
        <v>15001</v>
      </c>
      <c r="B37" s="26" t="s">
        <v>41</v>
      </c>
      <c r="C37" t="s">
        <v>20</v>
      </c>
      <c r="D37" s="27">
        <v>3661</v>
      </c>
      <c r="E37" s="28">
        <f t="shared" si="1"/>
        <v>773.98935486912353</v>
      </c>
      <c r="F37" s="29">
        <f t="shared" si="2"/>
        <v>2833575.0281758611</v>
      </c>
      <c r="G37" s="27">
        <v>9661</v>
      </c>
      <c r="H37" s="28">
        <f t="shared" si="3"/>
        <v>479.02301678751729</v>
      </c>
      <c r="I37" s="29">
        <f t="shared" si="4"/>
        <v>4627841.3651842047</v>
      </c>
      <c r="J37" s="29">
        <f t="shared" si="5"/>
        <v>7461416.3933600653</v>
      </c>
      <c r="K37" s="30">
        <f t="shared" si="0"/>
        <v>2487138.7977866884</v>
      </c>
      <c r="L37" s="1"/>
    </row>
    <row r="38" spans="1:12" x14ac:dyDescent="0.25">
      <c r="A38" s="25">
        <v>3042</v>
      </c>
      <c r="B38" s="26" t="s">
        <v>42</v>
      </c>
      <c r="C38" t="s">
        <v>20</v>
      </c>
      <c r="D38" s="27">
        <v>1366</v>
      </c>
      <c r="E38" s="28">
        <f t="shared" si="1"/>
        <v>773.98935486912353</v>
      </c>
      <c r="F38" s="29">
        <f t="shared" si="2"/>
        <v>1057269.4587512228</v>
      </c>
      <c r="G38" s="27">
        <v>2087</v>
      </c>
      <c r="H38" s="28">
        <f t="shared" si="3"/>
        <v>479.02301678751729</v>
      </c>
      <c r="I38" s="29">
        <f t="shared" si="4"/>
        <v>999721.03603554855</v>
      </c>
      <c r="J38" s="29">
        <f t="shared" si="5"/>
        <v>2056990.4947867715</v>
      </c>
      <c r="K38" s="30">
        <f t="shared" si="0"/>
        <v>685663.4982622572</v>
      </c>
      <c r="L38" s="1"/>
    </row>
    <row r="39" spans="1:12" x14ac:dyDescent="0.25">
      <c r="A39" s="25">
        <v>3085</v>
      </c>
      <c r="B39" s="26" t="s">
        <v>43</v>
      </c>
      <c r="C39" t="s">
        <v>20</v>
      </c>
      <c r="D39" s="27">
        <v>1212</v>
      </c>
      <c r="E39" s="28">
        <f t="shared" si="1"/>
        <v>773.98935486912353</v>
      </c>
      <c r="F39" s="29">
        <f t="shared" si="2"/>
        <v>938075.09810137772</v>
      </c>
      <c r="G39" s="27">
        <v>4851</v>
      </c>
      <c r="H39" s="28">
        <f t="shared" si="3"/>
        <v>479.02301678751729</v>
      </c>
      <c r="I39" s="29">
        <f t="shared" si="4"/>
        <v>2323740.6544362465</v>
      </c>
      <c r="J39" s="29">
        <f t="shared" si="5"/>
        <v>3261815.752537624</v>
      </c>
      <c r="K39" s="30">
        <f t="shared" si="0"/>
        <v>1087271.9175125414</v>
      </c>
      <c r="L39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7905-4976-482C-9271-AC5DC5109D62}">
  <sheetPr>
    <pageSetUpPr fitToPage="1"/>
  </sheetPr>
  <dimension ref="A1:K67"/>
  <sheetViews>
    <sheetView workbookViewId="0"/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9" width="12.5703125" bestFit="1" customWidth="1"/>
    <col min="10" max="10" width="12" bestFit="1" customWidth="1"/>
    <col min="11" max="11" width="13.7109375" bestFit="1" customWidth="1"/>
  </cols>
  <sheetData>
    <row r="1" spans="1:11" x14ac:dyDescent="0.25">
      <c r="A1" s="4" t="s">
        <v>0</v>
      </c>
    </row>
    <row r="2" spans="1:11" x14ac:dyDescent="0.25">
      <c r="A2" s="4" t="s">
        <v>44</v>
      </c>
    </row>
    <row r="3" spans="1:11" ht="15.75" thickBot="1" x14ac:dyDescent="0.3"/>
    <row r="4" spans="1:11" x14ac:dyDescent="0.25">
      <c r="B4" s="5" t="s">
        <v>2</v>
      </c>
      <c r="C4" s="6"/>
      <c r="D4" s="6"/>
      <c r="E4" s="6"/>
      <c r="F4" s="6" t="s">
        <v>3</v>
      </c>
      <c r="G4" s="7"/>
    </row>
    <row r="5" spans="1:11" x14ac:dyDescent="0.25">
      <c r="B5" s="31">
        <v>6688680</v>
      </c>
      <c r="C5" s="4"/>
      <c r="D5" s="4"/>
      <c r="E5" s="4"/>
      <c r="F5" s="32">
        <v>13558040</v>
      </c>
      <c r="G5" s="13"/>
      <c r="I5" s="1"/>
    </row>
    <row r="6" spans="1:11" x14ac:dyDescent="0.25">
      <c r="B6" s="33" t="s">
        <v>4</v>
      </c>
      <c r="C6" s="4"/>
      <c r="D6" s="4"/>
      <c r="E6" s="4"/>
      <c r="F6" s="34" t="s">
        <v>5</v>
      </c>
      <c r="G6" s="13"/>
      <c r="I6" s="1"/>
    </row>
    <row r="7" spans="1:11" ht="15.75" thickBot="1" x14ac:dyDescent="0.3">
      <c r="B7" s="35">
        <f>B5/4</f>
        <v>1672170</v>
      </c>
      <c r="C7" s="15"/>
      <c r="D7" s="15"/>
      <c r="E7" s="15"/>
      <c r="F7" s="16">
        <f>F5/4</f>
        <v>3389510</v>
      </c>
      <c r="G7" s="17"/>
    </row>
    <row r="8" spans="1:11" x14ac:dyDescent="0.25">
      <c r="B8" s="36"/>
      <c r="F8" s="3"/>
    </row>
    <row r="9" spans="1:11" x14ac:dyDescent="0.25">
      <c r="A9" s="4" t="s">
        <v>6</v>
      </c>
      <c r="F9" s="1"/>
    </row>
    <row r="10" spans="1:11" x14ac:dyDescent="0.25">
      <c r="A10" s="4"/>
      <c r="F10" s="1"/>
    </row>
    <row r="11" spans="1:11" x14ac:dyDescent="0.25">
      <c r="A11" s="4" t="s">
        <v>7</v>
      </c>
    </row>
    <row r="12" spans="1:11" x14ac:dyDescent="0.25">
      <c r="D12" s="3"/>
      <c r="E12" s="37"/>
      <c r="H12" s="37"/>
    </row>
    <row r="14" spans="1:11" s="18" customFormat="1" ht="75" x14ac:dyDescent="0.25">
      <c r="A14" s="19" t="s">
        <v>8</v>
      </c>
      <c r="B14" s="19" t="s">
        <v>9</v>
      </c>
      <c r="C14" s="19" t="s">
        <v>10</v>
      </c>
      <c r="D14" s="20" t="s">
        <v>11</v>
      </c>
      <c r="E14" s="19" t="s">
        <v>12</v>
      </c>
      <c r="F14" s="19" t="s">
        <v>13</v>
      </c>
      <c r="G14" s="20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</row>
    <row r="15" spans="1:11" s="18" customFormat="1" x14ac:dyDescent="0.25">
      <c r="A15" s="21"/>
      <c r="B15" s="21"/>
      <c r="C15" s="21"/>
      <c r="D15" s="22">
        <f>SUM(D16:D66)</f>
        <v>1334</v>
      </c>
      <c r="E15" s="23">
        <f>B7/D15</f>
        <v>1253.5007496251874</v>
      </c>
      <c r="F15" s="24">
        <f>SUM(F16:F66)</f>
        <v>1672170.0000000002</v>
      </c>
      <c r="G15" s="22">
        <f>SUM(G16:G66)</f>
        <v>36162</v>
      </c>
      <c r="H15" s="23">
        <f>F7/G15</f>
        <v>93.73126486366904</v>
      </c>
      <c r="I15" s="24">
        <f>SUM(I16:I66)</f>
        <v>3389510</v>
      </c>
      <c r="J15" s="24">
        <f>SUM(J16:J66)</f>
        <v>5061679.9999999991</v>
      </c>
      <c r="K15" s="24">
        <f>J15/3</f>
        <v>1687226.6666666663</v>
      </c>
    </row>
    <row r="16" spans="1:11" x14ac:dyDescent="0.25">
      <c r="A16" s="38">
        <v>2014</v>
      </c>
      <c r="B16" s="26" t="s">
        <v>45</v>
      </c>
      <c r="C16" t="s">
        <v>46</v>
      </c>
      <c r="D16">
        <v>7</v>
      </c>
      <c r="E16" s="28">
        <f>$E$15</f>
        <v>1253.5007496251874</v>
      </c>
      <c r="F16" s="29">
        <f>E16*D16</f>
        <v>8774.5052473763117</v>
      </c>
      <c r="G16" s="27">
        <v>1660</v>
      </c>
      <c r="H16" s="28">
        <f>$H$15</f>
        <v>93.73126486366904</v>
      </c>
      <c r="I16" s="1">
        <f>G16*H16</f>
        <v>155593.89967369061</v>
      </c>
      <c r="J16" s="1">
        <f>I16+F16</f>
        <v>164368.40492106692</v>
      </c>
      <c r="K16" s="30">
        <f t="shared" ref="K16:K34" si="0">J16/3</f>
        <v>54789.468307022304</v>
      </c>
    </row>
    <row r="17" spans="1:11" x14ac:dyDescent="0.25">
      <c r="A17" s="38">
        <v>3062</v>
      </c>
      <c r="B17" s="26" t="s">
        <v>47</v>
      </c>
      <c r="C17" t="s">
        <v>46</v>
      </c>
      <c r="D17">
        <v>0</v>
      </c>
      <c r="E17" s="28">
        <f t="shared" ref="E17:E34" si="1">$E$15</f>
        <v>1253.5007496251874</v>
      </c>
      <c r="F17" s="29">
        <f t="shared" ref="F17:F34" si="2">E17*D17</f>
        <v>0</v>
      </c>
      <c r="G17" s="27">
        <v>927</v>
      </c>
      <c r="H17" s="28">
        <f t="shared" ref="H17:H34" si="3">$H$15</f>
        <v>93.73126486366904</v>
      </c>
      <c r="I17" s="1">
        <f t="shared" ref="I17:I34" si="4">G17*H17</f>
        <v>86888.882528621194</v>
      </c>
      <c r="J17" s="1">
        <f t="shared" ref="J17:J34" si="5">I17+F17</f>
        <v>86888.882528621194</v>
      </c>
      <c r="K17" s="30">
        <f t="shared" si="0"/>
        <v>28962.96084287373</v>
      </c>
    </row>
    <row r="18" spans="1:11" x14ac:dyDescent="0.25">
      <c r="A18" s="38">
        <v>3091</v>
      </c>
      <c r="B18" s="26" t="s">
        <v>48</v>
      </c>
      <c r="C18" t="s">
        <v>46</v>
      </c>
      <c r="D18">
        <v>34</v>
      </c>
      <c r="E18" s="28">
        <f t="shared" si="1"/>
        <v>1253.5007496251874</v>
      </c>
      <c r="F18" s="29">
        <f t="shared" si="2"/>
        <v>42619.025487256367</v>
      </c>
      <c r="G18" s="27">
        <v>936</v>
      </c>
      <c r="H18" s="28">
        <f t="shared" si="3"/>
        <v>93.73126486366904</v>
      </c>
      <c r="I18" s="1">
        <f t="shared" si="4"/>
        <v>87732.463912394218</v>
      </c>
      <c r="J18" s="1">
        <f t="shared" si="5"/>
        <v>130351.48939965059</v>
      </c>
      <c r="K18" s="30">
        <f t="shared" si="0"/>
        <v>43450.496466550198</v>
      </c>
    </row>
    <row r="19" spans="1:11" x14ac:dyDescent="0.25">
      <c r="A19" s="38">
        <v>6003</v>
      </c>
      <c r="B19" s="26" t="s">
        <v>49</v>
      </c>
      <c r="C19" t="s">
        <v>46</v>
      </c>
      <c r="D19">
        <v>39</v>
      </c>
      <c r="E19" s="28">
        <f t="shared" si="1"/>
        <v>1253.5007496251874</v>
      </c>
      <c r="F19" s="29">
        <f t="shared" si="2"/>
        <v>48886.52923538231</v>
      </c>
      <c r="G19" s="27">
        <v>1886</v>
      </c>
      <c r="H19" s="28">
        <f t="shared" si="3"/>
        <v>93.73126486366904</v>
      </c>
      <c r="I19" s="1">
        <f t="shared" si="4"/>
        <v>176777.16553287982</v>
      </c>
      <c r="J19" s="1">
        <f t="shared" si="5"/>
        <v>225663.69476826212</v>
      </c>
      <c r="K19" s="30">
        <f t="shared" si="0"/>
        <v>75221.231589420713</v>
      </c>
    </row>
    <row r="20" spans="1:11" x14ac:dyDescent="0.25">
      <c r="A20" s="38">
        <v>7004</v>
      </c>
      <c r="B20" s="26" t="s">
        <v>50</v>
      </c>
      <c r="C20" t="s">
        <v>46</v>
      </c>
      <c r="D20">
        <v>19</v>
      </c>
      <c r="E20" s="28">
        <f t="shared" si="1"/>
        <v>1253.5007496251874</v>
      </c>
      <c r="F20" s="29">
        <f t="shared" si="2"/>
        <v>23816.514242878562</v>
      </c>
      <c r="G20" s="27">
        <v>1874</v>
      </c>
      <c r="H20" s="28">
        <f t="shared" si="3"/>
        <v>93.73126486366904</v>
      </c>
      <c r="I20" s="1">
        <f t="shared" si="4"/>
        <v>175652.39035451578</v>
      </c>
      <c r="J20" s="1">
        <f t="shared" si="5"/>
        <v>199468.90459739434</v>
      </c>
      <c r="K20" s="30">
        <f t="shared" si="0"/>
        <v>66489.634865798114</v>
      </c>
    </row>
    <row r="21" spans="1:11" x14ac:dyDescent="0.25">
      <c r="A21" s="38">
        <v>8015</v>
      </c>
      <c r="B21" s="26" t="s">
        <v>51</v>
      </c>
      <c r="C21" t="s">
        <v>46</v>
      </c>
      <c r="D21">
        <v>20</v>
      </c>
      <c r="E21" s="28">
        <f t="shared" si="1"/>
        <v>1253.5007496251874</v>
      </c>
      <c r="F21" s="29">
        <f t="shared" si="2"/>
        <v>25070.014992503748</v>
      </c>
      <c r="G21" s="27">
        <v>1101</v>
      </c>
      <c r="H21" s="28">
        <f t="shared" si="3"/>
        <v>93.73126486366904</v>
      </c>
      <c r="I21" s="1">
        <f t="shared" si="4"/>
        <v>103198.12261489961</v>
      </c>
      <c r="J21" s="1">
        <f t="shared" si="5"/>
        <v>128268.13760740336</v>
      </c>
      <c r="K21" s="30">
        <f t="shared" si="0"/>
        <v>42756.045869134454</v>
      </c>
    </row>
    <row r="22" spans="1:11" x14ac:dyDescent="0.25">
      <c r="A22" s="38">
        <v>10005</v>
      </c>
      <c r="B22" s="26" t="s">
        <v>52</v>
      </c>
      <c r="C22" t="s">
        <v>46</v>
      </c>
      <c r="D22">
        <v>32</v>
      </c>
      <c r="E22" s="28">
        <f t="shared" si="1"/>
        <v>1253.5007496251874</v>
      </c>
      <c r="F22" s="29">
        <f t="shared" si="2"/>
        <v>40112.023988005996</v>
      </c>
      <c r="G22" s="27">
        <v>2159</v>
      </c>
      <c r="H22" s="28">
        <f t="shared" si="3"/>
        <v>93.73126486366904</v>
      </c>
      <c r="I22" s="1">
        <f t="shared" si="4"/>
        <v>202365.80084066145</v>
      </c>
      <c r="J22" s="1">
        <f t="shared" si="5"/>
        <v>242477.82482866745</v>
      </c>
      <c r="K22" s="30">
        <f t="shared" si="0"/>
        <v>80825.941609555812</v>
      </c>
    </row>
    <row r="23" spans="1:11" x14ac:dyDescent="0.25">
      <c r="A23" s="38">
        <v>13012</v>
      </c>
      <c r="B23" s="26" t="s">
        <v>53</v>
      </c>
      <c r="C23" t="s">
        <v>46</v>
      </c>
      <c r="D23">
        <v>1</v>
      </c>
      <c r="E23" s="28">
        <f t="shared" si="1"/>
        <v>1253.5007496251874</v>
      </c>
      <c r="F23" s="29">
        <f t="shared" si="2"/>
        <v>1253.5007496251874</v>
      </c>
      <c r="G23" s="27">
        <v>1141</v>
      </c>
      <c r="H23" s="28">
        <f t="shared" si="3"/>
        <v>93.73126486366904</v>
      </c>
      <c r="I23" s="1">
        <f t="shared" si="4"/>
        <v>106947.37320944638</v>
      </c>
      <c r="J23" s="1">
        <f t="shared" si="5"/>
        <v>108200.87395907157</v>
      </c>
      <c r="K23" s="30">
        <f t="shared" si="0"/>
        <v>36066.957986357193</v>
      </c>
    </row>
    <row r="24" spans="1:11" x14ac:dyDescent="0.25">
      <c r="A24" s="38">
        <v>13013</v>
      </c>
      <c r="B24" s="26" t="s">
        <v>54</v>
      </c>
      <c r="C24" t="s">
        <v>46</v>
      </c>
      <c r="D24">
        <v>65</v>
      </c>
      <c r="E24" s="28">
        <f t="shared" si="1"/>
        <v>1253.5007496251874</v>
      </c>
      <c r="F24" s="29">
        <f t="shared" si="2"/>
        <v>81477.548725637185</v>
      </c>
      <c r="G24" s="27">
        <v>2548</v>
      </c>
      <c r="H24" s="28">
        <f t="shared" si="3"/>
        <v>93.73126486366904</v>
      </c>
      <c r="I24" s="1">
        <f t="shared" si="4"/>
        <v>238827.26287262872</v>
      </c>
      <c r="J24" s="1">
        <f t="shared" si="5"/>
        <v>320304.81159826589</v>
      </c>
      <c r="K24" s="30">
        <f t="shared" si="0"/>
        <v>106768.2705327553</v>
      </c>
    </row>
    <row r="25" spans="1:11" x14ac:dyDescent="0.25">
      <c r="A25" s="38">
        <v>13019</v>
      </c>
      <c r="B25" s="26" t="s">
        <v>55</v>
      </c>
      <c r="C25" t="s">
        <v>46</v>
      </c>
      <c r="D25">
        <v>8</v>
      </c>
      <c r="E25" s="28">
        <f t="shared" si="1"/>
        <v>1253.5007496251874</v>
      </c>
      <c r="F25" s="29">
        <f t="shared" si="2"/>
        <v>10028.005997001499</v>
      </c>
      <c r="G25" s="27">
        <v>2215</v>
      </c>
      <c r="H25" s="28">
        <f t="shared" si="3"/>
        <v>93.73126486366904</v>
      </c>
      <c r="I25" s="1">
        <f t="shared" si="4"/>
        <v>207614.75167302691</v>
      </c>
      <c r="J25" s="1">
        <f t="shared" si="5"/>
        <v>217642.75767002843</v>
      </c>
      <c r="K25" s="30">
        <f t="shared" si="0"/>
        <v>72547.585890009475</v>
      </c>
    </row>
    <row r="26" spans="1:11" x14ac:dyDescent="0.25">
      <c r="A26" s="38">
        <v>13021</v>
      </c>
      <c r="B26" s="26" t="s">
        <v>56</v>
      </c>
      <c r="C26" t="s">
        <v>46</v>
      </c>
      <c r="D26">
        <v>202</v>
      </c>
      <c r="E26" s="28">
        <f t="shared" si="1"/>
        <v>1253.5007496251874</v>
      </c>
      <c r="F26" s="29">
        <f t="shared" si="2"/>
        <v>253207.15142428785</v>
      </c>
      <c r="G26" s="27">
        <v>3036</v>
      </c>
      <c r="H26" s="28">
        <f t="shared" si="3"/>
        <v>93.73126486366904</v>
      </c>
      <c r="I26" s="1">
        <f t="shared" si="4"/>
        <v>284568.12012609921</v>
      </c>
      <c r="J26" s="1">
        <f t="shared" si="5"/>
        <v>537775.27155038703</v>
      </c>
      <c r="K26" s="30">
        <f t="shared" si="0"/>
        <v>179258.42385012901</v>
      </c>
    </row>
    <row r="27" spans="1:11" x14ac:dyDescent="0.25">
      <c r="A27" s="38">
        <v>13023</v>
      </c>
      <c r="B27" s="26" t="s">
        <v>57</v>
      </c>
      <c r="C27" t="s">
        <v>46</v>
      </c>
      <c r="D27">
        <v>25</v>
      </c>
      <c r="E27" s="28">
        <f t="shared" si="1"/>
        <v>1253.5007496251874</v>
      </c>
      <c r="F27" s="29">
        <f t="shared" si="2"/>
        <v>31337.518740629683</v>
      </c>
      <c r="G27" s="27">
        <v>750</v>
      </c>
      <c r="H27" s="28">
        <f t="shared" si="3"/>
        <v>93.73126486366904</v>
      </c>
      <c r="I27" s="1">
        <f t="shared" si="4"/>
        <v>70298.448647751778</v>
      </c>
      <c r="J27" s="1">
        <f t="shared" si="5"/>
        <v>101635.96738838145</v>
      </c>
      <c r="K27" s="30">
        <f t="shared" si="0"/>
        <v>33878.655796127154</v>
      </c>
    </row>
    <row r="28" spans="1:11" x14ac:dyDescent="0.25">
      <c r="A28" s="38">
        <v>14003</v>
      </c>
      <c r="B28" s="26" t="s">
        <v>58</v>
      </c>
      <c r="C28" t="s">
        <v>46</v>
      </c>
      <c r="D28">
        <v>0</v>
      </c>
      <c r="E28" s="28">
        <f t="shared" si="1"/>
        <v>1253.5007496251874</v>
      </c>
      <c r="F28" s="29">
        <f t="shared" si="2"/>
        <v>0</v>
      </c>
      <c r="G28" s="27">
        <v>455</v>
      </c>
      <c r="H28" s="28">
        <f t="shared" si="3"/>
        <v>93.73126486366904</v>
      </c>
      <c r="I28" s="1">
        <f t="shared" si="4"/>
        <v>42647.725512969409</v>
      </c>
      <c r="J28" s="1">
        <f t="shared" si="5"/>
        <v>42647.725512969409</v>
      </c>
      <c r="K28" s="30">
        <f t="shared" si="0"/>
        <v>14215.908504323137</v>
      </c>
    </row>
    <row r="29" spans="1:11" x14ac:dyDescent="0.25">
      <c r="A29" s="38">
        <v>16012</v>
      </c>
      <c r="B29" s="26" t="s">
        <v>59</v>
      </c>
      <c r="C29" t="s">
        <v>46</v>
      </c>
      <c r="D29">
        <v>15</v>
      </c>
      <c r="E29" s="28">
        <f t="shared" si="1"/>
        <v>1253.5007496251874</v>
      </c>
      <c r="F29" s="29">
        <f t="shared" si="2"/>
        <v>18802.511244377813</v>
      </c>
      <c r="G29" s="27">
        <v>618</v>
      </c>
      <c r="H29" s="28">
        <f t="shared" si="3"/>
        <v>93.73126486366904</v>
      </c>
      <c r="I29" s="1">
        <f t="shared" si="4"/>
        <v>57925.921685747468</v>
      </c>
      <c r="J29" s="1">
        <f t="shared" si="5"/>
        <v>76728.432930125273</v>
      </c>
      <c r="K29" s="30">
        <f t="shared" si="0"/>
        <v>25576.144310041756</v>
      </c>
    </row>
    <row r="30" spans="1:11" x14ac:dyDescent="0.25">
      <c r="A30" s="38">
        <v>18010</v>
      </c>
      <c r="B30" s="26" t="s">
        <v>60</v>
      </c>
      <c r="C30" t="s">
        <v>46</v>
      </c>
      <c r="D30">
        <v>6</v>
      </c>
      <c r="E30" s="28">
        <f t="shared" si="1"/>
        <v>1253.5007496251874</v>
      </c>
      <c r="F30" s="29">
        <f t="shared" si="2"/>
        <v>7521.0044977511243</v>
      </c>
      <c r="G30" s="27">
        <v>1232</v>
      </c>
      <c r="H30" s="28">
        <f t="shared" si="3"/>
        <v>93.73126486366904</v>
      </c>
      <c r="I30" s="1">
        <f t="shared" si="4"/>
        <v>115476.91831204026</v>
      </c>
      <c r="J30" s="1">
        <f t="shared" si="5"/>
        <v>122997.92280979139</v>
      </c>
      <c r="K30" s="30">
        <f t="shared" si="0"/>
        <v>40999.307603263798</v>
      </c>
    </row>
    <row r="31" spans="1:11" x14ac:dyDescent="0.25">
      <c r="A31" s="38">
        <v>18014</v>
      </c>
      <c r="B31" s="26" t="s">
        <v>61</v>
      </c>
      <c r="C31" t="s">
        <v>46</v>
      </c>
      <c r="D31">
        <v>117</v>
      </c>
      <c r="E31" s="28">
        <f t="shared" si="1"/>
        <v>1253.5007496251874</v>
      </c>
      <c r="F31" s="29">
        <f t="shared" si="2"/>
        <v>146659.58770614694</v>
      </c>
      <c r="G31" s="27">
        <v>2993</v>
      </c>
      <c r="H31" s="28">
        <f t="shared" si="3"/>
        <v>93.73126486366904</v>
      </c>
      <c r="I31" s="1">
        <f t="shared" si="4"/>
        <v>280537.67573696142</v>
      </c>
      <c r="J31" s="1">
        <f t="shared" si="5"/>
        <v>427197.26344310836</v>
      </c>
      <c r="K31" s="30">
        <f t="shared" si="0"/>
        <v>142399.08781436944</v>
      </c>
    </row>
    <row r="32" spans="1:11" x14ac:dyDescent="0.25">
      <c r="A32" s="38">
        <v>19001</v>
      </c>
      <c r="B32" s="26" t="s">
        <v>62</v>
      </c>
      <c r="C32" t="s">
        <v>46</v>
      </c>
      <c r="D32">
        <v>25</v>
      </c>
      <c r="E32" s="28">
        <f t="shared" si="1"/>
        <v>1253.5007496251874</v>
      </c>
      <c r="F32" s="29">
        <f t="shared" si="2"/>
        <v>31337.518740629683</v>
      </c>
      <c r="G32" s="27">
        <v>2043</v>
      </c>
      <c r="H32" s="28">
        <f t="shared" si="3"/>
        <v>93.73126486366904</v>
      </c>
      <c r="I32" s="1">
        <f t="shared" si="4"/>
        <v>191492.97411647585</v>
      </c>
      <c r="J32" s="1">
        <f t="shared" si="5"/>
        <v>222830.49285710554</v>
      </c>
      <c r="K32" s="30">
        <f t="shared" si="0"/>
        <v>74276.830952368517</v>
      </c>
    </row>
    <row r="33" spans="1:11" x14ac:dyDescent="0.25">
      <c r="A33" s="38">
        <v>19010</v>
      </c>
      <c r="B33" s="26" t="s">
        <v>63</v>
      </c>
      <c r="C33" t="s">
        <v>46</v>
      </c>
      <c r="D33">
        <v>697</v>
      </c>
      <c r="E33" s="28">
        <f t="shared" si="1"/>
        <v>1253.5007496251874</v>
      </c>
      <c r="F33" s="29">
        <f t="shared" si="2"/>
        <v>873690.02248875564</v>
      </c>
      <c r="G33" s="27">
        <v>6668</v>
      </c>
      <c r="H33" s="28">
        <f t="shared" si="3"/>
        <v>93.73126486366904</v>
      </c>
      <c r="I33" s="1">
        <f t="shared" si="4"/>
        <v>625000.0741109451</v>
      </c>
      <c r="J33" s="1">
        <f t="shared" si="5"/>
        <v>1498690.0965997009</v>
      </c>
      <c r="K33" s="30">
        <f t="shared" si="0"/>
        <v>499563.36553323362</v>
      </c>
    </row>
    <row r="34" spans="1:11" x14ac:dyDescent="0.25">
      <c r="A34" s="38">
        <v>19023</v>
      </c>
      <c r="B34" s="26" t="s">
        <v>64</v>
      </c>
      <c r="C34" t="s">
        <v>46</v>
      </c>
      <c r="D34">
        <v>22</v>
      </c>
      <c r="E34" s="28">
        <f t="shared" si="1"/>
        <v>1253.5007496251874</v>
      </c>
      <c r="F34" s="29">
        <f t="shared" si="2"/>
        <v>27577.016491754122</v>
      </c>
      <c r="G34" s="27">
        <v>1920</v>
      </c>
      <c r="H34" s="28">
        <f t="shared" si="3"/>
        <v>93.73126486366904</v>
      </c>
      <c r="I34" s="1">
        <f t="shared" si="4"/>
        <v>179964.02853824454</v>
      </c>
      <c r="J34" s="1">
        <f t="shared" si="5"/>
        <v>207541.04502999867</v>
      </c>
      <c r="K34" s="30">
        <f t="shared" si="0"/>
        <v>69180.348343332895</v>
      </c>
    </row>
    <row r="35" spans="1:11" x14ac:dyDescent="0.25">
      <c r="A35" s="25"/>
      <c r="B35" s="26"/>
      <c r="E35" s="28"/>
      <c r="F35" s="29"/>
      <c r="G35" s="27"/>
      <c r="H35" s="28"/>
      <c r="I35" s="1"/>
      <c r="J35" s="1"/>
      <c r="K35" s="30"/>
    </row>
    <row r="36" spans="1:11" x14ac:dyDescent="0.25">
      <c r="A36" s="25"/>
      <c r="B36" s="26"/>
      <c r="E36" s="28"/>
      <c r="F36" s="29"/>
      <c r="G36" s="27"/>
      <c r="H36" s="28"/>
      <c r="I36" s="1"/>
      <c r="J36" s="1"/>
      <c r="K36" s="30"/>
    </row>
    <row r="37" spans="1:11" x14ac:dyDescent="0.25">
      <c r="A37" s="25"/>
      <c r="B37" s="26"/>
      <c r="E37" s="28"/>
      <c r="F37" s="29"/>
      <c r="G37" s="27"/>
      <c r="H37" s="28"/>
      <c r="I37" s="1"/>
      <c r="J37" s="1"/>
      <c r="K37" s="30"/>
    </row>
    <row r="38" spans="1:11" x14ac:dyDescent="0.25">
      <c r="A38" s="25"/>
      <c r="B38" s="26"/>
      <c r="E38" s="28"/>
      <c r="F38" s="29"/>
      <c r="G38" s="27"/>
      <c r="H38" s="28"/>
      <c r="I38" s="1"/>
      <c r="J38" s="1"/>
      <c r="K38" s="30"/>
    </row>
    <row r="39" spans="1:11" x14ac:dyDescent="0.25">
      <c r="A39" s="25"/>
      <c r="B39" s="26"/>
      <c r="E39" s="28"/>
      <c r="F39" s="29"/>
      <c r="G39" s="27"/>
      <c r="H39" s="28"/>
      <c r="I39" s="1"/>
      <c r="J39" s="1"/>
      <c r="K39" s="30"/>
    </row>
    <row r="40" spans="1:11" x14ac:dyDescent="0.25">
      <c r="A40" s="25"/>
      <c r="B40" s="26"/>
      <c r="E40" s="28"/>
      <c r="F40" s="29"/>
      <c r="G40" s="27"/>
      <c r="H40" s="28"/>
      <c r="I40" s="1"/>
      <c r="J40" s="1"/>
      <c r="K40" s="30"/>
    </row>
    <row r="41" spans="1:11" x14ac:dyDescent="0.25">
      <c r="A41" s="25"/>
      <c r="B41" s="26"/>
      <c r="E41" s="28"/>
      <c r="F41" s="29"/>
      <c r="G41" s="27"/>
      <c r="H41" s="28"/>
      <c r="I41" s="1"/>
      <c r="J41" s="1"/>
      <c r="K41" s="30"/>
    </row>
    <row r="42" spans="1:11" x14ac:dyDescent="0.25">
      <c r="A42" s="25"/>
      <c r="B42" s="26"/>
      <c r="E42" s="28"/>
      <c r="F42" s="29"/>
      <c r="G42" s="27"/>
      <c r="H42" s="28"/>
      <c r="I42" s="1"/>
      <c r="J42" s="1"/>
      <c r="K42" s="30"/>
    </row>
    <row r="43" spans="1:11" x14ac:dyDescent="0.25">
      <c r="A43" s="25"/>
      <c r="B43" s="26"/>
      <c r="E43" s="28"/>
      <c r="F43" s="29"/>
      <c r="G43" s="27"/>
      <c r="H43" s="28"/>
      <c r="I43" s="1"/>
      <c r="J43" s="1"/>
      <c r="K43" s="30"/>
    </row>
    <row r="44" spans="1:11" x14ac:dyDescent="0.25">
      <c r="A44" s="25"/>
      <c r="B44" s="26"/>
      <c r="E44" s="28"/>
      <c r="F44" s="29"/>
      <c r="G44" s="27"/>
      <c r="H44" s="28"/>
      <c r="I44" s="1"/>
      <c r="J44" s="1"/>
      <c r="K44" s="30"/>
    </row>
    <row r="45" spans="1:11" x14ac:dyDescent="0.25">
      <c r="A45" s="25"/>
      <c r="B45" s="26"/>
      <c r="E45" s="28"/>
      <c r="F45" s="29"/>
      <c r="G45" s="27"/>
      <c r="H45" s="28"/>
      <c r="I45" s="1"/>
      <c r="J45" s="1"/>
      <c r="K45" s="30"/>
    </row>
    <row r="46" spans="1:11" x14ac:dyDescent="0.25">
      <c r="A46" s="25"/>
      <c r="B46" s="26"/>
      <c r="E46" s="28"/>
      <c r="F46" s="29"/>
      <c r="G46" s="27"/>
      <c r="H46" s="28"/>
      <c r="I46" s="1"/>
      <c r="J46" s="1"/>
      <c r="K46" s="30"/>
    </row>
    <row r="47" spans="1:11" x14ac:dyDescent="0.25">
      <c r="A47" s="25"/>
      <c r="B47" s="26"/>
      <c r="E47" s="28"/>
      <c r="F47" s="29"/>
      <c r="G47" s="27"/>
      <c r="H47" s="28"/>
      <c r="I47" s="1"/>
      <c r="J47" s="1"/>
      <c r="K47" s="30"/>
    </row>
    <row r="48" spans="1:11" x14ac:dyDescent="0.25">
      <c r="A48" s="25"/>
      <c r="B48" s="26"/>
      <c r="E48" s="28"/>
      <c r="F48" s="29"/>
      <c r="G48" s="27"/>
      <c r="H48" s="28"/>
      <c r="I48" s="1"/>
      <c r="J48" s="1"/>
      <c r="K48" s="30"/>
    </row>
    <row r="49" spans="1:11" x14ac:dyDescent="0.25">
      <c r="A49" s="25"/>
      <c r="B49" s="26"/>
      <c r="E49" s="28"/>
      <c r="F49" s="29"/>
      <c r="G49" s="27"/>
      <c r="H49" s="28"/>
      <c r="I49" s="1"/>
      <c r="J49" s="1"/>
      <c r="K49" s="30"/>
    </row>
    <row r="50" spans="1:11" x14ac:dyDescent="0.25">
      <c r="A50" s="25"/>
      <c r="B50" s="26"/>
      <c r="E50" s="28"/>
      <c r="F50" s="29"/>
      <c r="G50" s="27"/>
      <c r="H50" s="28"/>
      <c r="I50" s="1"/>
      <c r="J50" s="1"/>
      <c r="K50" s="30"/>
    </row>
    <row r="51" spans="1:11" x14ac:dyDescent="0.25">
      <c r="A51" s="25"/>
      <c r="B51" s="26"/>
      <c r="E51" s="28"/>
      <c r="F51" s="29"/>
      <c r="G51" s="27"/>
      <c r="H51" s="28"/>
      <c r="I51" s="1"/>
      <c r="J51" s="1"/>
      <c r="K51" s="30"/>
    </row>
    <row r="52" spans="1:11" x14ac:dyDescent="0.25">
      <c r="A52" s="25"/>
      <c r="B52" s="26"/>
      <c r="E52" s="28"/>
      <c r="F52" s="29"/>
      <c r="G52" s="27"/>
      <c r="H52" s="28"/>
      <c r="I52" s="1"/>
      <c r="J52" s="1"/>
      <c r="K52" s="30"/>
    </row>
    <row r="53" spans="1:11" x14ac:dyDescent="0.25">
      <c r="A53" s="25"/>
      <c r="B53" s="26"/>
      <c r="E53" s="28"/>
      <c r="F53" s="29"/>
      <c r="G53" s="27"/>
      <c r="H53" s="28"/>
      <c r="I53" s="1"/>
      <c r="J53" s="1"/>
      <c r="K53" s="30"/>
    </row>
    <row r="54" spans="1:11" x14ac:dyDescent="0.25">
      <c r="A54" s="25"/>
      <c r="B54" s="26"/>
      <c r="E54" s="28"/>
      <c r="F54" s="29"/>
      <c r="G54" s="27"/>
      <c r="H54" s="28"/>
      <c r="I54" s="1"/>
      <c r="J54" s="1"/>
      <c r="K54" s="30"/>
    </row>
    <row r="55" spans="1:11" x14ac:dyDescent="0.25">
      <c r="A55" s="25"/>
      <c r="B55" s="26"/>
      <c r="E55" s="28"/>
      <c r="F55" s="29"/>
      <c r="G55" s="27"/>
      <c r="H55" s="28"/>
      <c r="I55" s="1"/>
      <c r="J55" s="1"/>
      <c r="K55" s="30"/>
    </row>
    <row r="56" spans="1:11" x14ac:dyDescent="0.25">
      <c r="A56" s="25"/>
      <c r="B56" s="26"/>
      <c r="E56" s="28"/>
      <c r="F56" s="29"/>
      <c r="G56" s="27"/>
      <c r="H56" s="28"/>
      <c r="I56" s="1"/>
      <c r="J56" s="1"/>
      <c r="K56" s="30"/>
    </row>
    <row r="57" spans="1:11" x14ac:dyDescent="0.25">
      <c r="A57" s="25"/>
      <c r="B57" s="26"/>
      <c r="E57" s="28"/>
      <c r="F57" s="29"/>
      <c r="G57" s="27"/>
      <c r="H57" s="28"/>
      <c r="I57" s="1"/>
      <c r="J57" s="1"/>
      <c r="K57" s="30"/>
    </row>
    <row r="58" spans="1:11" x14ac:dyDescent="0.25">
      <c r="A58" s="25"/>
      <c r="B58" s="26"/>
      <c r="E58" s="28"/>
      <c r="F58" s="29"/>
      <c r="G58" s="27"/>
      <c r="H58" s="28"/>
      <c r="I58" s="1"/>
      <c r="J58" s="1"/>
      <c r="K58" s="30"/>
    </row>
    <row r="59" spans="1:11" x14ac:dyDescent="0.25">
      <c r="A59" s="25"/>
      <c r="B59" s="26"/>
      <c r="E59" s="28"/>
      <c r="F59" s="29"/>
      <c r="G59" s="27"/>
      <c r="H59" s="28"/>
      <c r="I59" s="1"/>
      <c r="J59" s="1"/>
      <c r="K59" s="30"/>
    </row>
    <row r="60" spans="1:11" x14ac:dyDescent="0.25">
      <c r="A60" s="25"/>
      <c r="B60" s="26"/>
      <c r="E60" s="28"/>
      <c r="F60" s="29"/>
      <c r="G60" s="27"/>
      <c r="H60" s="28"/>
      <c r="I60" s="1"/>
      <c r="J60" s="1"/>
      <c r="K60" s="30"/>
    </row>
    <row r="61" spans="1:11" x14ac:dyDescent="0.25">
      <c r="A61" s="25"/>
      <c r="B61" s="26"/>
      <c r="E61" s="28"/>
      <c r="F61" s="29"/>
      <c r="G61" s="27"/>
      <c r="H61" s="28"/>
      <c r="I61" s="1"/>
      <c r="J61" s="1"/>
      <c r="K61" s="30"/>
    </row>
    <row r="62" spans="1:11" x14ac:dyDescent="0.25">
      <c r="A62" s="25"/>
      <c r="B62" s="26"/>
      <c r="E62" s="28"/>
      <c r="F62" s="29"/>
      <c r="G62" s="27"/>
      <c r="H62" s="28"/>
      <c r="I62" s="1"/>
      <c r="J62" s="1"/>
      <c r="K62" s="30"/>
    </row>
    <row r="63" spans="1:11" x14ac:dyDescent="0.25">
      <c r="A63" s="25"/>
      <c r="B63" s="26"/>
      <c r="E63" s="28"/>
      <c r="F63" s="29"/>
      <c r="G63" s="27"/>
      <c r="H63" s="28"/>
      <c r="I63" s="1"/>
      <c r="J63" s="1"/>
      <c r="K63" s="30"/>
    </row>
    <row r="64" spans="1:11" x14ac:dyDescent="0.25">
      <c r="A64" s="25"/>
      <c r="B64" s="26"/>
      <c r="E64" s="28"/>
      <c r="F64" s="29"/>
      <c r="G64" s="27"/>
      <c r="H64" s="28"/>
      <c r="I64" s="1"/>
      <c r="J64" s="1"/>
      <c r="K64" s="30"/>
    </row>
    <row r="65" spans="1:11" x14ac:dyDescent="0.25">
      <c r="A65" s="25"/>
      <c r="B65" s="26"/>
      <c r="E65" s="28"/>
      <c r="F65" s="29"/>
      <c r="G65" s="27"/>
      <c r="H65" s="28"/>
      <c r="I65" s="1"/>
      <c r="J65" s="1"/>
      <c r="K65" s="30"/>
    </row>
    <row r="66" spans="1:11" x14ac:dyDescent="0.25">
      <c r="A66" s="25"/>
      <c r="B66" s="26"/>
      <c r="E66" s="28"/>
      <c r="F66" s="29"/>
      <c r="G66" s="27"/>
      <c r="H66" s="28"/>
      <c r="I66" s="1"/>
      <c r="J66" s="1"/>
      <c r="K66" s="30"/>
    </row>
    <row r="67" spans="1:11" x14ac:dyDescent="0.25">
      <c r="D67" s="4"/>
      <c r="F67" s="39"/>
      <c r="G67" s="4"/>
      <c r="I67" s="39"/>
      <c r="J67" s="39"/>
    </row>
  </sheetData>
  <pageMargins left="0.7" right="0.7" top="0.75" bottom="0.75" header="0.3" footer="0.3"/>
  <pageSetup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CAFE-462B-4934-A942-2380D9977237}">
  <dimension ref="A1:K52"/>
  <sheetViews>
    <sheetView workbookViewId="0">
      <selection activeCell="J17" sqref="J17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9" width="12.5703125" bestFit="1" customWidth="1"/>
    <col min="10" max="10" width="12" bestFit="1" customWidth="1"/>
    <col min="11" max="11" width="13.7109375" bestFit="1" customWidth="1"/>
  </cols>
  <sheetData>
    <row r="1" spans="1:11" x14ac:dyDescent="0.25">
      <c r="A1" s="4" t="s">
        <v>0</v>
      </c>
    </row>
    <row r="2" spans="1:11" x14ac:dyDescent="0.25">
      <c r="A2" s="4" t="s">
        <v>65</v>
      </c>
    </row>
    <row r="3" spans="1:11" ht="15.75" thickBot="1" x14ac:dyDescent="0.3"/>
    <row r="4" spans="1:11" x14ac:dyDescent="0.25">
      <c r="B4" s="5" t="s">
        <v>2</v>
      </c>
      <c r="C4" s="6"/>
      <c r="D4" s="6"/>
      <c r="E4" s="6"/>
      <c r="F4" s="6" t="s">
        <v>3</v>
      </c>
      <c r="G4" s="7"/>
    </row>
    <row r="5" spans="1:11" x14ac:dyDescent="0.25">
      <c r="B5" s="31">
        <v>12474379</v>
      </c>
      <c r="C5" s="4"/>
      <c r="D5" s="4"/>
      <c r="E5" s="4"/>
      <c r="F5" s="32">
        <v>55936621</v>
      </c>
      <c r="G5" s="13"/>
      <c r="I5" s="1"/>
    </row>
    <row r="6" spans="1:11" x14ac:dyDescent="0.25">
      <c r="B6" s="33" t="s">
        <v>4</v>
      </c>
      <c r="C6" s="4"/>
      <c r="D6" s="4"/>
      <c r="E6" s="4"/>
      <c r="F6" s="34" t="s">
        <v>5</v>
      </c>
      <c r="G6" s="13"/>
      <c r="I6" s="1"/>
    </row>
    <row r="7" spans="1:11" ht="15.75" thickBot="1" x14ac:dyDescent="0.3">
      <c r="B7" s="35">
        <f>B5/4</f>
        <v>3118594.75</v>
      </c>
      <c r="C7" s="15"/>
      <c r="D7" s="15"/>
      <c r="E7" s="15"/>
      <c r="F7" s="16">
        <f>F5/4</f>
        <v>13984155.25</v>
      </c>
      <c r="G7" s="17"/>
    </row>
    <row r="8" spans="1:11" x14ac:dyDescent="0.25">
      <c r="B8" s="36"/>
      <c r="F8" s="3"/>
    </row>
    <row r="9" spans="1:11" x14ac:dyDescent="0.25">
      <c r="A9" s="4" t="s">
        <v>6</v>
      </c>
      <c r="F9" s="1"/>
    </row>
    <row r="10" spans="1:11" x14ac:dyDescent="0.25">
      <c r="A10" s="4"/>
      <c r="F10" s="1"/>
    </row>
    <row r="11" spans="1:11" x14ac:dyDescent="0.25">
      <c r="A11" s="4" t="s">
        <v>7</v>
      </c>
    </row>
    <row r="12" spans="1:11" x14ac:dyDescent="0.25">
      <c r="D12" s="3"/>
      <c r="E12" s="37"/>
      <c r="H12" s="37"/>
    </row>
    <row r="14" spans="1:11" s="18" customFormat="1" ht="75" x14ac:dyDescent="0.25">
      <c r="A14" s="19" t="s">
        <v>8</v>
      </c>
      <c r="B14" s="19" t="s">
        <v>9</v>
      </c>
      <c r="C14" s="19" t="s">
        <v>10</v>
      </c>
      <c r="D14" s="20" t="s">
        <v>11</v>
      </c>
      <c r="E14" s="19" t="s">
        <v>12</v>
      </c>
      <c r="F14" s="19" t="s">
        <v>13</v>
      </c>
      <c r="G14" s="20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</row>
    <row r="15" spans="1:11" s="18" customFormat="1" x14ac:dyDescent="0.25">
      <c r="A15" s="21"/>
      <c r="B15" s="21"/>
      <c r="C15" s="21"/>
      <c r="D15" s="22">
        <f>SUM(D16:D51)</f>
        <v>1694</v>
      </c>
      <c r="E15" s="23">
        <f>B7/D15</f>
        <v>1840.9650236127509</v>
      </c>
      <c r="F15" s="24">
        <f>SUM(F16:F51)</f>
        <v>3118594.7500000005</v>
      </c>
      <c r="G15" s="22">
        <f>SUM(G16:G51)</f>
        <v>73592</v>
      </c>
      <c r="H15" s="23">
        <f>F7/G15</f>
        <v>190.02276402326339</v>
      </c>
      <c r="I15" s="24">
        <f>SUM(I16:I51)</f>
        <v>13984155.249999998</v>
      </c>
      <c r="J15" s="24">
        <f>SUM(J16:J51)</f>
        <v>17102749.999999996</v>
      </c>
      <c r="K15" s="24">
        <f>J15/3</f>
        <v>5700916.6666666651</v>
      </c>
    </row>
    <row r="16" spans="1:11" x14ac:dyDescent="0.25">
      <c r="A16" s="38">
        <v>1001</v>
      </c>
      <c r="B16" s="26" t="s">
        <v>66</v>
      </c>
      <c r="C16" t="s">
        <v>67</v>
      </c>
      <c r="D16">
        <v>0</v>
      </c>
      <c r="E16" s="28">
        <f>$E$15</f>
        <v>1840.9650236127509</v>
      </c>
      <c r="F16" s="29">
        <f>E16*D16</f>
        <v>0</v>
      </c>
      <c r="G16" s="27">
        <v>1041</v>
      </c>
      <c r="H16" s="28">
        <f>$H$15</f>
        <v>190.02276402326339</v>
      </c>
      <c r="I16" s="1">
        <f>G16*H16</f>
        <v>197813.69734821719</v>
      </c>
      <c r="J16" s="1">
        <f>I16+F16</f>
        <v>197813.69734821719</v>
      </c>
      <c r="K16" s="30">
        <f t="shared" ref="K16:K51" si="0">J16/3</f>
        <v>65937.899116072396</v>
      </c>
    </row>
    <row r="17" spans="1:11" x14ac:dyDescent="0.25">
      <c r="A17" s="38">
        <v>1006</v>
      </c>
      <c r="B17" s="26" t="s">
        <v>68</v>
      </c>
      <c r="C17" t="s">
        <v>67</v>
      </c>
      <c r="D17">
        <v>30</v>
      </c>
      <c r="E17" s="28">
        <f t="shared" ref="E17:E51" si="1">$E$15</f>
        <v>1840.9650236127509</v>
      </c>
      <c r="F17" s="29">
        <f t="shared" ref="F17:F51" si="2">E17*D17</f>
        <v>55228.95070838253</v>
      </c>
      <c r="G17" s="27">
        <v>1874</v>
      </c>
      <c r="H17" s="28">
        <f t="shared" ref="H17:H51" si="3">$H$15</f>
        <v>190.02276402326339</v>
      </c>
      <c r="I17" s="1">
        <f t="shared" ref="I17:I51" si="4">G17*H17</f>
        <v>356102.65977959562</v>
      </c>
      <c r="J17" s="1">
        <f t="shared" ref="J17:J51" si="5">I17+F17</f>
        <v>411331.61048797815</v>
      </c>
      <c r="K17" s="30">
        <f t="shared" si="0"/>
        <v>137110.53682932604</v>
      </c>
    </row>
    <row r="18" spans="1:11" x14ac:dyDescent="0.25">
      <c r="A18" s="38">
        <v>3007</v>
      </c>
      <c r="B18" s="26" t="s">
        <v>69</v>
      </c>
      <c r="C18" t="s">
        <v>67</v>
      </c>
      <c r="D18">
        <v>52</v>
      </c>
      <c r="E18" s="28">
        <f t="shared" si="1"/>
        <v>1840.9650236127509</v>
      </c>
      <c r="F18" s="29">
        <f t="shared" si="2"/>
        <v>95730.181227863039</v>
      </c>
      <c r="G18" s="27">
        <v>1917</v>
      </c>
      <c r="H18" s="28">
        <f t="shared" si="3"/>
        <v>190.02276402326339</v>
      </c>
      <c r="I18" s="1">
        <f t="shared" si="4"/>
        <v>364273.63863259595</v>
      </c>
      <c r="J18" s="1">
        <f t="shared" si="5"/>
        <v>460003.81986045896</v>
      </c>
      <c r="K18" s="30">
        <f t="shared" si="0"/>
        <v>153334.60662015298</v>
      </c>
    </row>
    <row r="19" spans="1:11" x14ac:dyDescent="0.25">
      <c r="A19" s="38">
        <v>3009</v>
      </c>
      <c r="B19" s="26" t="s">
        <v>70</v>
      </c>
      <c r="C19" t="s">
        <v>67</v>
      </c>
      <c r="D19">
        <v>0</v>
      </c>
      <c r="E19" s="28">
        <f t="shared" si="1"/>
        <v>1840.9650236127509</v>
      </c>
      <c r="F19" s="29">
        <f t="shared" si="2"/>
        <v>0</v>
      </c>
      <c r="G19" s="27">
        <v>669</v>
      </c>
      <c r="H19" s="28">
        <f t="shared" si="3"/>
        <v>190.02276402326339</v>
      </c>
      <c r="I19" s="1">
        <f t="shared" si="4"/>
        <v>127125.2291315632</v>
      </c>
      <c r="J19" s="1">
        <f t="shared" si="5"/>
        <v>127125.2291315632</v>
      </c>
      <c r="K19" s="30">
        <f t="shared" si="0"/>
        <v>42375.076377187732</v>
      </c>
    </row>
    <row r="20" spans="1:11" x14ac:dyDescent="0.25">
      <c r="A20" s="38">
        <v>3010</v>
      </c>
      <c r="B20" s="26" t="s">
        <v>48</v>
      </c>
      <c r="C20" t="s">
        <v>67</v>
      </c>
      <c r="D20">
        <v>105</v>
      </c>
      <c r="E20" s="28">
        <f t="shared" si="1"/>
        <v>1840.9650236127509</v>
      </c>
      <c r="F20" s="29">
        <f t="shared" si="2"/>
        <v>193301.32747933886</v>
      </c>
      <c r="G20" s="27">
        <v>1595</v>
      </c>
      <c r="H20" s="28">
        <f t="shared" si="3"/>
        <v>190.02276402326339</v>
      </c>
      <c r="I20" s="1">
        <f t="shared" si="4"/>
        <v>303086.30861710513</v>
      </c>
      <c r="J20" s="1">
        <f t="shared" si="5"/>
        <v>496387.63609644398</v>
      </c>
      <c r="K20" s="30">
        <f t="shared" si="0"/>
        <v>165462.54536548132</v>
      </c>
    </row>
    <row r="21" spans="1:11" x14ac:dyDescent="0.25">
      <c r="A21" s="38">
        <v>4009</v>
      </c>
      <c r="B21" s="26" t="s">
        <v>71</v>
      </c>
      <c r="C21" t="s">
        <v>67</v>
      </c>
      <c r="D21">
        <v>11</v>
      </c>
      <c r="E21" s="28">
        <f t="shared" si="1"/>
        <v>1840.9650236127509</v>
      </c>
      <c r="F21" s="29">
        <f t="shared" si="2"/>
        <v>20250.615259740262</v>
      </c>
      <c r="G21" s="27">
        <v>1191</v>
      </c>
      <c r="H21" s="28">
        <f t="shared" si="3"/>
        <v>190.02276402326339</v>
      </c>
      <c r="I21" s="1">
        <f t="shared" si="4"/>
        <v>226317.1119517067</v>
      </c>
      <c r="J21" s="1">
        <f t="shared" si="5"/>
        <v>246567.72721144697</v>
      </c>
      <c r="K21" s="30">
        <f t="shared" si="0"/>
        <v>82189.242403815661</v>
      </c>
    </row>
    <row r="22" spans="1:11" x14ac:dyDescent="0.25">
      <c r="A22" s="38">
        <v>5004</v>
      </c>
      <c r="B22" s="26" t="s">
        <v>72</v>
      </c>
      <c r="C22" t="s">
        <v>67</v>
      </c>
      <c r="D22">
        <v>32</v>
      </c>
      <c r="E22" s="28">
        <f t="shared" si="1"/>
        <v>1840.9650236127509</v>
      </c>
      <c r="F22" s="29">
        <f t="shared" si="2"/>
        <v>58910.880755608028</v>
      </c>
      <c r="G22" s="27">
        <v>2767</v>
      </c>
      <c r="H22" s="28">
        <f t="shared" si="3"/>
        <v>190.02276402326339</v>
      </c>
      <c r="I22" s="1">
        <f t="shared" si="4"/>
        <v>525792.98805236979</v>
      </c>
      <c r="J22" s="1">
        <f t="shared" si="5"/>
        <v>584703.86880797776</v>
      </c>
      <c r="K22" s="30">
        <f t="shared" si="0"/>
        <v>194901.28960265926</v>
      </c>
    </row>
    <row r="23" spans="1:11" x14ac:dyDescent="0.25">
      <c r="A23" s="38">
        <v>5009</v>
      </c>
      <c r="B23" s="26" t="s">
        <v>73</v>
      </c>
      <c r="C23" t="s">
        <v>67</v>
      </c>
      <c r="D23">
        <v>19</v>
      </c>
      <c r="E23" s="28">
        <f t="shared" si="1"/>
        <v>1840.9650236127509</v>
      </c>
      <c r="F23" s="29">
        <f t="shared" si="2"/>
        <v>34978.335448642269</v>
      </c>
      <c r="G23" s="27">
        <v>803</v>
      </c>
      <c r="H23" s="28">
        <f t="shared" si="3"/>
        <v>190.02276402326339</v>
      </c>
      <c r="I23" s="1">
        <f t="shared" si="4"/>
        <v>152588.2795106805</v>
      </c>
      <c r="J23" s="1">
        <f t="shared" si="5"/>
        <v>187566.61495932276</v>
      </c>
      <c r="K23" s="30">
        <f t="shared" si="0"/>
        <v>62522.20498644092</v>
      </c>
    </row>
    <row r="24" spans="1:11" x14ac:dyDescent="0.25">
      <c r="A24" s="38">
        <v>6002</v>
      </c>
      <c r="B24" s="26" t="s">
        <v>74</v>
      </c>
      <c r="C24" t="s">
        <v>67</v>
      </c>
      <c r="D24">
        <v>99</v>
      </c>
      <c r="E24" s="28">
        <f t="shared" si="1"/>
        <v>1840.9650236127509</v>
      </c>
      <c r="F24" s="29">
        <f t="shared" si="2"/>
        <v>182255.53733766233</v>
      </c>
      <c r="G24" s="27">
        <v>2569</v>
      </c>
      <c r="H24" s="28">
        <f t="shared" si="3"/>
        <v>190.02276402326339</v>
      </c>
      <c r="I24" s="1">
        <f t="shared" si="4"/>
        <v>488168.48077576363</v>
      </c>
      <c r="J24" s="1">
        <f t="shared" si="5"/>
        <v>670424.01811342593</v>
      </c>
      <c r="K24" s="30">
        <f t="shared" si="0"/>
        <v>223474.67270447532</v>
      </c>
    </row>
    <row r="25" spans="1:11" x14ac:dyDescent="0.25">
      <c r="A25" s="38">
        <v>7006</v>
      </c>
      <c r="B25" s="26" t="s">
        <v>75</v>
      </c>
      <c r="C25" t="s">
        <v>67</v>
      </c>
      <c r="D25">
        <v>122</v>
      </c>
      <c r="E25" s="28">
        <f t="shared" si="1"/>
        <v>1840.9650236127509</v>
      </c>
      <c r="F25" s="29">
        <f t="shared" si="2"/>
        <v>224597.73288075562</v>
      </c>
      <c r="G25" s="27">
        <v>3281</v>
      </c>
      <c r="H25" s="28">
        <f t="shared" si="3"/>
        <v>190.02276402326339</v>
      </c>
      <c r="I25" s="1">
        <f t="shared" si="4"/>
        <v>623464.68876032718</v>
      </c>
      <c r="J25" s="1">
        <f t="shared" si="5"/>
        <v>848062.42164108274</v>
      </c>
      <c r="K25" s="30">
        <f t="shared" si="0"/>
        <v>282687.47388036089</v>
      </c>
    </row>
    <row r="26" spans="1:11" x14ac:dyDescent="0.25">
      <c r="A26" s="38">
        <v>7009</v>
      </c>
      <c r="B26" s="26" t="s">
        <v>76</v>
      </c>
      <c r="C26" t="s">
        <v>67</v>
      </c>
      <c r="D26">
        <v>4</v>
      </c>
      <c r="E26" s="28">
        <f t="shared" si="1"/>
        <v>1840.9650236127509</v>
      </c>
      <c r="F26" s="29">
        <f t="shared" si="2"/>
        <v>7363.8600944510035</v>
      </c>
      <c r="G26" s="27">
        <v>782</v>
      </c>
      <c r="H26" s="28">
        <f t="shared" si="3"/>
        <v>190.02276402326339</v>
      </c>
      <c r="I26" s="1">
        <f t="shared" si="4"/>
        <v>148597.80146619197</v>
      </c>
      <c r="J26" s="1">
        <f t="shared" si="5"/>
        <v>155961.66156064297</v>
      </c>
      <c r="K26" s="30">
        <f t="shared" si="0"/>
        <v>51987.220520214323</v>
      </c>
    </row>
    <row r="27" spans="1:11" x14ac:dyDescent="0.25">
      <c r="A27" s="38">
        <v>8005</v>
      </c>
      <c r="B27" s="26" t="s">
        <v>77</v>
      </c>
      <c r="C27" t="s">
        <v>67</v>
      </c>
      <c r="D27">
        <v>3</v>
      </c>
      <c r="E27" s="28">
        <f t="shared" si="1"/>
        <v>1840.9650236127509</v>
      </c>
      <c r="F27" s="29">
        <f t="shared" si="2"/>
        <v>5522.8950708382526</v>
      </c>
      <c r="G27" s="27">
        <v>768</v>
      </c>
      <c r="H27" s="28">
        <f t="shared" si="3"/>
        <v>190.02276402326339</v>
      </c>
      <c r="I27" s="1">
        <f t="shared" si="4"/>
        <v>145937.4827698663</v>
      </c>
      <c r="J27" s="1">
        <f t="shared" si="5"/>
        <v>151460.37784070455</v>
      </c>
      <c r="K27" s="30">
        <f t="shared" si="0"/>
        <v>50486.792613568185</v>
      </c>
    </row>
    <row r="28" spans="1:11" x14ac:dyDescent="0.25">
      <c r="A28" s="38">
        <v>8009</v>
      </c>
      <c r="B28" s="26" t="s">
        <v>78</v>
      </c>
      <c r="C28" t="s">
        <v>67</v>
      </c>
      <c r="D28">
        <v>29</v>
      </c>
      <c r="E28" s="28">
        <f t="shared" si="1"/>
        <v>1840.9650236127509</v>
      </c>
      <c r="F28" s="29">
        <f t="shared" si="2"/>
        <v>53387.985684769774</v>
      </c>
      <c r="G28" s="27">
        <v>921</v>
      </c>
      <c r="H28" s="28">
        <f t="shared" si="3"/>
        <v>190.02276402326339</v>
      </c>
      <c r="I28" s="1">
        <f t="shared" si="4"/>
        <v>175010.96566542558</v>
      </c>
      <c r="J28" s="1">
        <f t="shared" si="5"/>
        <v>228398.95135019536</v>
      </c>
      <c r="K28" s="30">
        <f t="shared" si="0"/>
        <v>76132.983783398449</v>
      </c>
    </row>
    <row r="29" spans="1:11" x14ac:dyDescent="0.25">
      <c r="A29" s="38">
        <v>8011</v>
      </c>
      <c r="B29" s="26" t="s">
        <v>79</v>
      </c>
      <c r="C29" t="s">
        <v>67</v>
      </c>
      <c r="D29">
        <v>11</v>
      </c>
      <c r="E29" s="28">
        <f t="shared" si="1"/>
        <v>1840.9650236127509</v>
      </c>
      <c r="F29" s="29">
        <f t="shared" si="2"/>
        <v>20250.615259740262</v>
      </c>
      <c r="G29" s="27">
        <v>1312</v>
      </c>
      <c r="H29" s="28">
        <f t="shared" si="3"/>
        <v>190.02276402326339</v>
      </c>
      <c r="I29" s="1">
        <f t="shared" si="4"/>
        <v>249309.86639852158</v>
      </c>
      <c r="J29" s="1">
        <f t="shared" si="5"/>
        <v>269560.48165826185</v>
      </c>
      <c r="K29" s="30">
        <f t="shared" si="0"/>
        <v>89853.493886087279</v>
      </c>
    </row>
    <row r="30" spans="1:11" x14ac:dyDescent="0.25">
      <c r="A30" s="38">
        <v>8014</v>
      </c>
      <c r="B30" s="26" t="s">
        <v>80</v>
      </c>
      <c r="C30" t="s">
        <v>67</v>
      </c>
      <c r="D30">
        <v>3</v>
      </c>
      <c r="E30" s="28">
        <f t="shared" si="1"/>
        <v>1840.9650236127509</v>
      </c>
      <c r="F30" s="29">
        <f t="shared" si="2"/>
        <v>5522.8950708382526</v>
      </c>
      <c r="G30" s="27">
        <v>85</v>
      </c>
      <c r="H30" s="28">
        <f t="shared" si="3"/>
        <v>190.02276402326339</v>
      </c>
      <c r="I30" s="1">
        <f t="shared" si="4"/>
        <v>16151.934941977388</v>
      </c>
      <c r="J30" s="1">
        <f t="shared" si="5"/>
        <v>21674.830012815641</v>
      </c>
      <c r="K30" s="30">
        <f t="shared" si="0"/>
        <v>7224.9433376052139</v>
      </c>
    </row>
    <row r="31" spans="1:11" x14ac:dyDescent="0.25">
      <c r="A31" s="38">
        <v>8018</v>
      </c>
      <c r="B31" s="26" t="s">
        <v>81</v>
      </c>
      <c r="C31" t="s">
        <v>67</v>
      </c>
      <c r="D31">
        <v>4</v>
      </c>
      <c r="E31" s="28">
        <f t="shared" si="1"/>
        <v>1840.9650236127509</v>
      </c>
      <c r="F31" s="29">
        <f t="shared" si="2"/>
        <v>7363.8600944510035</v>
      </c>
      <c r="G31" s="27">
        <v>5021</v>
      </c>
      <c r="H31" s="28">
        <f t="shared" si="3"/>
        <v>190.02276402326339</v>
      </c>
      <c r="I31" s="1">
        <f t="shared" si="4"/>
        <v>954104.29816080548</v>
      </c>
      <c r="J31" s="1">
        <f t="shared" si="5"/>
        <v>961468.15825525648</v>
      </c>
      <c r="K31" s="30">
        <f t="shared" si="0"/>
        <v>320489.38608508551</v>
      </c>
    </row>
    <row r="32" spans="1:11" x14ac:dyDescent="0.25">
      <c r="A32" s="38">
        <v>10002</v>
      </c>
      <c r="B32" s="26" t="s">
        <v>82</v>
      </c>
      <c r="C32" t="s">
        <v>67</v>
      </c>
      <c r="D32">
        <v>448</v>
      </c>
      <c r="E32" s="28">
        <f t="shared" si="1"/>
        <v>1840.9650236127509</v>
      </c>
      <c r="F32" s="29">
        <f t="shared" si="2"/>
        <v>824752.3305785124</v>
      </c>
      <c r="G32" s="27">
        <v>5896</v>
      </c>
      <c r="H32" s="28">
        <f t="shared" si="3"/>
        <v>190.02276402326339</v>
      </c>
      <c r="I32" s="1">
        <f t="shared" si="4"/>
        <v>1120374.216681161</v>
      </c>
      <c r="J32" s="1">
        <f t="shared" si="5"/>
        <v>1945126.5472596735</v>
      </c>
      <c r="K32" s="30">
        <f t="shared" si="0"/>
        <v>648375.51575322449</v>
      </c>
    </row>
    <row r="33" spans="1:11" x14ac:dyDescent="0.25">
      <c r="A33" s="38">
        <v>11004</v>
      </c>
      <c r="B33" s="26" t="s">
        <v>83</v>
      </c>
      <c r="C33" t="s">
        <v>67</v>
      </c>
      <c r="D33">
        <v>52</v>
      </c>
      <c r="E33" s="28">
        <f t="shared" si="1"/>
        <v>1840.9650236127509</v>
      </c>
      <c r="F33" s="29">
        <f t="shared" si="2"/>
        <v>95730.181227863039</v>
      </c>
      <c r="G33" s="27">
        <v>3296</v>
      </c>
      <c r="H33" s="28">
        <f t="shared" si="3"/>
        <v>190.02276402326339</v>
      </c>
      <c r="I33" s="1">
        <f t="shared" si="4"/>
        <v>626315.0302206761</v>
      </c>
      <c r="J33" s="1">
        <f t="shared" si="5"/>
        <v>722045.21144853916</v>
      </c>
      <c r="K33" s="30">
        <f t="shared" si="0"/>
        <v>240681.73714951306</v>
      </c>
    </row>
    <row r="34" spans="1:11" x14ac:dyDescent="0.25">
      <c r="A34" s="38">
        <v>12004</v>
      </c>
      <c r="B34" s="26" t="s">
        <v>84</v>
      </c>
      <c r="C34" t="s">
        <v>67</v>
      </c>
      <c r="D34">
        <v>26</v>
      </c>
      <c r="E34" s="28">
        <f t="shared" si="1"/>
        <v>1840.9650236127509</v>
      </c>
      <c r="F34" s="29">
        <f t="shared" si="2"/>
        <v>47865.090613931519</v>
      </c>
      <c r="G34" s="27">
        <v>4050</v>
      </c>
      <c r="H34" s="28">
        <f t="shared" si="3"/>
        <v>190.02276402326339</v>
      </c>
      <c r="I34" s="1">
        <f t="shared" si="4"/>
        <v>769592.19429421669</v>
      </c>
      <c r="J34" s="1">
        <f t="shared" si="5"/>
        <v>817457.28490814823</v>
      </c>
      <c r="K34" s="30">
        <f t="shared" si="0"/>
        <v>272485.76163604943</v>
      </c>
    </row>
    <row r="35" spans="1:11" x14ac:dyDescent="0.25">
      <c r="A35" s="38">
        <v>12005</v>
      </c>
      <c r="B35" s="26" t="s">
        <v>85</v>
      </c>
      <c r="C35" t="s">
        <v>67</v>
      </c>
      <c r="D35">
        <v>114</v>
      </c>
      <c r="E35" s="28">
        <f t="shared" si="1"/>
        <v>1840.9650236127509</v>
      </c>
      <c r="F35" s="29">
        <f t="shared" si="2"/>
        <v>209870.0126918536</v>
      </c>
      <c r="G35" s="27">
        <v>2260</v>
      </c>
      <c r="H35" s="28">
        <f t="shared" si="3"/>
        <v>190.02276402326339</v>
      </c>
      <c r="I35" s="1">
        <f t="shared" si="4"/>
        <v>429451.44669257529</v>
      </c>
      <c r="J35" s="1">
        <f t="shared" si="5"/>
        <v>639321.45938442892</v>
      </c>
      <c r="K35" s="30">
        <f t="shared" si="0"/>
        <v>213107.15312814296</v>
      </c>
    </row>
    <row r="36" spans="1:11" x14ac:dyDescent="0.25">
      <c r="A36" s="38">
        <v>12007</v>
      </c>
      <c r="B36" s="26" t="s">
        <v>86</v>
      </c>
      <c r="C36" t="s">
        <v>67</v>
      </c>
      <c r="D36">
        <v>204</v>
      </c>
      <c r="E36" s="28">
        <f t="shared" si="1"/>
        <v>1840.9650236127509</v>
      </c>
      <c r="F36" s="29">
        <f t="shared" si="2"/>
        <v>375556.86481700116</v>
      </c>
      <c r="G36" s="27">
        <v>2764</v>
      </c>
      <c r="H36" s="28">
        <f t="shared" si="3"/>
        <v>190.02276402326339</v>
      </c>
      <c r="I36" s="1">
        <f t="shared" si="4"/>
        <v>525222.91976029996</v>
      </c>
      <c r="J36" s="1">
        <f t="shared" si="5"/>
        <v>900779.78457730112</v>
      </c>
      <c r="K36" s="30">
        <f t="shared" si="0"/>
        <v>300259.92819243373</v>
      </c>
    </row>
    <row r="37" spans="1:11" x14ac:dyDescent="0.25">
      <c r="A37" s="38">
        <v>13005</v>
      </c>
      <c r="B37" s="26" t="s">
        <v>87</v>
      </c>
      <c r="C37" t="s">
        <v>67</v>
      </c>
      <c r="D37">
        <v>12</v>
      </c>
      <c r="E37" s="28">
        <f t="shared" si="1"/>
        <v>1840.9650236127509</v>
      </c>
      <c r="F37" s="29">
        <f t="shared" si="2"/>
        <v>22091.580283353011</v>
      </c>
      <c r="G37" s="27">
        <v>1888</v>
      </c>
      <c r="H37" s="28">
        <f t="shared" si="3"/>
        <v>190.02276402326339</v>
      </c>
      <c r="I37" s="1">
        <f t="shared" si="4"/>
        <v>358762.97847592126</v>
      </c>
      <c r="J37" s="1">
        <f t="shared" si="5"/>
        <v>380854.55875927425</v>
      </c>
      <c r="K37" s="30">
        <f t="shared" si="0"/>
        <v>126951.51958642475</v>
      </c>
    </row>
    <row r="38" spans="1:11" x14ac:dyDescent="0.25">
      <c r="A38" s="38">
        <v>13009</v>
      </c>
      <c r="B38" s="26" t="s">
        <v>88</v>
      </c>
      <c r="C38" t="s">
        <v>67</v>
      </c>
      <c r="D38">
        <v>10</v>
      </c>
      <c r="E38" s="28">
        <f t="shared" si="1"/>
        <v>1840.9650236127509</v>
      </c>
      <c r="F38" s="29">
        <f t="shared" si="2"/>
        <v>18409.650236127509</v>
      </c>
      <c r="G38" s="27">
        <v>2563</v>
      </c>
      <c r="H38" s="28">
        <f t="shared" si="3"/>
        <v>190.02276402326339</v>
      </c>
      <c r="I38" s="1">
        <f t="shared" si="4"/>
        <v>487028.34419162408</v>
      </c>
      <c r="J38" s="1">
        <f t="shared" si="5"/>
        <v>505437.99442775158</v>
      </c>
      <c r="K38" s="30">
        <f t="shared" si="0"/>
        <v>168479.33147591719</v>
      </c>
    </row>
    <row r="39" spans="1:11" x14ac:dyDescent="0.25">
      <c r="A39" s="38">
        <v>13010</v>
      </c>
      <c r="B39" s="26" t="s">
        <v>89</v>
      </c>
      <c r="C39" t="s">
        <v>67</v>
      </c>
      <c r="D39">
        <v>3</v>
      </c>
      <c r="E39" s="28">
        <f t="shared" si="1"/>
        <v>1840.9650236127509</v>
      </c>
      <c r="F39" s="29">
        <f t="shared" si="2"/>
        <v>5522.8950708382526</v>
      </c>
      <c r="G39" s="27">
        <v>1675</v>
      </c>
      <c r="H39" s="28">
        <f t="shared" si="3"/>
        <v>190.02276402326339</v>
      </c>
      <c r="I39" s="1">
        <f t="shared" si="4"/>
        <v>318288.12973896618</v>
      </c>
      <c r="J39" s="1">
        <f t="shared" si="5"/>
        <v>323811.02480980445</v>
      </c>
      <c r="K39" s="30">
        <f t="shared" si="0"/>
        <v>107937.00826993481</v>
      </c>
    </row>
    <row r="40" spans="1:11" x14ac:dyDescent="0.25">
      <c r="A40" s="38">
        <v>13024</v>
      </c>
      <c r="B40" s="26" t="s">
        <v>90</v>
      </c>
      <c r="C40" t="s">
        <v>67</v>
      </c>
      <c r="D40">
        <v>21</v>
      </c>
      <c r="E40" s="28">
        <f t="shared" si="1"/>
        <v>1840.9650236127509</v>
      </c>
      <c r="F40" s="29">
        <f t="shared" si="2"/>
        <v>38660.265495867767</v>
      </c>
      <c r="G40" s="27">
        <v>3861</v>
      </c>
      <c r="H40" s="28">
        <f t="shared" si="3"/>
        <v>190.02276402326339</v>
      </c>
      <c r="I40" s="1">
        <f t="shared" si="4"/>
        <v>733677.89189381991</v>
      </c>
      <c r="J40" s="1">
        <f t="shared" si="5"/>
        <v>772338.15738968772</v>
      </c>
      <c r="K40" s="30">
        <f t="shared" si="0"/>
        <v>257446.05246322925</v>
      </c>
    </row>
    <row r="41" spans="1:11" x14ac:dyDescent="0.25">
      <c r="A41" s="38">
        <v>16001</v>
      </c>
      <c r="B41" s="26" t="s">
        <v>91</v>
      </c>
      <c r="C41" t="s">
        <v>67</v>
      </c>
      <c r="D41">
        <v>2</v>
      </c>
      <c r="E41" s="28">
        <f t="shared" si="1"/>
        <v>1840.9650236127509</v>
      </c>
      <c r="F41" s="29">
        <f t="shared" si="2"/>
        <v>3681.9300472255018</v>
      </c>
      <c r="G41" s="27">
        <v>1599</v>
      </c>
      <c r="H41" s="28">
        <f t="shared" si="3"/>
        <v>190.02276402326339</v>
      </c>
      <c r="I41" s="1">
        <f t="shared" si="4"/>
        <v>303846.39967319818</v>
      </c>
      <c r="J41" s="1">
        <f t="shared" si="5"/>
        <v>307528.32972042367</v>
      </c>
      <c r="K41" s="30">
        <f t="shared" si="0"/>
        <v>102509.44324014122</v>
      </c>
    </row>
    <row r="42" spans="1:11" x14ac:dyDescent="0.25">
      <c r="A42" s="38">
        <v>16002</v>
      </c>
      <c r="B42" s="26" t="s">
        <v>92</v>
      </c>
      <c r="C42" t="s">
        <v>67</v>
      </c>
      <c r="D42">
        <v>23</v>
      </c>
      <c r="E42" s="28">
        <f t="shared" si="1"/>
        <v>1840.9650236127509</v>
      </c>
      <c r="F42" s="29">
        <f t="shared" si="2"/>
        <v>42342.195543093272</v>
      </c>
      <c r="G42" s="27">
        <v>3748</v>
      </c>
      <c r="H42" s="28">
        <f t="shared" si="3"/>
        <v>190.02276402326339</v>
      </c>
      <c r="I42" s="1">
        <f t="shared" si="4"/>
        <v>712205.31955919124</v>
      </c>
      <c r="J42" s="1">
        <f t="shared" si="5"/>
        <v>754547.51510228449</v>
      </c>
      <c r="K42" s="30">
        <f t="shared" si="0"/>
        <v>251515.83836742816</v>
      </c>
    </row>
    <row r="43" spans="1:11" x14ac:dyDescent="0.25">
      <c r="A43" s="38">
        <v>16009</v>
      </c>
      <c r="B43" s="26" t="s">
        <v>93</v>
      </c>
      <c r="C43" t="s">
        <v>67</v>
      </c>
      <c r="D43">
        <v>20</v>
      </c>
      <c r="E43" s="28">
        <f t="shared" si="1"/>
        <v>1840.9650236127509</v>
      </c>
      <c r="F43" s="29">
        <f t="shared" si="2"/>
        <v>36819.300472255018</v>
      </c>
      <c r="G43" s="27">
        <v>1434</v>
      </c>
      <c r="H43" s="28">
        <f t="shared" si="3"/>
        <v>190.02276402326339</v>
      </c>
      <c r="I43" s="1">
        <f t="shared" si="4"/>
        <v>272492.64360935969</v>
      </c>
      <c r="J43" s="1">
        <f t="shared" si="5"/>
        <v>309311.94408161473</v>
      </c>
      <c r="K43" s="30">
        <f t="shared" si="0"/>
        <v>103103.98136053824</v>
      </c>
    </row>
    <row r="44" spans="1:11" x14ac:dyDescent="0.25">
      <c r="A44" s="38">
        <v>16011</v>
      </c>
      <c r="B44" s="26" t="s">
        <v>94</v>
      </c>
      <c r="C44" t="s">
        <v>67</v>
      </c>
      <c r="D44">
        <v>4</v>
      </c>
      <c r="E44" s="28">
        <f t="shared" si="1"/>
        <v>1840.9650236127509</v>
      </c>
      <c r="F44" s="29">
        <f t="shared" si="2"/>
        <v>7363.8600944510035</v>
      </c>
      <c r="G44" s="27">
        <v>3024</v>
      </c>
      <c r="H44" s="28">
        <f t="shared" si="3"/>
        <v>190.02276402326339</v>
      </c>
      <c r="I44" s="1">
        <f t="shared" si="4"/>
        <v>574628.83840634848</v>
      </c>
      <c r="J44" s="1">
        <f t="shared" si="5"/>
        <v>581992.69850079948</v>
      </c>
      <c r="K44" s="30">
        <f t="shared" si="0"/>
        <v>193997.56616693316</v>
      </c>
    </row>
    <row r="45" spans="1:11" x14ac:dyDescent="0.25">
      <c r="A45" s="38">
        <v>18001</v>
      </c>
      <c r="B45" s="26" t="s">
        <v>95</v>
      </c>
      <c r="C45" t="s">
        <v>67</v>
      </c>
      <c r="D45">
        <v>42</v>
      </c>
      <c r="E45" s="28">
        <f t="shared" si="1"/>
        <v>1840.9650236127509</v>
      </c>
      <c r="F45" s="29">
        <f t="shared" si="2"/>
        <v>77320.530991735533</v>
      </c>
      <c r="G45" s="27">
        <v>775</v>
      </c>
      <c r="H45" s="28">
        <f t="shared" si="3"/>
        <v>190.02276402326339</v>
      </c>
      <c r="I45" s="1">
        <f t="shared" si="4"/>
        <v>147267.64211802912</v>
      </c>
      <c r="J45" s="1">
        <f t="shared" si="5"/>
        <v>224588.17310976464</v>
      </c>
      <c r="K45" s="30">
        <f t="shared" si="0"/>
        <v>74862.724369921547</v>
      </c>
    </row>
    <row r="46" spans="1:11" x14ac:dyDescent="0.25">
      <c r="A46" s="38">
        <v>18004</v>
      </c>
      <c r="B46" s="26" t="s">
        <v>96</v>
      </c>
      <c r="C46" t="s">
        <v>67</v>
      </c>
      <c r="D46">
        <v>34</v>
      </c>
      <c r="E46" s="28">
        <f t="shared" si="1"/>
        <v>1840.9650236127509</v>
      </c>
      <c r="F46" s="29">
        <f t="shared" si="2"/>
        <v>62592.810802833526</v>
      </c>
      <c r="G46" s="27">
        <v>1886</v>
      </c>
      <c r="H46" s="28">
        <f t="shared" si="3"/>
        <v>190.02276402326339</v>
      </c>
      <c r="I46" s="1">
        <f t="shared" si="4"/>
        <v>358382.93294787477</v>
      </c>
      <c r="J46" s="1">
        <f t="shared" si="5"/>
        <v>420975.74375070829</v>
      </c>
      <c r="K46" s="30">
        <f t="shared" si="0"/>
        <v>140325.24791690276</v>
      </c>
    </row>
    <row r="47" spans="1:11" x14ac:dyDescent="0.25">
      <c r="A47" s="38">
        <v>18013</v>
      </c>
      <c r="B47" s="26" t="s">
        <v>97</v>
      </c>
      <c r="C47" t="s">
        <v>67</v>
      </c>
      <c r="D47">
        <v>87</v>
      </c>
      <c r="E47" s="28">
        <f t="shared" si="1"/>
        <v>1840.9650236127509</v>
      </c>
      <c r="F47" s="29">
        <f t="shared" si="2"/>
        <v>160163.95705430931</v>
      </c>
      <c r="G47" s="27">
        <v>1048</v>
      </c>
      <c r="H47" s="28">
        <f t="shared" si="3"/>
        <v>190.02276402326339</v>
      </c>
      <c r="I47" s="1">
        <f t="shared" si="4"/>
        <v>199143.85669638004</v>
      </c>
      <c r="J47" s="1">
        <f t="shared" si="5"/>
        <v>359307.81375068938</v>
      </c>
      <c r="K47" s="30">
        <f t="shared" si="0"/>
        <v>119769.27125022979</v>
      </c>
    </row>
    <row r="48" spans="1:11" x14ac:dyDescent="0.25">
      <c r="A48" s="38">
        <v>19009</v>
      </c>
      <c r="B48" s="26" t="s">
        <v>98</v>
      </c>
      <c r="C48" t="s">
        <v>67</v>
      </c>
      <c r="D48">
        <v>12</v>
      </c>
      <c r="E48" s="28">
        <f t="shared" si="1"/>
        <v>1840.9650236127509</v>
      </c>
      <c r="F48" s="29">
        <f t="shared" si="2"/>
        <v>22091.580283353011</v>
      </c>
      <c r="G48" s="27">
        <v>1238</v>
      </c>
      <c r="H48" s="28">
        <f t="shared" si="3"/>
        <v>190.02276402326339</v>
      </c>
      <c r="I48" s="1">
        <f t="shared" si="4"/>
        <v>235248.18186080008</v>
      </c>
      <c r="J48" s="1">
        <f t="shared" si="5"/>
        <v>257339.76214415309</v>
      </c>
      <c r="K48" s="30">
        <f t="shared" si="0"/>
        <v>85779.920714717693</v>
      </c>
    </row>
    <row r="49" spans="1:11" x14ac:dyDescent="0.25">
      <c r="A49" s="38">
        <v>19028</v>
      </c>
      <c r="B49" s="26" t="s">
        <v>99</v>
      </c>
      <c r="C49" t="s">
        <v>67</v>
      </c>
      <c r="D49">
        <v>33</v>
      </c>
      <c r="E49" s="28">
        <f t="shared" si="1"/>
        <v>1840.9650236127509</v>
      </c>
      <c r="F49" s="29">
        <f t="shared" si="2"/>
        <v>60751.845779220777</v>
      </c>
      <c r="G49" s="27">
        <v>1427</v>
      </c>
      <c r="H49" s="28">
        <f t="shared" si="3"/>
        <v>190.02276402326339</v>
      </c>
      <c r="I49" s="1">
        <f t="shared" si="4"/>
        <v>271162.48426119686</v>
      </c>
      <c r="J49" s="1">
        <f t="shared" si="5"/>
        <v>331914.33004041761</v>
      </c>
      <c r="K49" s="30">
        <f t="shared" si="0"/>
        <v>110638.11001347254</v>
      </c>
    </row>
    <row r="50" spans="1:11" x14ac:dyDescent="0.25">
      <c r="A50" s="38">
        <v>20001</v>
      </c>
      <c r="B50" s="26" t="s">
        <v>100</v>
      </c>
      <c r="C50" t="s">
        <v>67</v>
      </c>
      <c r="D50">
        <v>23</v>
      </c>
      <c r="E50" s="28">
        <f t="shared" si="1"/>
        <v>1840.9650236127509</v>
      </c>
      <c r="F50" s="29">
        <f t="shared" si="2"/>
        <v>42342.195543093272</v>
      </c>
      <c r="G50" s="27">
        <v>2513</v>
      </c>
      <c r="H50" s="28">
        <f t="shared" si="3"/>
        <v>190.02276402326339</v>
      </c>
      <c r="I50" s="1">
        <f t="shared" si="4"/>
        <v>477527.20599046088</v>
      </c>
      <c r="J50" s="1">
        <f t="shared" si="5"/>
        <v>519869.40153355413</v>
      </c>
      <c r="K50" s="30">
        <f t="shared" si="0"/>
        <v>173289.8005111847</v>
      </c>
    </row>
    <row r="51" spans="1:11" x14ac:dyDescent="0.25">
      <c r="A51" s="38">
        <v>22002</v>
      </c>
      <c r="B51" s="26" t="s">
        <v>101</v>
      </c>
      <c r="C51" t="s">
        <v>67</v>
      </c>
      <c r="D51">
        <v>0</v>
      </c>
      <c r="E51" s="28">
        <f t="shared" si="1"/>
        <v>1840.9650236127509</v>
      </c>
      <c r="F51" s="29">
        <f t="shared" si="2"/>
        <v>0</v>
      </c>
      <c r="G51" s="27">
        <v>51</v>
      </c>
      <c r="H51" s="28">
        <f t="shared" si="3"/>
        <v>190.02276402326339</v>
      </c>
      <c r="I51" s="1">
        <f t="shared" si="4"/>
        <v>9691.1609651864328</v>
      </c>
      <c r="J51" s="1">
        <f t="shared" si="5"/>
        <v>9691.1609651864328</v>
      </c>
      <c r="K51" s="30">
        <f t="shared" si="0"/>
        <v>3230.3869883954776</v>
      </c>
    </row>
    <row r="52" spans="1:11" x14ac:dyDescent="0.25">
      <c r="D52" s="4"/>
      <c r="F52" s="39"/>
      <c r="G52" s="4"/>
      <c r="I52" s="39"/>
      <c r="J52" s="39"/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2CE4-1892-43C1-A4E5-099100E46364}">
  <sheetPr>
    <pageSetUpPr fitToPage="1"/>
  </sheetPr>
  <dimension ref="A1:K40"/>
  <sheetViews>
    <sheetView tabSelected="1" zoomScale="90" zoomScaleNormal="90" workbookViewId="0">
      <selection activeCell="E6" sqref="E6"/>
    </sheetView>
  </sheetViews>
  <sheetFormatPr defaultRowHeight="15" x14ac:dyDescent="0.25"/>
  <cols>
    <col min="2" max="2" width="33.140625" customWidth="1"/>
    <col min="3" max="3" width="11.5703125" customWidth="1"/>
    <col min="4" max="4" width="8.42578125" bestFit="1" customWidth="1"/>
    <col min="6" max="6" width="12.140625" bestFit="1" customWidth="1"/>
    <col min="7" max="7" width="9.42578125" bestFit="1" customWidth="1"/>
    <col min="9" max="9" width="12.140625" bestFit="1" customWidth="1"/>
    <col min="10" max="10" width="12.85546875" bestFit="1" customWidth="1"/>
    <col min="11" max="11" width="13.28515625" bestFit="1" customWidth="1"/>
  </cols>
  <sheetData>
    <row r="1" spans="1:11" x14ac:dyDescent="0.25">
      <c r="A1" s="4" t="s">
        <v>0</v>
      </c>
    </row>
    <row r="2" spans="1:11" x14ac:dyDescent="0.25">
      <c r="A2" s="4" t="s">
        <v>204</v>
      </c>
    </row>
    <row r="4" spans="1:11" x14ac:dyDescent="0.25">
      <c r="A4" s="4" t="s">
        <v>6</v>
      </c>
    </row>
    <row r="5" spans="1:11" x14ac:dyDescent="0.25">
      <c r="A5" s="4"/>
    </row>
    <row r="6" spans="1:11" x14ac:dyDescent="0.25">
      <c r="A6" s="4" t="s">
        <v>7</v>
      </c>
    </row>
    <row r="9" spans="1:11" ht="45" x14ac:dyDescent="0.25">
      <c r="A9" s="19" t="s">
        <v>8</v>
      </c>
      <c r="B9" s="19" t="s">
        <v>9</v>
      </c>
      <c r="C9" s="19" t="s">
        <v>10</v>
      </c>
      <c r="D9" s="19" t="s">
        <v>205</v>
      </c>
      <c r="E9" s="19" t="s">
        <v>206</v>
      </c>
      <c r="F9" s="19" t="s">
        <v>207</v>
      </c>
      <c r="G9" s="19" t="s">
        <v>208</v>
      </c>
      <c r="H9" s="19" t="s">
        <v>209</v>
      </c>
      <c r="I9" s="19" t="s">
        <v>210</v>
      </c>
      <c r="J9" s="19" t="s">
        <v>211</v>
      </c>
      <c r="K9" s="19" t="s">
        <v>18</v>
      </c>
    </row>
    <row r="10" spans="1:11" x14ac:dyDescent="0.25">
      <c r="A10">
        <v>8020</v>
      </c>
      <c r="B10" s="26" t="s">
        <v>212</v>
      </c>
      <c r="C10" s="52" t="s">
        <v>213</v>
      </c>
      <c r="D10" s="27">
        <v>3544</v>
      </c>
      <c r="E10" s="62">
        <v>465</v>
      </c>
      <c r="F10" s="29">
        <f t="shared" ref="F10:F15" si="0">E10*D10</f>
        <v>1647960</v>
      </c>
      <c r="J10" s="1">
        <f>F10+I10</f>
        <v>1647960</v>
      </c>
      <c r="K10" s="1">
        <f>J10/3</f>
        <v>549320</v>
      </c>
    </row>
    <row r="11" spans="1:11" x14ac:dyDescent="0.25">
      <c r="A11">
        <v>14085</v>
      </c>
      <c r="B11" s="26" t="s">
        <v>214</v>
      </c>
      <c r="C11" s="52" t="s">
        <v>213</v>
      </c>
      <c r="D11" s="27">
        <v>7195</v>
      </c>
      <c r="E11" s="62">
        <f>$E$10</f>
        <v>465</v>
      </c>
      <c r="F11" s="29">
        <f t="shared" si="0"/>
        <v>3345675</v>
      </c>
      <c r="J11" s="1">
        <f t="shared" ref="J11:J16" si="1">F11+I11</f>
        <v>3345675</v>
      </c>
      <c r="K11" s="1">
        <f t="shared" ref="K11:K16" si="2">J11/3</f>
        <v>1115225</v>
      </c>
    </row>
    <row r="12" spans="1:11" x14ac:dyDescent="0.25">
      <c r="A12">
        <v>3019</v>
      </c>
      <c r="B12" s="26" t="s">
        <v>215</v>
      </c>
      <c r="C12" s="52" t="s">
        <v>213</v>
      </c>
      <c r="D12" s="27">
        <v>1266</v>
      </c>
      <c r="E12" s="62">
        <f>$E$10</f>
        <v>465</v>
      </c>
      <c r="F12" s="29">
        <f t="shared" si="0"/>
        <v>588690</v>
      </c>
      <c r="J12" s="1">
        <f t="shared" si="1"/>
        <v>588690</v>
      </c>
      <c r="K12" s="1">
        <f t="shared" si="2"/>
        <v>196230</v>
      </c>
    </row>
    <row r="13" spans="1:11" x14ac:dyDescent="0.25">
      <c r="A13">
        <v>19012</v>
      </c>
      <c r="B13" s="26" t="s">
        <v>216</v>
      </c>
      <c r="C13" s="52" t="s">
        <v>213</v>
      </c>
      <c r="D13" s="27">
        <v>1303</v>
      </c>
      <c r="E13" s="62">
        <f>$E$10</f>
        <v>465</v>
      </c>
      <c r="F13" s="29">
        <f t="shared" si="0"/>
        <v>605895</v>
      </c>
      <c r="J13" s="1">
        <f t="shared" si="1"/>
        <v>605895</v>
      </c>
      <c r="K13" s="1">
        <f t="shared" si="2"/>
        <v>201965</v>
      </c>
    </row>
    <row r="14" spans="1:11" x14ac:dyDescent="0.25">
      <c r="A14">
        <v>16014</v>
      </c>
      <c r="B14" s="26" t="s">
        <v>217</v>
      </c>
      <c r="C14" s="52" t="s">
        <v>213</v>
      </c>
      <c r="D14" s="27">
        <v>414</v>
      </c>
      <c r="E14" s="62">
        <f>$E$10</f>
        <v>465</v>
      </c>
      <c r="F14" s="29">
        <f t="shared" si="0"/>
        <v>192510</v>
      </c>
      <c r="J14" s="1">
        <f t="shared" si="1"/>
        <v>192510</v>
      </c>
      <c r="K14" s="1">
        <f t="shared" si="2"/>
        <v>64170</v>
      </c>
    </row>
    <row r="15" spans="1:11" x14ac:dyDescent="0.25">
      <c r="A15">
        <v>4013</v>
      </c>
      <c r="B15" s="26" t="s">
        <v>218</v>
      </c>
      <c r="C15" s="52" t="s">
        <v>213</v>
      </c>
      <c r="D15" s="27">
        <v>1957</v>
      </c>
      <c r="E15" s="62">
        <f>$E$10</f>
        <v>465</v>
      </c>
      <c r="F15" s="29">
        <f t="shared" si="0"/>
        <v>910005</v>
      </c>
      <c r="J15" s="1">
        <f t="shared" si="1"/>
        <v>910005</v>
      </c>
      <c r="K15" s="1">
        <f t="shared" si="2"/>
        <v>303335</v>
      </c>
    </row>
    <row r="16" spans="1:11" ht="15.75" thickBot="1" x14ac:dyDescent="0.3">
      <c r="A16" s="53" t="s">
        <v>219</v>
      </c>
      <c r="B16" s="53"/>
      <c r="C16" s="54"/>
      <c r="D16" s="55">
        <v>15679</v>
      </c>
      <c r="E16" s="63"/>
      <c r="F16" s="56">
        <f>SUM(F10:F15)</f>
        <v>7290735</v>
      </c>
      <c r="G16" s="57">
        <v>0</v>
      </c>
      <c r="H16" s="53"/>
      <c r="I16" s="56">
        <f>SUM(I10:I15)</f>
        <v>0</v>
      </c>
      <c r="J16" s="58">
        <f t="shared" si="1"/>
        <v>7290735</v>
      </c>
      <c r="K16" s="58">
        <f t="shared" si="2"/>
        <v>2430245</v>
      </c>
    </row>
    <row r="17" spans="1:11" x14ac:dyDescent="0.25">
      <c r="C17" s="52"/>
      <c r="E17" s="64"/>
    </row>
    <row r="18" spans="1:11" x14ac:dyDescent="0.25">
      <c r="A18">
        <v>19005</v>
      </c>
      <c r="B18" s="26" t="s">
        <v>220</v>
      </c>
      <c r="C18" s="52" t="s">
        <v>221</v>
      </c>
      <c r="D18" s="27">
        <v>1438</v>
      </c>
      <c r="E18" s="62">
        <v>100</v>
      </c>
      <c r="F18" s="29">
        <f t="shared" ref="F18:F27" si="3">E18*D18</f>
        <v>143800</v>
      </c>
      <c r="G18" s="27">
        <v>229</v>
      </c>
      <c r="H18" s="64">
        <v>100</v>
      </c>
      <c r="I18" s="29">
        <f>G18*H18</f>
        <v>22900</v>
      </c>
      <c r="J18" s="1">
        <f t="shared" ref="J18:J29" si="4">F18+I18</f>
        <v>166700</v>
      </c>
      <c r="K18" s="1">
        <f t="shared" ref="K18:K29" si="5">J18/3</f>
        <v>55566.666666666664</v>
      </c>
    </row>
    <row r="19" spans="1:11" x14ac:dyDescent="0.25">
      <c r="A19">
        <v>14004</v>
      </c>
      <c r="B19" s="26" t="s">
        <v>222</v>
      </c>
      <c r="C19" s="52" t="s">
        <v>221</v>
      </c>
      <c r="D19" s="27">
        <v>26</v>
      </c>
      <c r="E19" s="62">
        <f>$E$18</f>
        <v>100</v>
      </c>
      <c r="F19" s="29">
        <f t="shared" si="3"/>
        <v>2600</v>
      </c>
      <c r="G19" s="27">
        <v>18</v>
      </c>
      <c r="H19" s="64">
        <f>$H$18</f>
        <v>100</v>
      </c>
      <c r="I19" s="29">
        <f>G19*H19</f>
        <v>1800</v>
      </c>
      <c r="J19" s="1">
        <f t="shared" si="4"/>
        <v>4400</v>
      </c>
      <c r="K19" s="1">
        <f t="shared" si="5"/>
        <v>1466.6666666666667</v>
      </c>
    </row>
    <row r="20" spans="1:11" x14ac:dyDescent="0.25">
      <c r="A20">
        <v>23002</v>
      </c>
      <c r="B20" s="26" t="s">
        <v>223</v>
      </c>
      <c r="C20" s="52" t="s">
        <v>221</v>
      </c>
      <c r="D20" s="27">
        <v>5772</v>
      </c>
      <c r="E20" s="62">
        <f t="shared" ref="E20:E28" si="6">$E$18</f>
        <v>100</v>
      </c>
      <c r="F20" s="29">
        <f t="shared" si="3"/>
        <v>577200</v>
      </c>
      <c r="G20" s="27">
        <v>397</v>
      </c>
      <c r="H20" s="64">
        <f t="shared" ref="H20:H28" si="7">$H$18</f>
        <v>100</v>
      </c>
      <c r="I20" s="29">
        <f t="shared" ref="I20:I27" si="8">G20*H20</f>
        <v>39700</v>
      </c>
      <c r="J20" s="1">
        <f t="shared" si="4"/>
        <v>616900</v>
      </c>
      <c r="K20" s="1">
        <f t="shared" si="5"/>
        <v>205633.33333333334</v>
      </c>
    </row>
    <row r="21" spans="1:11" x14ac:dyDescent="0.25">
      <c r="A21">
        <v>3021</v>
      </c>
      <c r="B21" s="26" t="s">
        <v>224</v>
      </c>
      <c r="C21" s="52" t="s">
        <v>221</v>
      </c>
      <c r="D21" s="27">
        <v>4058</v>
      </c>
      <c r="E21" s="62">
        <f t="shared" si="6"/>
        <v>100</v>
      </c>
      <c r="F21" s="29">
        <f t="shared" si="3"/>
        <v>405800</v>
      </c>
      <c r="G21" s="27">
        <v>225</v>
      </c>
      <c r="H21" s="64">
        <f t="shared" si="7"/>
        <v>100</v>
      </c>
      <c r="I21" s="29">
        <f t="shared" si="8"/>
        <v>22500</v>
      </c>
      <c r="J21" s="1">
        <f t="shared" si="4"/>
        <v>428300</v>
      </c>
      <c r="K21" s="1">
        <f t="shared" si="5"/>
        <v>142766.66666666666</v>
      </c>
    </row>
    <row r="22" spans="1:11" x14ac:dyDescent="0.25">
      <c r="A22">
        <v>3452</v>
      </c>
      <c r="B22" s="26" t="s">
        <v>225</v>
      </c>
      <c r="C22" s="52" t="s">
        <v>221</v>
      </c>
      <c r="D22" s="27">
        <v>11152</v>
      </c>
      <c r="E22" s="62">
        <f t="shared" si="6"/>
        <v>100</v>
      </c>
      <c r="F22" s="29">
        <f t="shared" si="3"/>
        <v>1115200</v>
      </c>
      <c r="G22" s="27">
        <v>6912</v>
      </c>
      <c r="H22" s="64">
        <f t="shared" si="7"/>
        <v>100</v>
      </c>
      <c r="I22" s="29">
        <f t="shared" si="8"/>
        <v>691200</v>
      </c>
      <c r="J22" s="1">
        <f t="shared" si="4"/>
        <v>1806400</v>
      </c>
      <c r="K22" s="1">
        <f t="shared" si="5"/>
        <v>602133.33333333337</v>
      </c>
    </row>
    <row r="23" spans="1:11" x14ac:dyDescent="0.25">
      <c r="A23">
        <v>19404</v>
      </c>
      <c r="B23" s="26" t="s">
        <v>226</v>
      </c>
      <c r="C23" s="52" t="s">
        <v>221</v>
      </c>
      <c r="D23" s="27">
        <v>11372</v>
      </c>
      <c r="E23" s="62">
        <f t="shared" si="6"/>
        <v>100</v>
      </c>
      <c r="F23" s="29">
        <f t="shared" si="3"/>
        <v>1137200</v>
      </c>
      <c r="G23" s="27">
        <v>1682</v>
      </c>
      <c r="H23" s="64">
        <f t="shared" si="7"/>
        <v>100</v>
      </c>
      <c r="I23" s="29">
        <f t="shared" si="8"/>
        <v>168200</v>
      </c>
      <c r="J23" s="1">
        <f t="shared" si="4"/>
        <v>1305400</v>
      </c>
      <c r="K23" s="1">
        <f t="shared" si="5"/>
        <v>435133.33333333331</v>
      </c>
    </row>
    <row r="24" spans="1:11" x14ac:dyDescent="0.25">
      <c r="A24">
        <v>6036</v>
      </c>
      <c r="B24" s="26" t="s">
        <v>227</v>
      </c>
      <c r="C24" s="52" t="s">
        <v>221</v>
      </c>
      <c r="D24" s="27">
        <v>10253</v>
      </c>
      <c r="E24" s="62">
        <f t="shared" si="6"/>
        <v>100</v>
      </c>
      <c r="F24" s="29">
        <f t="shared" si="3"/>
        <v>1025300</v>
      </c>
      <c r="G24" s="27">
        <v>1845</v>
      </c>
      <c r="H24" s="64">
        <f t="shared" si="7"/>
        <v>100</v>
      </c>
      <c r="I24" s="29">
        <f t="shared" si="8"/>
        <v>184500</v>
      </c>
      <c r="J24" s="1">
        <f t="shared" si="4"/>
        <v>1209800</v>
      </c>
      <c r="K24" s="1">
        <f t="shared" si="5"/>
        <v>403266.66666666669</v>
      </c>
    </row>
    <row r="25" spans="1:11" x14ac:dyDescent="0.25">
      <c r="A25">
        <v>19048</v>
      </c>
      <c r="B25" s="26" t="s">
        <v>228</v>
      </c>
      <c r="C25" s="52" t="s">
        <v>221</v>
      </c>
      <c r="D25" s="27">
        <v>5139</v>
      </c>
      <c r="E25" s="62">
        <f t="shared" si="6"/>
        <v>100</v>
      </c>
      <c r="F25" s="29">
        <f t="shared" si="3"/>
        <v>513900</v>
      </c>
      <c r="G25" s="27">
        <v>544</v>
      </c>
      <c r="H25" s="64">
        <f t="shared" si="7"/>
        <v>100</v>
      </c>
      <c r="I25" s="29">
        <f t="shared" si="8"/>
        <v>54400</v>
      </c>
      <c r="J25" s="1">
        <f t="shared" si="4"/>
        <v>568300</v>
      </c>
      <c r="K25" s="1">
        <f t="shared" si="5"/>
        <v>189433.33333333334</v>
      </c>
    </row>
    <row r="26" spans="1:11" x14ac:dyDescent="0.25">
      <c r="A26">
        <v>3013</v>
      </c>
      <c r="B26" s="26" t="s">
        <v>229</v>
      </c>
      <c r="C26" s="52" t="s">
        <v>221</v>
      </c>
      <c r="D26" s="27">
        <v>5358</v>
      </c>
      <c r="E26" s="62">
        <f t="shared" si="6"/>
        <v>100</v>
      </c>
      <c r="F26" s="29">
        <f t="shared" si="3"/>
        <v>535800</v>
      </c>
      <c r="G26" s="27">
        <v>235</v>
      </c>
      <c r="H26" s="64">
        <f t="shared" si="7"/>
        <v>100</v>
      </c>
      <c r="I26" s="29">
        <f t="shared" si="8"/>
        <v>23500</v>
      </c>
      <c r="J26" s="1">
        <f t="shared" si="4"/>
        <v>559300</v>
      </c>
      <c r="K26" s="1">
        <f t="shared" si="5"/>
        <v>186433.33333333334</v>
      </c>
    </row>
    <row r="27" spans="1:11" x14ac:dyDescent="0.25">
      <c r="A27">
        <v>4200</v>
      </c>
      <c r="B27" s="26" t="s">
        <v>230</v>
      </c>
      <c r="C27" s="52" t="s">
        <v>221</v>
      </c>
      <c r="D27" s="27">
        <v>10453</v>
      </c>
      <c r="E27" s="62">
        <f t="shared" si="6"/>
        <v>100</v>
      </c>
      <c r="F27" s="29">
        <f t="shared" si="3"/>
        <v>1045300</v>
      </c>
      <c r="G27" s="27">
        <v>701</v>
      </c>
      <c r="H27" s="64">
        <f t="shared" si="7"/>
        <v>100</v>
      </c>
      <c r="I27" s="29">
        <f t="shared" si="8"/>
        <v>70100</v>
      </c>
      <c r="J27" s="1">
        <f t="shared" si="4"/>
        <v>1115400</v>
      </c>
      <c r="K27" s="1">
        <f t="shared" si="5"/>
        <v>371800</v>
      </c>
    </row>
    <row r="28" spans="1:11" x14ac:dyDescent="0.25">
      <c r="A28">
        <v>14005</v>
      </c>
      <c r="B28" s="26" t="s">
        <v>231</v>
      </c>
      <c r="C28" s="52" t="s">
        <v>221</v>
      </c>
      <c r="D28" s="27">
        <v>1357</v>
      </c>
      <c r="E28" s="62">
        <f t="shared" si="6"/>
        <v>100</v>
      </c>
      <c r="F28" s="29">
        <f>E28*D28</f>
        <v>135700</v>
      </c>
      <c r="G28" s="27">
        <v>101</v>
      </c>
      <c r="H28" s="64">
        <f t="shared" si="7"/>
        <v>100</v>
      </c>
      <c r="I28" s="29">
        <f>G28*H28</f>
        <v>10100</v>
      </c>
      <c r="J28" s="1">
        <f>F28+I28</f>
        <v>145800</v>
      </c>
      <c r="K28" s="1">
        <f t="shared" si="5"/>
        <v>48600</v>
      </c>
    </row>
    <row r="29" spans="1:11" ht="15.75" thickBot="1" x14ac:dyDescent="0.3">
      <c r="A29" s="53" t="s">
        <v>232</v>
      </c>
      <c r="B29" s="53"/>
      <c r="C29" s="54"/>
      <c r="D29" s="55">
        <v>66378</v>
      </c>
      <c r="E29" s="63"/>
      <c r="F29" s="56">
        <f>SUM(F18:F28)</f>
        <v>6637800</v>
      </c>
      <c r="G29" s="57">
        <v>12889</v>
      </c>
      <c r="H29" s="63"/>
      <c r="I29" s="56">
        <f>SUM(I18:I28)</f>
        <v>1288900</v>
      </c>
      <c r="J29" s="58">
        <f t="shared" si="4"/>
        <v>7926700</v>
      </c>
      <c r="K29" s="58">
        <f t="shared" si="5"/>
        <v>2642233.3333333335</v>
      </c>
    </row>
    <row r="30" spans="1:11" x14ac:dyDescent="0.25">
      <c r="C30" s="52"/>
      <c r="E30" s="64"/>
      <c r="H30" s="64"/>
    </row>
    <row r="31" spans="1:11" x14ac:dyDescent="0.25">
      <c r="A31">
        <v>3093</v>
      </c>
      <c r="B31" s="26" t="s">
        <v>233</v>
      </c>
      <c r="C31" s="52" t="s">
        <v>234</v>
      </c>
      <c r="D31" s="27">
        <v>3591</v>
      </c>
      <c r="E31" s="62">
        <v>550</v>
      </c>
      <c r="F31" s="29">
        <f>E31*D31</f>
        <v>1975050</v>
      </c>
      <c r="G31" s="27">
        <v>7521</v>
      </c>
      <c r="H31" s="64">
        <v>155</v>
      </c>
      <c r="I31" s="29">
        <f>G31*H31</f>
        <v>1165755</v>
      </c>
      <c r="J31" s="1">
        <f t="shared" ref="J31:J36" si="9">F31+I31</f>
        <v>3140805</v>
      </c>
      <c r="K31" s="1">
        <f t="shared" ref="K31:K36" si="10">J31/3</f>
        <v>1046935</v>
      </c>
    </row>
    <row r="32" spans="1:11" x14ac:dyDescent="0.25">
      <c r="A32">
        <v>18002</v>
      </c>
      <c r="B32" s="26" t="s">
        <v>235</v>
      </c>
      <c r="C32" s="52" t="s">
        <v>234</v>
      </c>
      <c r="D32" s="27">
        <v>1215</v>
      </c>
      <c r="E32" s="62">
        <f>$E$31</f>
        <v>550</v>
      </c>
      <c r="F32" s="29">
        <f>E32*D32</f>
        <v>668250</v>
      </c>
      <c r="G32" s="27">
        <v>0</v>
      </c>
      <c r="H32" s="64">
        <f>$H$31</f>
        <v>155</v>
      </c>
      <c r="I32" s="29">
        <f>G32*H32</f>
        <v>0</v>
      </c>
      <c r="J32" s="1">
        <f t="shared" si="9"/>
        <v>668250</v>
      </c>
      <c r="K32" s="1">
        <f t="shared" si="10"/>
        <v>222750</v>
      </c>
    </row>
    <row r="33" spans="1:11" x14ac:dyDescent="0.25">
      <c r="A33">
        <v>23010</v>
      </c>
      <c r="B33" s="26" t="s">
        <v>236</v>
      </c>
      <c r="C33" s="52" t="s">
        <v>234</v>
      </c>
      <c r="D33" s="27">
        <v>719</v>
      </c>
      <c r="E33" s="62">
        <f>$E$31</f>
        <v>550</v>
      </c>
      <c r="F33" s="29">
        <f>E33*D33</f>
        <v>395450</v>
      </c>
      <c r="G33" s="27">
        <v>471</v>
      </c>
      <c r="H33" s="64">
        <f>$H$31</f>
        <v>155</v>
      </c>
      <c r="I33" s="29">
        <f>G33*H33</f>
        <v>73005</v>
      </c>
      <c r="J33" s="1">
        <f t="shared" si="9"/>
        <v>468455</v>
      </c>
      <c r="K33" s="1">
        <f t="shared" si="10"/>
        <v>156151.66666666666</v>
      </c>
    </row>
    <row r="34" spans="1:11" x14ac:dyDescent="0.25">
      <c r="A34">
        <v>3080</v>
      </c>
      <c r="B34" s="26" t="s">
        <v>237</v>
      </c>
      <c r="C34" s="52" t="s">
        <v>234</v>
      </c>
      <c r="D34" s="27">
        <v>2515</v>
      </c>
      <c r="E34" s="62">
        <f>$E$31</f>
        <v>550</v>
      </c>
      <c r="F34" s="29">
        <f>E34*D34</f>
        <v>1383250</v>
      </c>
      <c r="G34" s="27">
        <v>1208</v>
      </c>
      <c r="H34" s="64">
        <f>$H$31</f>
        <v>155</v>
      </c>
      <c r="I34" s="29">
        <f>G34*H34</f>
        <v>187240</v>
      </c>
      <c r="J34" s="1">
        <f t="shared" si="9"/>
        <v>1570490</v>
      </c>
      <c r="K34" s="1">
        <f t="shared" si="10"/>
        <v>523496.66666666669</v>
      </c>
    </row>
    <row r="35" spans="1:11" x14ac:dyDescent="0.25">
      <c r="A35">
        <v>5016</v>
      </c>
      <c r="B35" s="26" t="s">
        <v>238</v>
      </c>
      <c r="C35" s="52" t="s">
        <v>234</v>
      </c>
      <c r="D35" s="27">
        <v>9</v>
      </c>
      <c r="E35" s="62">
        <f>$E$31</f>
        <v>550</v>
      </c>
      <c r="F35" s="29">
        <f>E35*D35</f>
        <v>4950</v>
      </c>
      <c r="G35" s="27">
        <v>0</v>
      </c>
      <c r="H35" s="64">
        <f>$H$31</f>
        <v>155</v>
      </c>
      <c r="I35" s="29">
        <f>G35*H35</f>
        <v>0</v>
      </c>
      <c r="J35" s="1">
        <f t="shared" si="9"/>
        <v>4950</v>
      </c>
      <c r="K35" s="1">
        <f t="shared" si="10"/>
        <v>1650</v>
      </c>
    </row>
    <row r="36" spans="1:11" ht="15.75" thickBot="1" x14ac:dyDescent="0.3">
      <c r="A36" s="53" t="s">
        <v>239</v>
      </c>
      <c r="B36" s="53"/>
      <c r="C36" s="54"/>
      <c r="D36" s="55">
        <v>8040</v>
      </c>
      <c r="E36" s="53"/>
      <c r="F36" s="56">
        <f>SUM(F31:F34)</f>
        <v>4422000</v>
      </c>
      <c r="G36" s="57">
        <v>9200</v>
      </c>
      <c r="H36" s="53"/>
      <c r="I36" s="56">
        <f>SUM(I31:I34)</f>
        <v>1426000</v>
      </c>
      <c r="J36" s="58">
        <f t="shared" si="9"/>
        <v>5848000</v>
      </c>
      <c r="K36" s="58">
        <f t="shared" si="10"/>
        <v>1949333.3333333333</v>
      </c>
    </row>
    <row r="38" spans="1:11" x14ac:dyDescent="0.25">
      <c r="E38" s="59"/>
    </row>
    <row r="39" spans="1:11" x14ac:dyDescent="0.25">
      <c r="E39" s="59"/>
    </row>
    <row r="40" spans="1:11" x14ac:dyDescent="0.25">
      <c r="A40" s="60"/>
      <c r="B40" s="61"/>
    </row>
  </sheetData>
  <pageMargins left="0.7" right="0.7" top="0.75" bottom="0.75" header="0.3" footer="0.3"/>
  <pageSetup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627F-52F8-4E1B-AE71-7D07800F1417}">
  <dimension ref="A1:Q53"/>
  <sheetViews>
    <sheetView topLeftCell="C1" workbookViewId="0">
      <pane ySplit="8" topLeftCell="A9" activePane="bottomLeft" state="frozen"/>
      <selection activeCell="B1" sqref="B1"/>
      <selection pane="bottomLeft" activeCell="P13" sqref="P13"/>
    </sheetView>
  </sheetViews>
  <sheetFormatPr defaultRowHeight="15" x14ac:dyDescent="0.25"/>
  <cols>
    <col min="2" max="2" width="36.5703125" customWidth="1"/>
    <col min="3" max="3" width="15.85546875" customWidth="1"/>
    <col min="4" max="4" width="9.7109375" style="27" bestFit="1" customWidth="1"/>
    <col min="5" max="5" width="9.7109375" bestFit="1" customWidth="1"/>
    <col min="6" max="6" width="9.42578125" bestFit="1" customWidth="1"/>
    <col min="7" max="7" width="10.5703125" bestFit="1" customWidth="1"/>
    <col min="8" max="8" width="13.5703125" customWidth="1"/>
    <col min="9" max="9" width="4.42578125" customWidth="1"/>
    <col min="10" max="10" width="10" bestFit="1" customWidth="1"/>
    <col min="11" max="11" width="9.7109375" bestFit="1" customWidth="1"/>
    <col min="12" max="12" width="8.5703125" customWidth="1"/>
    <col min="14" max="14" width="14.42578125" bestFit="1" customWidth="1"/>
    <col min="15" max="15" width="16.42578125" bestFit="1" customWidth="1"/>
    <col min="16" max="16" width="14.28515625" bestFit="1" customWidth="1"/>
    <col min="17" max="17" width="8.28515625" customWidth="1"/>
  </cols>
  <sheetData>
    <row r="1" spans="1:17" x14ac:dyDescent="0.25">
      <c r="A1" s="4" t="s">
        <v>0</v>
      </c>
      <c r="C1" s="27"/>
      <c r="D1"/>
    </row>
    <row r="2" spans="1:17" x14ac:dyDescent="0.25">
      <c r="A2" s="4" t="s">
        <v>102</v>
      </c>
      <c r="C2" s="27"/>
      <c r="D2"/>
    </row>
    <row r="3" spans="1:17" x14ac:dyDescent="0.25">
      <c r="C3" s="27"/>
      <c r="D3"/>
    </row>
    <row r="4" spans="1:17" x14ac:dyDescent="0.25">
      <c r="A4" s="4" t="s">
        <v>6</v>
      </c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4"/>
      <c r="D5" s="40">
        <f>D6*4</f>
        <v>149496</v>
      </c>
      <c r="E5" s="41"/>
      <c r="F5" s="42">
        <f>AVERAGE(F9:F38)</f>
        <v>1.4671656094064705</v>
      </c>
      <c r="G5" s="41"/>
      <c r="H5" s="41"/>
      <c r="I5" s="41"/>
      <c r="J5" s="41"/>
      <c r="K5" s="41"/>
      <c r="L5" s="42">
        <f>AVERAGE(L9:L38)</f>
        <v>0.26972570425369746</v>
      </c>
      <c r="M5" s="41"/>
      <c r="N5" s="41"/>
      <c r="O5" s="43">
        <f>O7*4</f>
        <v>1551710450.2659998</v>
      </c>
      <c r="P5" s="41"/>
      <c r="Q5" s="41"/>
    </row>
    <row r="6" spans="1:17" x14ac:dyDescent="0.25">
      <c r="A6" s="4" t="s">
        <v>7</v>
      </c>
      <c r="D6" s="40">
        <f>SUM(D9:D53)</f>
        <v>37374</v>
      </c>
      <c r="E6" s="40">
        <f>SUM(E9:E53)</f>
        <v>59110.039899999996</v>
      </c>
      <c r="F6" s="41">
        <f>E6/D6</f>
        <v>1.5815818456681114</v>
      </c>
      <c r="G6" s="41"/>
      <c r="H6" s="40">
        <f>SUM(H9:H38)</f>
        <v>87472573</v>
      </c>
      <c r="I6" s="40"/>
      <c r="J6" s="40">
        <f>SUM(J9:J53)</f>
        <v>1725294</v>
      </c>
      <c r="K6" s="40">
        <f>SUM(K9:K53)</f>
        <v>432707.23029999994</v>
      </c>
      <c r="L6" s="41">
        <f>K6/J6</f>
        <v>0.25080202579966077</v>
      </c>
      <c r="M6" s="41"/>
      <c r="N6" s="40">
        <f>SUM(N9:N53)</f>
        <v>240152512.81649998</v>
      </c>
      <c r="O6" s="41"/>
      <c r="P6" s="41"/>
      <c r="Q6" s="40"/>
    </row>
    <row r="7" spans="1:17" x14ac:dyDescent="0.25">
      <c r="D7" s="51" t="s">
        <v>103</v>
      </c>
      <c r="E7" s="51"/>
      <c r="F7" s="51"/>
      <c r="G7" s="51"/>
      <c r="H7" s="51"/>
      <c r="I7" s="44"/>
      <c r="J7" s="51" t="s">
        <v>104</v>
      </c>
      <c r="K7" s="51"/>
      <c r="L7" s="51"/>
      <c r="M7" s="51"/>
      <c r="N7" s="51"/>
      <c r="O7" s="45">
        <f>SUM(O9:O53)</f>
        <v>387927612.56649995</v>
      </c>
      <c r="P7" s="45">
        <f>SUM(P9:P53)</f>
        <v>129309204.18883336</v>
      </c>
      <c r="Q7" s="44"/>
    </row>
    <row r="8" spans="1:17" ht="45" x14ac:dyDescent="0.25">
      <c r="A8" s="19" t="s">
        <v>8</v>
      </c>
      <c r="B8" s="19" t="s">
        <v>9</v>
      </c>
      <c r="C8" s="19" t="s">
        <v>105</v>
      </c>
      <c r="D8" s="20" t="s">
        <v>106</v>
      </c>
      <c r="E8" s="19" t="s">
        <v>107</v>
      </c>
      <c r="F8" s="19" t="s">
        <v>108</v>
      </c>
      <c r="G8" s="19" t="s">
        <v>109</v>
      </c>
      <c r="H8" s="19" t="s">
        <v>110</v>
      </c>
      <c r="I8" s="46"/>
      <c r="J8" s="19" t="s">
        <v>111</v>
      </c>
      <c r="K8" s="19" t="s">
        <v>107</v>
      </c>
      <c r="L8" s="19" t="s">
        <v>108</v>
      </c>
      <c r="M8" s="19" t="s">
        <v>109</v>
      </c>
      <c r="N8" s="19" t="s">
        <v>110</v>
      </c>
      <c r="O8" s="19" t="s">
        <v>112</v>
      </c>
      <c r="P8" s="19" t="s">
        <v>18</v>
      </c>
      <c r="Q8" s="46"/>
    </row>
    <row r="9" spans="1:17" x14ac:dyDescent="0.25">
      <c r="A9" s="25">
        <v>1003</v>
      </c>
      <c r="B9" s="26" t="s">
        <v>113</v>
      </c>
      <c r="C9" t="s">
        <v>114</v>
      </c>
      <c r="D9" s="27">
        <v>77</v>
      </c>
      <c r="E9" s="47">
        <v>155.58969999999999</v>
      </c>
      <c r="F9" s="47">
        <f t="shared" ref="F9:F53" si="0">IFERROR(E9/D9,0)</f>
        <v>2.0206454545454546</v>
      </c>
      <c r="G9" s="2">
        <v>2500</v>
      </c>
      <c r="H9" s="29">
        <f t="shared" ref="H9:H53" si="1">D9*F9*G9</f>
        <v>388974.25</v>
      </c>
      <c r="I9" s="29"/>
      <c r="J9" s="27">
        <v>13663</v>
      </c>
      <c r="K9" s="47">
        <v>3242.4119000000005</v>
      </c>
      <c r="L9" s="47">
        <f t="shared" ref="L9:L53" si="2">IFERROR(K9/J9,0)</f>
        <v>0.23731332064700289</v>
      </c>
      <c r="M9" s="48">
        <v>555</v>
      </c>
      <c r="N9" s="1">
        <f t="shared" ref="N9:N53" si="3">J9*L9*M9</f>
        <v>1799538.6045000004</v>
      </c>
      <c r="O9" s="1">
        <f t="shared" ref="O9:O53" si="4">N9+H9</f>
        <v>2188512.8545000004</v>
      </c>
      <c r="P9" s="1">
        <f>O9/3</f>
        <v>729504.28483333346</v>
      </c>
      <c r="Q9" s="29"/>
    </row>
    <row r="10" spans="1:17" x14ac:dyDescent="0.25">
      <c r="A10" s="25">
        <v>1007</v>
      </c>
      <c r="B10" s="26" t="s">
        <v>115</v>
      </c>
      <c r="C10" t="s">
        <v>114</v>
      </c>
      <c r="D10" s="27">
        <v>618</v>
      </c>
      <c r="E10" s="47">
        <v>610.60450000000003</v>
      </c>
      <c r="F10" s="47">
        <f t="shared" si="0"/>
        <v>0.98803317152103565</v>
      </c>
      <c r="G10" s="2">
        <v>2500</v>
      </c>
      <c r="H10" s="29">
        <f t="shared" si="1"/>
        <v>1526511.25</v>
      </c>
      <c r="I10" s="29"/>
      <c r="J10" s="27">
        <v>27412</v>
      </c>
      <c r="K10" s="47">
        <v>8538.6136999999962</v>
      </c>
      <c r="L10" s="47">
        <f t="shared" si="2"/>
        <v>0.31149181745221055</v>
      </c>
      <c r="M10" s="48">
        <v>555</v>
      </c>
      <c r="N10" s="1">
        <f t="shared" si="3"/>
        <v>4738930.6034999983</v>
      </c>
      <c r="O10" s="1">
        <f t="shared" si="4"/>
        <v>6265441.8534999983</v>
      </c>
      <c r="P10" s="1">
        <f t="shared" ref="P10:P53" si="5">O10/3</f>
        <v>2088480.6178333329</v>
      </c>
      <c r="Q10" s="29"/>
    </row>
    <row r="11" spans="1:17" x14ac:dyDescent="0.25">
      <c r="A11" s="25">
        <v>2002</v>
      </c>
      <c r="B11" s="26" t="s">
        <v>116</v>
      </c>
      <c r="C11" t="s">
        <v>114</v>
      </c>
      <c r="D11" s="27">
        <v>356</v>
      </c>
      <c r="E11" s="47">
        <v>365.53989999999999</v>
      </c>
      <c r="F11" s="47">
        <f t="shared" si="0"/>
        <v>1.0267974719101123</v>
      </c>
      <c r="G11" s="2">
        <v>2500</v>
      </c>
      <c r="H11" s="29">
        <f t="shared" si="1"/>
        <v>913849.75</v>
      </c>
      <c r="I11" s="29"/>
      <c r="J11" s="27">
        <v>10257</v>
      </c>
      <c r="K11" s="47">
        <v>3017.4849000000004</v>
      </c>
      <c r="L11" s="47">
        <f t="shared" si="2"/>
        <v>0.29418786194793806</v>
      </c>
      <c r="M11" s="48">
        <v>555</v>
      </c>
      <c r="N11" s="1">
        <f t="shared" si="3"/>
        <v>1674704.1195000005</v>
      </c>
      <c r="O11" s="1">
        <f t="shared" si="4"/>
        <v>2588553.8695000005</v>
      </c>
      <c r="P11" s="1">
        <f t="shared" si="5"/>
        <v>862851.28983333346</v>
      </c>
      <c r="Q11" s="29"/>
    </row>
    <row r="12" spans="1:17" x14ac:dyDescent="0.25">
      <c r="A12" s="25">
        <v>2006</v>
      </c>
      <c r="B12" s="26" t="s">
        <v>117</v>
      </c>
      <c r="C12" t="s">
        <v>114</v>
      </c>
      <c r="D12" s="27">
        <v>1080</v>
      </c>
      <c r="E12" s="47">
        <v>1049.4701000000005</v>
      </c>
      <c r="F12" s="47">
        <f t="shared" si="0"/>
        <v>0.97173157407407451</v>
      </c>
      <c r="G12" s="2">
        <v>2500</v>
      </c>
      <c r="H12" s="29">
        <f t="shared" si="1"/>
        <v>2623675.2500000009</v>
      </c>
      <c r="I12" s="29"/>
      <c r="J12" s="27">
        <v>20389</v>
      </c>
      <c r="K12" s="47">
        <v>5372.1455999999998</v>
      </c>
      <c r="L12" s="47">
        <f t="shared" si="2"/>
        <v>0.2634825445092942</v>
      </c>
      <c r="M12" s="48">
        <v>555</v>
      </c>
      <c r="N12" s="1">
        <f t="shared" si="3"/>
        <v>2981540.8079999997</v>
      </c>
      <c r="O12" s="1">
        <f t="shared" si="4"/>
        <v>5605216.0580000002</v>
      </c>
      <c r="P12" s="1">
        <f t="shared" si="5"/>
        <v>1868405.3526666667</v>
      </c>
      <c r="Q12" s="29"/>
    </row>
    <row r="13" spans="1:17" x14ac:dyDescent="0.25">
      <c r="A13" s="25">
        <v>2015</v>
      </c>
      <c r="B13" s="26" t="s">
        <v>48</v>
      </c>
      <c r="C13" t="s">
        <v>114</v>
      </c>
      <c r="D13" s="27">
        <v>949</v>
      </c>
      <c r="E13" s="47">
        <v>1220.8861999999999</v>
      </c>
      <c r="F13" s="47">
        <f t="shared" si="0"/>
        <v>1.2864975763962065</v>
      </c>
      <c r="G13" s="2">
        <v>2500</v>
      </c>
      <c r="H13" s="29">
        <f t="shared" si="1"/>
        <v>3052215.5</v>
      </c>
      <c r="I13" s="29"/>
      <c r="J13" s="27">
        <v>27874</v>
      </c>
      <c r="K13" s="47">
        <v>6953.1219000000001</v>
      </c>
      <c r="L13" s="47">
        <f t="shared" si="2"/>
        <v>0.24944829949056468</v>
      </c>
      <c r="M13" s="48">
        <v>555</v>
      </c>
      <c r="N13" s="1">
        <f t="shared" si="3"/>
        <v>3858982.6545000002</v>
      </c>
      <c r="O13" s="1">
        <f t="shared" si="4"/>
        <v>6911198.1545000002</v>
      </c>
      <c r="P13" s="1">
        <f t="shared" si="5"/>
        <v>2303732.7181666666</v>
      </c>
      <c r="Q13" s="29"/>
    </row>
    <row r="14" spans="1:17" x14ac:dyDescent="0.25">
      <c r="A14" s="25">
        <v>3002</v>
      </c>
      <c r="B14" s="26" t="s">
        <v>118</v>
      </c>
      <c r="C14" t="s">
        <v>114</v>
      </c>
      <c r="D14" s="27">
        <v>125</v>
      </c>
      <c r="E14" s="47">
        <v>113.779</v>
      </c>
      <c r="F14" s="47">
        <f t="shared" si="0"/>
        <v>0.91023199999999993</v>
      </c>
      <c r="G14" s="2">
        <v>2500</v>
      </c>
      <c r="H14" s="29">
        <f t="shared" si="1"/>
        <v>284447.5</v>
      </c>
      <c r="I14" s="29"/>
      <c r="J14" s="27">
        <v>11726</v>
      </c>
      <c r="K14" s="47">
        <v>2096.1736000000005</v>
      </c>
      <c r="L14" s="47">
        <f t="shared" si="2"/>
        <v>0.17876288589459327</v>
      </c>
      <c r="M14" s="48">
        <v>555</v>
      </c>
      <c r="N14" s="1">
        <f t="shared" si="3"/>
        <v>1163376.3480000002</v>
      </c>
      <c r="O14" s="1">
        <f t="shared" si="4"/>
        <v>1447823.8480000002</v>
      </c>
      <c r="P14" s="1">
        <f t="shared" si="5"/>
        <v>482607.94933333341</v>
      </c>
      <c r="Q14" s="29"/>
    </row>
    <row r="15" spans="1:17" x14ac:dyDescent="0.25">
      <c r="A15" s="25">
        <v>3005</v>
      </c>
      <c r="B15" s="26" t="s">
        <v>119</v>
      </c>
      <c r="C15" t="s">
        <v>114</v>
      </c>
      <c r="D15" s="27">
        <v>1219</v>
      </c>
      <c r="E15" s="47">
        <v>1176.6846</v>
      </c>
      <c r="F15" s="47">
        <f t="shared" si="0"/>
        <v>0.96528679245283022</v>
      </c>
      <c r="G15" s="2">
        <v>2500</v>
      </c>
      <c r="H15" s="29">
        <f t="shared" si="1"/>
        <v>2941711.5</v>
      </c>
      <c r="I15" s="29"/>
      <c r="J15" s="27">
        <v>22455</v>
      </c>
      <c r="K15" s="47">
        <v>9178.3892999999989</v>
      </c>
      <c r="L15" s="47">
        <f t="shared" si="2"/>
        <v>0.40874590514362052</v>
      </c>
      <c r="M15" s="48">
        <v>555</v>
      </c>
      <c r="N15" s="1">
        <f t="shared" si="3"/>
        <v>5094006.0614999998</v>
      </c>
      <c r="O15" s="1">
        <f t="shared" si="4"/>
        <v>8035717.5614999998</v>
      </c>
      <c r="P15" s="1">
        <f t="shared" si="5"/>
        <v>2678572.5205000001</v>
      </c>
      <c r="Q15" s="29"/>
    </row>
    <row r="16" spans="1:17" x14ac:dyDescent="0.25">
      <c r="A16" s="25">
        <v>3023</v>
      </c>
      <c r="B16" s="26" t="s">
        <v>120</v>
      </c>
      <c r="C16" t="s">
        <v>114</v>
      </c>
      <c r="D16" s="27">
        <v>2869</v>
      </c>
      <c r="E16" s="47">
        <v>6372.8089</v>
      </c>
      <c r="F16" s="47">
        <f t="shared" si="0"/>
        <v>2.2212648658069014</v>
      </c>
      <c r="G16" s="2">
        <v>2500</v>
      </c>
      <c r="H16" s="29">
        <f t="shared" si="1"/>
        <v>15932022.25</v>
      </c>
      <c r="I16" s="29"/>
      <c r="J16" s="27">
        <v>87545</v>
      </c>
      <c r="K16" s="47">
        <v>26475.096999999991</v>
      </c>
      <c r="L16" s="47">
        <f t="shared" si="2"/>
        <v>0.30241700839568214</v>
      </c>
      <c r="M16" s="48">
        <v>555</v>
      </c>
      <c r="N16" s="1">
        <f t="shared" si="3"/>
        <v>14693678.834999997</v>
      </c>
      <c r="O16" s="1">
        <f t="shared" si="4"/>
        <v>30625701.084999997</v>
      </c>
      <c r="P16" s="1">
        <f t="shared" si="5"/>
        <v>10208567.028333332</v>
      </c>
      <c r="Q16" s="29"/>
    </row>
    <row r="17" spans="1:17" x14ac:dyDescent="0.25">
      <c r="A17" s="25">
        <v>3025</v>
      </c>
      <c r="B17" s="26" t="s">
        <v>121</v>
      </c>
      <c r="C17" t="s">
        <v>114</v>
      </c>
      <c r="D17" s="27">
        <v>1084</v>
      </c>
      <c r="E17" s="47">
        <v>3080.2910000000002</v>
      </c>
      <c r="F17" s="47">
        <f t="shared" si="0"/>
        <v>2.8415968634686348</v>
      </c>
      <c r="G17" s="2">
        <v>2500</v>
      </c>
      <c r="H17" s="29">
        <f t="shared" si="1"/>
        <v>7700727.5</v>
      </c>
      <c r="I17" s="29"/>
      <c r="J17" s="27">
        <v>87321</v>
      </c>
      <c r="K17" s="47">
        <v>27677.597699999991</v>
      </c>
      <c r="L17" s="47">
        <f t="shared" si="2"/>
        <v>0.31696381969972848</v>
      </c>
      <c r="M17" s="48">
        <v>555</v>
      </c>
      <c r="N17" s="1">
        <f t="shared" si="3"/>
        <v>15361066.723499995</v>
      </c>
      <c r="O17" s="1">
        <f t="shared" si="4"/>
        <v>23061794.223499995</v>
      </c>
      <c r="P17" s="1">
        <f t="shared" si="5"/>
        <v>7687264.7411666652</v>
      </c>
      <c r="Q17" s="29"/>
    </row>
    <row r="18" spans="1:17" x14ac:dyDescent="0.25">
      <c r="A18" s="25">
        <v>3048</v>
      </c>
      <c r="B18" s="26" t="s">
        <v>122</v>
      </c>
      <c r="C18" t="s">
        <v>114</v>
      </c>
      <c r="D18" s="27">
        <v>1983</v>
      </c>
      <c r="E18" s="47">
        <v>4153.9679000000006</v>
      </c>
      <c r="F18" s="47">
        <f t="shared" si="0"/>
        <v>2.0947896621280888</v>
      </c>
      <c r="G18" s="2">
        <v>2500</v>
      </c>
      <c r="H18" s="29">
        <f t="shared" si="1"/>
        <v>10384919.750000002</v>
      </c>
      <c r="I18" s="29"/>
      <c r="J18" s="27">
        <v>73603</v>
      </c>
      <c r="K18" s="47">
        <v>22353.527599999998</v>
      </c>
      <c r="L18" s="47">
        <f t="shared" si="2"/>
        <v>0.30370402836840887</v>
      </c>
      <c r="M18" s="48">
        <v>555</v>
      </c>
      <c r="N18" s="1">
        <f t="shared" si="3"/>
        <v>12406207.817999998</v>
      </c>
      <c r="O18" s="1">
        <f t="shared" si="4"/>
        <v>22791127.568</v>
      </c>
      <c r="P18" s="1">
        <f t="shared" si="5"/>
        <v>7597042.5226666667</v>
      </c>
      <c r="Q18" s="29"/>
    </row>
    <row r="19" spans="1:17" x14ac:dyDescent="0.25">
      <c r="A19" s="25">
        <v>3055</v>
      </c>
      <c r="B19" s="26" t="s">
        <v>123</v>
      </c>
      <c r="C19" t="s">
        <v>114</v>
      </c>
      <c r="D19" s="27">
        <v>651</v>
      </c>
      <c r="E19" s="47">
        <v>836.72100000000012</v>
      </c>
      <c r="F19" s="47">
        <f t="shared" si="0"/>
        <v>1.2852857142857144</v>
      </c>
      <c r="G19" s="2">
        <v>2500</v>
      </c>
      <c r="H19" s="29">
        <f t="shared" si="1"/>
        <v>2091802.5</v>
      </c>
      <c r="I19" s="29"/>
      <c r="J19" s="27">
        <v>17285</v>
      </c>
      <c r="K19" s="47">
        <v>4116.6674000000003</v>
      </c>
      <c r="L19" s="47">
        <f t="shared" si="2"/>
        <v>0.23816415389065665</v>
      </c>
      <c r="M19" s="48">
        <v>555</v>
      </c>
      <c r="N19" s="1">
        <f t="shared" si="3"/>
        <v>2284750.4070000001</v>
      </c>
      <c r="O19" s="1">
        <f t="shared" si="4"/>
        <v>4376552.9069999997</v>
      </c>
      <c r="P19" s="1">
        <f t="shared" si="5"/>
        <v>1458850.9689999998</v>
      </c>
      <c r="Q19" s="29"/>
    </row>
    <row r="20" spans="1:17" x14ac:dyDescent="0.25">
      <c r="A20" s="25">
        <v>3067</v>
      </c>
      <c r="B20" s="26" t="s">
        <v>124</v>
      </c>
      <c r="C20" t="s">
        <v>114</v>
      </c>
      <c r="D20" s="27">
        <v>243</v>
      </c>
      <c r="E20" s="47">
        <v>485.79440000000005</v>
      </c>
      <c r="F20" s="47">
        <f t="shared" si="0"/>
        <v>1.9991539094650208</v>
      </c>
      <c r="G20" s="2">
        <v>2500</v>
      </c>
      <c r="H20" s="29">
        <f t="shared" si="1"/>
        <v>1214486.0000000002</v>
      </c>
      <c r="I20" s="29"/>
      <c r="J20" s="27">
        <v>7734</v>
      </c>
      <c r="K20" s="47">
        <v>2332.5428000000002</v>
      </c>
      <c r="L20" s="47">
        <f t="shared" si="2"/>
        <v>0.30159591414533232</v>
      </c>
      <c r="M20" s="48">
        <v>555</v>
      </c>
      <c r="N20" s="1">
        <f t="shared" si="3"/>
        <v>1294561.2540000002</v>
      </c>
      <c r="O20" s="1">
        <f t="shared" si="4"/>
        <v>2509047.2540000007</v>
      </c>
      <c r="P20" s="1">
        <f t="shared" si="5"/>
        <v>836349.08466666692</v>
      </c>
      <c r="Q20" s="29"/>
    </row>
    <row r="21" spans="1:17" x14ac:dyDescent="0.25">
      <c r="A21" s="25">
        <v>3073</v>
      </c>
      <c r="B21" s="26" t="s">
        <v>125</v>
      </c>
      <c r="C21" t="s">
        <v>114</v>
      </c>
      <c r="D21" s="27">
        <v>583</v>
      </c>
      <c r="E21" s="47">
        <v>901.15210000000002</v>
      </c>
      <c r="F21" s="47">
        <f t="shared" si="0"/>
        <v>1.5457154373927959</v>
      </c>
      <c r="G21" s="2">
        <v>2500</v>
      </c>
      <c r="H21" s="29">
        <f t="shared" si="1"/>
        <v>2252880.25</v>
      </c>
      <c r="I21" s="29"/>
      <c r="J21" s="27">
        <v>26047</v>
      </c>
      <c r="K21" s="47">
        <v>11869.1127</v>
      </c>
      <c r="L21" s="47">
        <f t="shared" si="2"/>
        <v>0.45568060429224094</v>
      </c>
      <c r="M21" s="48">
        <v>555</v>
      </c>
      <c r="N21" s="1">
        <f t="shared" si="3"/>
        <v>6587357.5484999996</v>
      </c>
      <c r="O21" s="1">
        <f t="shared" si="4"/>
        <v>8840237.7984999996</v>
      </c>
      <c r="P21" s="1">
        <f t="shared" si="5"/>
        <v>2946745.932833333</v>
      </c>
      <c r="Q21" s="29"/>
    </row>
    <row r="22" spans="1:17" x14ac:dyDescent="0.25">
      <c r="A22" s="25">
        <v>3122</v>
      </c>
      <c r="B22" s="26" t="s">
        <v>126</v>
      </c>
      <c r="C22" t="s">
        <v>114</v>
      </c>
      <c r="D22" s="27">
        <v>1828</v>
      </c>
      <c r="E22" s="47">
        <v>3148.1039999999998</v>
      </c>
      <c r="F22" s="47">
        <f t="shared" si="0"/>
        <v>1.7221575492341357</v>
      </c>
      <c r="G22" s="2">
        <v>2500</v>
      </c>
      <c r="H22" s="29">
        <f t="shared" si="1"/>
        <v>7870260</v>
      </c>
      <c r="I22" s="29"/>
      <c r="J22" s="27">
        <v>93755</v>
      </c>
      <c r="K22" s="47">
        <v>14336.055</v>
      </c>
      <c r="L22" s="47">
        <f t="shared" si="2"/>
        <v>0.15290976481254334</v>
      </c>
      <c r="M22" s="48">
        <v>555</v>
      </c>
      <c r="N22" s="1">
        <f t="shared" si="3"/>
        <v>7956510.5250000004</v>
      </c>
      <c r="O22" s="1">
        <f t="shared" si="4"/>
        <v>15826770.525</v>
      </c>
      <c r="P22" s="1">
        <f t="shared" si="5"/>
        <v>5275590.1749999998</v>
      </c>
      <c r="Q22" s="29"/>
    </row>
    <row r="23" spans="1:17" x14ac:dyDescent="0.25">
      <c r="A23" s="25">
        <v>4001</v>
      </c>
      <c r="B23" s="26" t="s">
        <v>127</v>
      </c>
      <c r="C23" t="s">
        <v>114</v>
      </c>
      <c r="D23" s="27">
        <v>164</v>
      </c>
      <c r="E23" s="47">
        <v>172.7286</v>
      </c>
      <c r="F23" s="47">
        <f t="shared" si="0"/>
        <v>1.0532231707317072</v>
      </c>
      <c r="G23" s="2">
        <v>2500</v>
      </c>
      <c r="H23" s="29">
        <f t="shared" si="1"/>
        <v>431821.5</v>
      </c>
      <c r="I23" s="29"/>
      <c r="J23" s="27">
        <v>15034</v>
      </c>
      <c r="K23" s="47">
        <v>2720.4254999999998</v>
      </c>
      <c r="L23" s="47">
        <f t="shared" si="2"/>
        <v>0.18095154316881734</v>
      </c>
      <c r="M23" s="48">
        <v>555</v>
      </c>
      <c r="N23" s="1">
        <f t="shared" si="3"/>
        <v>1509836.1524999999</v>
      </c>
      <c r="O23" s="1">
        <f t="shared" si="4"/>
        <v>1941657.6524999999</v>
      </c>
      <c r="P23" s="1">
        <f t="shared" si="5"/>
        <v>647219.21749999991</v>
      </c>
      <c r="Q23" s="29"/>
    </row>
    <row r="24" spans="1:17" x14ac:dyDescent="0.25">
      <c r="A24" s="25">
        <v>4004</v>
      </c>
      <c r="B24" s="26" t="s">
        <v>128</v>
      </c>
      <c r="C24" t="s">
        <v>114</v>
      </c>
      <c r="D24" s="27">
        <v>412</v>
      </c>
      <c r="E24" s="47">
        <v>651.15759999999989</v>
      </c>
      <c r="F24" s="47">
        <f t="shared" si="0"/>
        <v>1.5804796116504851</v>
      </c>
      <c r="G24" s="2">
        <v>2500</v>
      </c>
      <c r="H24" s="29">
        <f t="shared" si="1"/>
        <v>1627893.9999999998</v>
      </c>
      <c r="I24" s="29"/>
      <c r="J24" s="27">
        <v>29085</v>
      </c>
      <c r="K24" s="47">
        <v>9024.0069999999996</v>
      </c>
      <c r="L24" s="47">
        <f t="shared" si="2"/>
        <v>0.31026326285026645</v>
      </c>
      <c r="M24" s="48">
        <v>555</v>
      </c>
      <c r="N24" s="1">
        <f t="shared" si="3"/>
        <v>5008323.8849999998</v>
      </c>
      <c r="O24" s="1">
        <f t="shared" si="4"/>
        <v>6636217.8849999998</v>
      </c>
      <c r="P24" s="1">
        <f t="shared" si="5"/>
        <v>2212072.6283333334</v>
      </c>
      <c r="Q24" s="29"/>
    </row>
    <row r="25" spans="1:17" x14ac:dyDescent="0.25">
      <c r="A25" s="25">
        <v>5008</v>
      </c>
      <c r="B25" s="26" t="s">
        <v>129</v>
      </c>
      <c r="C25" t="s">
        <v>114</v>
      </c>
      <c r="D25" s="27">
        <v>578</v>
      </c>
      <c r="E25" s="47">
        <v>625.75689999999997</v>
      </c>
      <c r="F25" s="47">
        <f t="shared" si="0"/>
        <v>1.0826243944636678</v>
      </c>
      <c r="G25" s="2">
        <v>2500</v>
      </c>
      <c r="H25" s="29">
        <f t="shared" si="1"/>
        <v>1564392.25</v>
      </c>
      <c r="I25" s="29"/>
      <c r="J25" s="27">
        <v>47264</v>
      </c>
      <c r="K25" s="47">
        <v>7929.0139999999992</v>
      </c>
      <c r="L25" s="47">
        <f t="shared" si="2"/>
        <v>0.16776011340555178</v>
      </c>
      <c r="M25" s="48">
        <v>555</v>
      </c>
      <c r="N25" s="1">
        <f t="shared" si="3"/>
        <v>4400602.7699999996</v>
      </c>
      <c r="O25" s="1">
        <f t="shared" si="4"/>
        <v>5964995.0199999996</v>
      </c>
      <c r="P25" s="1">
        <f t="shared" si="5"/>
        <v>1988331.6733333331</v>
      </c>
      <c r="Q25" s="29"/>
    </row>
    <row r="26" spans="1:17" x14ac:dyDescent="0.25">
      <c r="A26" s="25">
        <v>5011</v>
      </c>
      <c r="B26" s="26" t="s">
        <v>130</v>
      </c>
      <c r="C26" t="s">
        <v>114</v>
      </c>
      <c r="D26" s="27">
        <v>889</v>
      </c>
      <c r="E26" s="47">
        <v>1237.1381000000001</v>
      </c>
      <c r="F26" s="47">
        <f t="shared" si="0"/>
        <v>1.3916064116985378</v>
      </c>
      <c r="G26" s="2">
        <v>2500</v>
      </c>
      <c r="H26" s="29">
        <f t="shared" si="1"/>
        <v>3092845.2500000005</v>
      </c>
      <c r="I26" s="29"/>
      <c r="J26" s="27">
        <v>43722</v>
      </c>
      <c r="K26" s="47">
        <v>17228.352500000005</v>
      </c>
      <c r="L26" s="47">
        <f t="shared" si="2"/>
        <v>0.39404310187091179</v>
      </c>
      <c r="M26" s="48">
        <v>555</v>
      </c>
      <c r="N26" s="1">
        <f t="shared" si="3"/>
        <v>9561735.637500003</v>
      </c>
      <c r="O26" s="1">
        <f t="shared" si="4"/>
        <v>12654580.887500003</v>
      </c>
      <c r="P26" s="1">
        <f t="shared" si="5"/>
        <v>4218193.6291666673</v>
      </c>
      <c r="Q26" s="29"/>
    </row>
    <row r="27" spans="1:17" x14ac:dyDescent="0.25">
      <c r="A27" s="25">
        <v>5012</v>
      </c>
      <c r="B27" s="26" t="s">
        <v>131</v>
      </c>
      <c r="C27" t="s">
        <v>114</v>
      </c>
      <c r="D27" s="27">
        <v>352</v>
      </c>
      <c r="E27" s="47">
        <v>736.04449999999997</v>
      </c>
      <c r="F27" s="47">
        <f t="shared" si="0"/>
        <v>2.0910355113636361</v>
      </c>
      <c r="G27" s="2">
        <v>2500</v>
      </c>
      <c r="H27" s="29">
        <f t="shared" si="1"/>
        <v>1840111.2499999995</v>
      </c>
      <c r="I27" s="29"/>
      <c r="J27" s="27">
        <v>18125</v>
      </c>
      <c r="K27" s="47">
        <v>5567.9829</v>
      </c>
      <c r="L27" s="47">
        <f t="shared" si="2"/>
        <v>0.30719905655172414</v>
      </c>
      <c r="M27" s="48">
        <v>555</v>
      </c>
      <c r="N27" s="1">
        <f t="shared" si="3"/>
        <v>3090230.5095000002</v>
      </c>
      <c r="O27" s="1">
        <f t="shared" si="4"/>
        <v>4930341.7594999997</v>
      </c>
      <c r="P27" s="1">
        <f t="shared" si="5"/>
        <v>1643447.2531666665</v>
      </c>
      <c r="Q27" s="29"/>
    </row>
    <row r="28" spans="1:17" x14ac:dyDescent="0.25">
      <c r="A28" s="25">
        <v>7002</v>
      </c>
      <c r="B28" s="26" t="s">
        <v>132</v>
      </c>
      <c r="C28" t="s">
        <v>114</v>
      </c>
      <c r="D28" s="27">
        <v>344</v>
      </c>
      <c r="E28" s="47">
        <v>331.72090000000003</v>
      </c>
      <c r="F28" s="47">
        <f t="shared" si="0"/>
        <v>0.96430494186046523</v>
      </c>
      <c r="G28" s="2">
        <v>2500</v>
      </c>
      <c r="H28" s="29">
        <f t="shared" si="1"/>
        <v>829302.25000000012</v>
      </c>
      <c r="I28" s="29"/>
      <c r="J28" s="27">
        <v>19417</v>
      </c>
      <c r="K28" s="47">
        <v>3243.0200000000004</v>
      </c>
      <c r="L28" s="47">
        <f t="shared" si="2"/>
        <v>0.16701962198073855</v>
      </c>
      <c r="M28" s="48">
        <v>555</v>
      </c>
      <c r="N28" s="1">
        <f t="shared" si="3"/>
        <v>1799876.1000000003</v>
      </c>
      <c r="O28" s="1">
        <f t="shared" si="4"/>
        <v>2629178.3500000006</v>
      </c>
      <c r="P28" s="1">
        <f t="shared" si="5"/>
        <v>876392.78333333356</v>
      </c>
      <c r="Q28" s="29"/>
    </row>
    <row r="29" spans="1:17" x14ac:dyDescent="0.25">
      <c r="A29" s="25">
        <v>8006</v>
      </c>
      <c r="B29" s="26" t="s">
        <v>133</v>
      </c>
      <c r="C29" t="s">
        <v>114</v>
      </c>
      <c r="D29" s="27">
        <v>666</v>
      </c>
      <c r="E29" s="47">
        <v>822.51220000000012</v>
      </c>
      <c r="F29" s="47">
        <f t="shared" si="0"/>
        <v>1.2350033033033034</v>
      </c>
      <c r="G29" s="2">
        <v>2500</v>
      </c>
      <c r="H29" s="29">
        <f t="shared" si="1"/>
        <v>2056280.5000000002</v>
      </c>
      <c r="I29" s="29"/>
      <c r="J29" s="27">
        <v>42662</v>
      </c>
      <c r="K29" s="47">
        <v>9185.3413000000019</v>
      </c>
      <c r="L29" s="47">
        <f t="shared" si="2"/>
        <v>0.21530498570156115</v>
      </c>
      <c r="M29" s="48">
        <v>555</v>
      </c>
      <c r="N29" s="1">
        <f t="shared" si="3"/>
        <v>5097864.4215000011</v>
      </c>
      <c r="O29" s="1">
        <f t="shared" si="4"/>
        <v>7154144.9215000011</v>
      </c>
      <c r="P29" s="1">
        <f t="shared" si="5"/>
        <v>2384714.9738333337</v>
      </c>
      <c r="Q29" s="29"/>
    </row>
    <row r="30" spans="1:17" x14ac:dyDescent="0.25">
      <c r="A30" s="25">
        <v>8008</v>
      </c>
      <c r="B30" s="26" t="s">
        <v>134</v>
      </c>
      <c r="C30" t="s">
        <v>114</v>
      </c>
      <c r="D30" s="27">
        <v>153</v>
      </c>
      <c r="E30" s="47">
        <v>278.4051</v>
      </c>
      <c r="F30" s="47">
        <f t="shared" si="0"/>
        <v>1.8196411764705882</v>
      </c>
      <c r="G30" s="2">
        <v>2500</v>
      </c>
      <c r="H30" s="29">
        <f t="shared" si="1"/>
        <v>696012.75</v>
      </c>
      <c r="I30" s="29"/>
      <c r="J30" s="27">
        <v>25562</v>
      </c>
      <c r="K30" s="47">
        <v>5861.3031000000001</v>
      </c>
      <c r="L30" s="47">
        <f t="shared" si="2"/>
        <v>0.22929751584383068</v>
      </c>
      <c r="M30" s="48">
        <v>555</v>
      </c>
      <c r="N30" s="1">
        <f t="shared" si="3"/>
        <v>3253023.2204999998</v>
      </c>
      <c r="O30" s="1">
        <f t="shared" si="4"/>
        <v>3949035.9704999998</v>
      </c>
      <c r="P30" s="1">
        <f t="shared" si="5"/>
        <v>1316345.3234999999</v>
      </c>
      <c r="Q30" s="29"/>
    </row>
    <row r="31" spans="1:17" x14ac:dyDescent="0.25">
      <c r="A31" s="25">
        <v>8019</v>
      </c>
      <c r="B31" s="26" t="s">
        <v>135</v>
      </c>
      <c r="C31" t="s">
        <v>114</v>
      </c>
      <c r="D31" s="27">
        <v>188</v>
      </c>
      <c r="E31" s="47">
        <v>158.18579999999994</v>
      </c>
      <c r="F31" s="47">
        <f t="shared" si="0"/>
        <v>0.84141382978723378</v>
      </c>
      <c r="G31" s="2">
        <v>2500</v>
      </c>
      <c r="H31" s="29">
        <f t="shared" si="1"/>
        <v>395464.49999999988</v>
      </c>
      <c r="I31" s="29"/>
      <c r="J31" s="27">
        <v>7450</v>
      </c>
      <c r="K31" s="47">
        <v>1484.5142000000001</v>
      </c>
      <c r="L31" s="47">
        <f t="shared" si="2"/>
        <v>0.19926365100671142</v>
      </c>
      <c r="M31" s="48">
        <v>555</v>
      </c>
      <c r="N31" s="1">
        <f t="shared" si="3"/>
        <v>823905.38100000005</v>
      </c>
      <c r="O31" s="1">
        <f t="shared" si="4"/>
        <v>1219369.8810000001</v>
      </c>
      <c r="P31" s="1">
        <f t="shared" si="5"/>
        <v>406456.62700000004</v>
      </c>
      <c r="Q31" s="29"/>
    </row>
    <row r="32" spans="1:17" x14ac:dyDescent="0.25">
      <c r="A32" s="25">
        <v>10003</v>
      </c>
      <c r="B32" s="26" t="s">
        <v>136</v>
      </c>
      <c r="C32" t="s">
        <v>114</v>
      </c>
      <c r="D32" s="27">
        <v>779</v>
      </c>
      <c r="E32" s="47">
        <v>1076.4666</v>
      </c>
      <c r="F32" s="47">
        <f t="shared" si="0"/>
        <v>1.3818569961489089</v>
      </c>
      <c r="G32" s="2">
        <v>2500</v>
      </c>
      <c r="H32" s="29">
        <f t="shared" si="1"/>
        <v>2691166.5</v>
      </c>
      <c r="I32" s="29"/>
      <c r="J32" s="27">
        <v>28868</v>
      </c>
      <c r="K32" s="47">
        <v>7813.6777000000002</v>
      </c>
      <c r="L32" s="47">
        <f t="shared" si="2"/>
        <v>0.27066917347928504</v>
      </c>
      <c r="M32" s="48">
        <v>555</v>
      </c>
      <c r="N32" s="1">
        <f t="shared" si="3"/>
        <v>4336591.1234999998</v>
      </c>
      <c r="O32" s="1">
        <f t="shared" si="4"/>
        <v>7027757.6234999998</v>
      </c>
      <c r="P32" s="1">
        <f t="shared" si="5"/>
        <v>2342585.8744999999</v>
      </c>
      <c r="Q32" s="29"/>
    </row>
    <row r="33" spans="1:17" x14ac:dyDescent="0.25">
      <c r="A33" s="25">
        <v>11001</v>
      </c>
      <c r="B33" s="26" t="s">
        <v>137</v>
      </c>
      <c r="C33" t="s">
        <v>114</v>
      </c>
      <c r="D33" s="27">
        <v>378</v>
      </c>
      <c r="E33" s="47">
        <v>381.92989999999998</v>
      </c>
      <c r="F33" s="47">
        <f t="shared" si="0"/>
        <v>1.0103965608465608</v>
      </c>
      <c r="G33" s="2">
        <v>2500</v>
      </c>
      <c r="H33" s="29">
        <f t="shared" si="1"/>
        <v>954824.74999999988</v>
      </c>
      <c r="I33" s="29"/>
      <c r="J33" s="27">
        <v>13588</v>
      </c>
      <c r="K33" s="47">
        <v>4371.1792999999989</v>
      </c>
      <c r="L33" s="47">
        <f t="shared" si="2"/>
        <v>0.32169409037385921</v>
      </c>
      <c r="M33" s="48">
        <v>555</v>
      </c>
      <c r="N33" s="1">
        <f t="shared" si="3"/>
        <v>2426004.5114999996</v>
      </c>
      <c r="O33" s="1">
        <f t="shared" si="4"/>
        <v>3380829.2614999996</v>
      </c>
      <c r="P33" s="1">
        <f t="shared" si="5"/>
        <v>1126943.0871666665</v>
      </c>
      <c r="Q33" s="29"/>
    </row>
    <row r="34" spans="1:17" x14ac:dyDescent="0.25">
      <c r="A34" s="25">
        <v>11006</v>
      </c>
      <c r="B34" s="26" t="s">
        <v>138</v>
      </c>
      <c r="C34" t="s">
        <v>114</v>
      </c>
      <c r="D34" s="27">
        <v>641</v>
      </c>
      <c r="E34" s="47">
        <v>672.98890000000017</v>
      </c>
      <c r="F34" s="47">
        <f t="shared" si="0"/>
        <v>1.0499046801872078</v>
      </c>
      <c r="G34" s="2">
        <v>2500</v>
      </c>
      <c r="H34" s="29">
        <f t="shared" si="1"/>
        <v>1682472.2500000005</v>
      </c>
      <c r="I34" s="29"/>
      <c r="J34" s="27">
        <v>34275</v>
      </c>
      <c r="K34" s="47">
        <v>8032.1998999999996</v>
      </c>
      <c r="L34" s="47">
        <f t="shared" si="2"/>
        <v>0.23434573012399706</v>
      </c>
      <c r="M34" s="48">
        <v>555</v>
      </c>
      <c r="N34" s="1">
        <f t="shared" si="3"/>
        <v>4457870.9445000002</v>
      </c>
      <c r="O34" s="1">
        <f t="shared" si="4"/>
        <v>6140343.1945000011</v>
      </c>
      <c r="P34" s="1">
        <f t="shared" si="5"/>
        <v>2046781.0648333337</v>
      </c>
      <c r="Q34" s="29"/>
    </row>
    <row r="35" spans="1:17" x14ac:dyDescent="0.25">
      <c r="A35" s="25">
        <v>13017</v>
      </c>
      <c r="B35" s="26" t="s">
        <v>139</v>
      </c>
      <c r="C35" t="s">
        <v>114</v>
      </c>
      <c r="D35" s="27">
        <v>82</v>
      </c>
      <c r="E35" s="47">
        <v>166.69399999999999</v>
      </c>
      <c r="F35" s="47">
        <f t="shared" si="0"/>
        <v>2.0328536585365851</v>
      </c>
      <c r="G35" s="2">
        <v>2500</v>
      </c>
      <c r="H35" s="29">
        <f t="shared" si="1"/>
        <v>416735</v>
      </c>
      <c r="I35" s="29"/>
      <c r="J35" s="27">
        <v>7958</v>
      </c>
      <c r="K35" s="47">
        <v>1822.4319000000003</v>
      </c>
      <c r="L35" s="47">
        <f t="shared" si="2"/>
        <v>0.22900627041970348</v>
      </c>
      <c r="M35" s="48">
        <v>555</v>
      </c>
      <c r="N35" s="1">
        <f t="shared" si="3"/>
        <v>1011449.7045000001</v>
      </c>
      <c r="O35" s="1">
        <f t="shared" si="4"/>
        <v>1428184.7045</v>
      </c>
      <c r="P35" s="1">
        <f t="shared" si="5"/>
        <v>476061.56816666666</v>
      </c>
      <c r="Q35" s="29"/>
    </row>
    <row r="36" spans="1:17" x14ac:dyDescent="0.25">
      <c r="A36" s="25">
        <v>13020</v>
      </c>
      <c r="B36" s="26" t="s">
        <v>140</v>
      </c>
      <c r="C36" t="s">
        <v>114</v>
      </c>
      <c r="D36" s="27">
        <v>638</v>
      </c>
      <c r="E36" s="47">
        <v>819.40269999999998</v>
      </c>
      <c r="F36" s="47">
        <f t="shared" si="0"/>
        <v>1.2843302507836991</v>
      </c>
      <c r="G36" s="2">
        <v>2500</v>
      </c>
      <c r="H36" s="29">
        <f t="shared" si="1"/>
        <v>2048506.75</v>
      </c>
      <c r="I36" s="29"/>
      <c r="J36" s="27">
        <v>25232</v>
      </c>
      <c r="K36" s="47">
        <v>8724.4567999999999</v>
      </c>
      <c r="L36" s="47">
        <f t="shared" si="2"/>
        <v>0.34576953075459732</v>
      </c>
      <c r="M36" s="48">
        <v>555</v>
      </c>
      <c r="N36" s="1">
        <f t="shared" si="3"/>
        <v>4842073.5240000002</v>
      </c>
      <c r="O36" s="1">
        <f t="shared" si="4"/>
        <v>6890580.2740000002</v>
      </c>
      <c r="P36" s="1">
        <f t="shared" si="5"/>
        <v>2296860.0913333334</v>
      </c>
      <c r="Q36" s="29"/>
    </row>
    <row r="37" spans="1:17" x14ac:dyDescent="0.25">
      <c r="A37" s="25">
        <v>13027</v>
      </c>
      <c r="B37" s="26" t="s">
        <v>141</v>
      </c>
      <c r="C37" t="s">
        <v>114</v>
      </c>
      <c r="D37" s="27">
        <v>1079</v>
      </c>
      <c r="E37" s="47">
        <v>2525.2451999999994</v>
      </c>
      <c r="F37" s="47">
        <f t="shared" si="0"/>
        <v>2.3403569972196472</v>
      </c>
      <c r="G37" s="2">
        <v>2500</v>
      </c>
      <c r="H37" s="29">
        <f t="shared" si="1"/>
        <v>6313112.9999999981</v>
      </c>
      <c r="I37" s="29"/>
      <c r="J37" s="27">
        <v>70218</v>
      </c>
      <c r="K37" s="47">
        <v>16372.677499999998</v>
      </c>
      <c r="L37" s="47">
        <f t="shared" si="2"/>
        <v>0.2331692372326184</v>
      </c>
      <c r="M37" s="48">
        <v>555</v>
      </c>
      <c r="N37" s="1">
        <f t="shared" si="3"/>
        <v>9086836.0124999993</v>
      </c>
      <c r="O37" s="1">
        <f t="shared" si="4"/>
        <v>15399949.012499997</v>
      </c>
      <c r="P37" s="1">
        <f t="shared" si="5"/>
        <v>5133316.3374999994</v>
      </c>
      <c r="Q37" s="29"/>
    </row>
    <row r="38" spans="1:17" x14ac:dyDescent="0.25">
      <c r="A38" s="25">
        <v>13046</v>
      </c>
      <c r="B38" s="26" t="s">
        <v>142</v>
      </c>
      <c r="C38" t="s">
        <v>114</v>
      </c>
      <c r="D38" s="27">
        <v>677</v>
      </c>
      <c r="E38" s="47">
        <v>661.25889999999993</v>
      </c>
      <c r="F38" s="47">
        <f t="shared" si="0"/>
        <v>0.97674874446085658</v>
      </c>
      <c r="G38" s="2">
        <v>2500</v>
      </c>
      <c r="H38" s="29">
        <f t="shared" si="1"/>
        <v>1653147.2499999998</v>
      </c>
      <c r="I38" s="29"/>
      <c r="J38" s="27">
        <v>41266</v>
      </c>
      <c r="K38" s="47">
        <v>11189.123799999999</v>
      </c>
      <c r="L38" s="47">
        <f t="shared" si="2"/>
        <v>0.27114631415693308</v>
      </c>
      <c r="M38" s="48">
        <v>555</v>
      </c>
      <c r="N38" s="1">
        <f t="shared" si="3"/>
        <v>6209963.7090000007</v>
      </c>
      <c r="O38" s="1">
        <f t="shared" si="4"/>
        <v>7863110.9590000007</v>
      </c>
      <c r="P38" s="1">
        <f t="shared" si="5"/>
        <v>2621036.9863333334</v>
      </c>
      <c r="Q38" s="29"/>
    </row>
    <row r="39" spans="1:17" x14ac:dyDescent="0.25">
      <c r="A39" s="25">
        <v>13047</v>
      </c>
      <c r="B39" s="26" t="s">
        <v>143</v>
      </c>
      <c r="C39" t="s">
        <v>114</v>
      </c>
      <c r="D39" s="27">
        <v>330</v>
      </c>
      <c r="E39" s="47">
        <v>278.03579999999999</v>
      </c>
      <c r="F39" s="47">
        <f t="shared" si="0"/>
        <v>0.84253272727272721</v>
      </c>
      <c r="G39" s="2">
        <v>2500</v>
      </c>
      <c r="H39" s="29">
        <f t="shared" si="1"/>
        <v>695089.5</v>
      </c>
      <c r="I39" s="29"/>
      <c r="J39" s="27">
        <v>16042</v>
      </c>
      <c r="K39" s="47">
        <v>4545.1822000000002</v>
      </c>
      <c r="L39" s="47">
        <f t="shared" si="2"/>
        <v>0.28333014586709887</v>
      </c>
      <c r="M39" s="48">
        <v>555</v>
      </c>
      <c r="N39" s="1">
        <f t="shared" si="3"/>
        <v>2522576.1210000003</v>
      </c>
      <c r="O39" s="1">
        <f t="shared" si="4"/>
        <v>3217665.6210000003</v>
      </c>
      <c r="P39" s="1">
        <f t="shared" si="5"/>
        <v>1072555.2070000002</v>
      </c>
    </row>
    <row r="40" spans="1:17" x14ac:dyDescent="0.25">
      <c r="A40" s="25">
        <v>14002</v>
      </c>
      <c r="B40" s="26" t="s">
        <v>144</v>
      </c>
      <c r="C40" t="s">
        <v>114</v>
      </c>
      <c r="D40" s="27">
        <v>492</v>
      </c>
      <c r="E40" s="47">
        <v>838.59019999999998</v>
      </c>
      <c r="F40" s="47">
        <f t="shared" si="0"/>
        <v>1.7044516260162601</v>
      </c>
      <c r="G40" s="2">
        <v>2500</v>
      </c>
      <c r="H40" s="29">
        <f t="shared" si="1"/>
        <v>2096475.5</v>
      </c>
      <c r="I40" s="29"/>
      <c r="J40" s="27">
        <v>37800</v>
      </c>
      <c r="K40" s="47">
        <v>8529.4722999999994</v>
      </c>
      <c r="L40" s="47">
        <f t="shared" si="2"/>
        <v>0.22564741534391533</v>
      </c>
      <c r="M40" s="48">
        <v>555</v>
      </c>
      <c r="N40" s="1">
        <f t="shared" si="3"/>
        <v>4733857.1264999993</v>
      </c>
      <c r="O40" s="1">
        <f t="shared" si="4"/>
        <v>6830332.6264999993</v>
      </c>
      <c r="P40" s="1">
        <f t="shared" si="5"/>
        <v>2276777.5421666666</v>
      </c>
    </row>
    <row r="41" spans="1:17" x14ac:dyDescent="0.25">
      <c r="A41" s="25">
        <v>15006</v>
      </c>
      <c r="B41" s="26" t="s">
        <v>145</v>
      </c>
      <c r="C41" t="s">
        <v>114</v>
      </c>
      <c r="D41" s="27">
        <v>89</v>
      </c>
      <c r="E41" s="47">
        <v>64.159099999999995</v>
      </c>
      <c r="F41" s="47">
        <f t="shared" si="0"/>
        <v>0.72088876404494373</v>
      </c>
      <c r="G41" s="2">
        <v>2500</v>
      </c>
      <c r="H41" s="29">
        <f t="shared" si="1"/>
        <v>160397.75</v>
      </c>
      <c r="I41" s="29"/>
      <c r="J41" s="27">
        <v>7113</v>
      </c>
      <c r="K41" s="47">
        <v>1724.0496999999998</v>
      </c>
      <c r="L41" s="47">
        <f t="shared" si="2"/>
        <v>0.24238010684661884</v>
      </c>
      <c r="M41" s="48">
        <v>555</v>
      </c>
      <c r="N41" s="1">
        <f t="shared" si="3"/>
        <v>956847.58349999983</v>
      </c>
      <c r="O41" s="1">
        <f t="shared" si="4"/>
        <v>1117245.3334999997</v>
      </c>
      <c r="P41" s="1">
        <f t="shared" si="5"/>
        <v>372415.11116666655</v>
      </c>
    </row>
    <row r="42" spans="1:17" x14ac:dyDescent="0.25">
      <c r="A42" s="25">
        <v>15008</v>
      </c>
      <c r="B42" s="26" t="s">
        <v>146</v>
      </c>
      <c r="C42" t="s">
        <v>114</v>
      </c>
      <c r="D42" s="27">
        <v>2782</v>
      </c>
      <c r="E42" s="47">
        <v>5551.6914999999999</v>
      </c>
      <c r="F42" s="47">
        <f t="shared" si="0"/>
        <v>1.9955756649892165</v>
      </c>
      <c r="G42" s="2">
        <v>2500</v>
      </c>
      <c r="H42" s="29">
        <f t="shared" si="1"/>
        <v>13879228.75</v>
      </c>
      <c r="I42" s="29"/>
      <c r="J42" s="27">
        <v>50916</v>
      </c>
      <c r="K42" s="47">
        <v>18031.920599999998</v>
      </c>
      <c r="L42" s="47">
        <f t="shared" si="2"/>
        <v>0.35415037709168035</v>
      </c>
      <c r="M42" s="48">
        <v>555</v>
      </c>
      <c r="N42" s="1">
        <f t="shared" si="3"/>
        <v>10007715.932999998</v>
      </c>
      <c r="O42" s="1">
        <f t="shared" si="4"/>
        <v>23886944.682999998</v>
      </c>
      <c r="P42" s="1">
        <f t="shared" si="5"/>
        <v>7962314.8943333328</v>
      </c>
    </row>
    <row r="43" spans="1:17" x14ac:dyDescent="0.25">
      <c r="A43" s="25">
        <v>16006</v>
      </c>
      <c r="B43" s="26" t="s">
        <v>147</v>
      </c>
      <c r="C43" t="s">
        <v>114</v>
      </c>
      <c r="D43" s="27">
        <v>964</v>
      </c>
      <c r="E43" s="47">
        <v>958.41170000000011</v>
      </c>
      <c r="F43" s="47">
        <f t="shared" si="0"/>
        <v>0.9942030082987553</v>
      </c>
      <c r="G43" s="2">
        <v>2500</v>
      </c>
      <c r="H43" s="29">
        <f t="shared" si="1"/>
        <v>2396029.2500000005</v>
      </c>
      <c r="I43" s="29"/>
      <c r="J43" s="27">
        <v>43310</v>
      </c>
      <c r="K43" s="47">
        <v>9664.2178000000004</v>
      </c>
      <c r="L43" s="47">
        <f t="shared" si="2"/>
        <v>0.22314056338028171</v>
      </c>
      <c r="M43" s="48">
        <v>555</v>
      </c>
      <c r="N43" s="1">
        <f t="shared" si="3"/>
        <v>5363640.8790000007</v>
      </c>
      <c r="O43" s="1">
        <f t="shared" si="4"/>
        <v>7759670.1290000007</v>
      </c>
      <c r="P43" s="1">
        <f t="shared" si="5"/>
        <v>2586556.709666667</v>
      </c>
    </row>
    <row r="44" spans="1:17" x14ac:dyDescent="0.25">
      <c r="A44" s="25">
        <v>16007</v>
      </c>
      <c r="B44" s="26" t="s">
        <v>148</v>
      </c>
      <c r="C44" t="s">
        <v>114</v>
      </c>
      <c r="D44" s="27">
        <v>1930</v>
      </c>
      <c r="E44" s="47">
        <v>3841.8747999999996</v>
      </c>
      <c r="F44" s="47">
        <f t="shared" si="0"/>
        <v>1.9906087046632122</v>
      </c>
      <c r="G44" s="2">
        <v>2500</v>
      </c>
      <c r="H44" s="29">
        <f t="shared" si="1"/>
        <v>9604686.9999999981</v>
      </c>
      <c r="I44" s="29"/>
      <c r="J44" s="27">
        <v>92447</v>
      </c>
      <c r="K44" s="47">
        <v>20805.091499999999</v>
      </c>
      <c r="L44" s="47">
        <f t="shared" si="2"/>
        <v>0.22504885501963284</v>
      </c>
      <c r="M44" s="48">
        <v>555</v>
      </c>
      <c r="N44" s="1">
        <f t="shared" si="3"/>
        <v>11546825.782499999</v>
      </c>
      <c r="O44" s="1">
        <f t="shared" si="4"/>
        <v>21151512.782499999</v>
      </c>
      <c r="P44" s="1">
        <f t="shared" si="5"/>
        <v>7050504.2608333332</v>
      </c>
    </row>
    <row r="45" spans="1:17" x14ac:dyDescent="0.25">
      <c r="A45" s="25">
        <v>16010</v>
      </c>
      <c r="B45" s="26" t="s">
        <v>149</v>
      </c>
      <c r="C45" t="s">
        <v>114</v>
      </c>
      <c r="D45" s="27">
        <v>51</v>
      </c>
      <c r="E45" s="47">
        <v>47.729600000000005</v>
      </c>
      <c r="F45" s="47">
        <f t="shared" si="0"/>
        <v>0.93587450980392162</v>
      </c>
      <c r="G45" s="2">
        <v>2500</v>
      </c>
      <c r="H45" s="29">
        <f t="shared" si="1"/>
        <v>119324.00000000001</v>
      </c>
      <c r="I45" s="29"/>
      <c r="J45" s="27">
        <v>9686</v>
      </c>
      <c r="K45" s="47">
        <v>1418.3678</v>
      </c>
      <c r="L45" s="47">
        <f t="shared" si="2"/>
        <v>0.14643483378071442</v>
      </c>
      <c r="M45" s="48">
        <v>555</v>
      </c>
      <c r="N45" s="1">
        <f t="shared" si="3"/>
        <v>787194.12899999996</v>
      </c>
      <c r="O45" s="1">
        <f t="shared" si="4"/>
        <v>906518.12899999996</v>
      </c>
      <c r="P45" s="1">
        <f t="shared" si="5"/>
        <v>302172.70966666663</v>
      </c>
    </row>
    <row r="46" spans="1:17" x14ac:dyDescent="0.25">
      <c r="A46" s="25">
        <v>18006</v>
      </c>
      <c r="B46" s="26" t="s">
        <v>150</v>
      </c>
      <c r="C46" t="s">
        <v>114</v>
      </c>
      <c r="D46" s="27">
        <v>2214</v>
      </c>
      <c r="E46" s="47">
        <v>2484.8900000000008</v>
      </c>
      <c r="F46" s="47">
        <f t="shared" si="0"/>
        <v>1.1223532068654023</v>
      </c>
      <c r="G46" s="2">
        <v>2500</v>
      </c>
      <c r="H46" s="29">
        <f t="shared" si="1"/>
        <v>6212225.0000000019</v>
      </c>
      <c r="I46" s="29"/>
      <c r="J46" s="27">
        <v>75377</v>
      </c>
      <c r="K46" s="47">
        <v>18653.4735</v>
      </c>
      <c r="L46" s="47">
        <f t="shared" si="2"/>
        <v>0.24746903564747869</v>
      </c>
      <c r="M46" s="48">
        <v>555</v>
      </c>
      <c r="N46" s="1">
        <f t="shared" si="3"/>
        <v>10352677.7925</v>
      </c>
      <c r="O46" s="1">
        <f t="shared" si="4"/>
        <v>16564902.792500002</v>
      </c>
      <c r="P46" s="1">
        <f t="shared" si="5"/>
        <v>5521634.2641666671</v>
      </c>
    </row>
    <row r="47" spans="1:17" x14ac:dyDescent="0.25">
      <c r="A47" s="25">
        <v>18015</v>
      </c>
      <c r="B47" s="26" t="s">
        <v>151</v>
      </c>
      <c r="C47" t="s">
        <v>114</v>
      </c>
      <c r="D47" s="27">
        <v>499</v>
      </c>
      <c r="E47" s="47">
        <v>586.40309999999999</v>
      </c>
      <c r="F47" s="47">
        <f t="shared" si="0"/>
        <v>1.1751565130260522</v>
      </c>
      <c r="G47" s="2">
        <v>2500</v>
      </c>
      <c r="H47" s="29">
        <f t="shared" si="1"/>
        <v>1466007.75</v>
      </c>
      <c r="I47" s="29"/>
      <c r="J47" s="27">
        <v>33064</v>
      </c>
      <c r="K47" s="47">
        <v>8990.1276999999991</v>
      </c>
      <c r="L47" s="47">
        <f t="shared" si="2"/>
        <v>0.27190078937817563</v>
      </c>
      <c r="M47" s="48">
        <v>555</v>
      </c>
      <c r="N47" s="1">
        <f t="shared" si="3"/>
        <v>4989520.8734999998</v>
      </c>
      <c r="O47" s="1">
        <f t="shared" si="4"/>
        <v>6455528.6234999998</v>
      </c>
      <c r="P47" s="1">
        <f t="shared" si="5"/>
        <v>2151842.8744999999</v>
      </c>
    </row>
    <row r="48" spans="1:17" x14ac:dyDescent="0.25">
      <c r="A48" s="25">
        <v>19006</v>
      </c>
      <c r="B48" s="26" t="s">
        <v>152</v>
      </c>
      <c r="C48" t="s">
        <v>114</v>
      </c>
      <c r="D48" s="27">
        <v>955</v>
      </c>
      <c r="E48" s="47">
        <v>1720.3049000000001</v>
      </c>
      <c r="F48" s="47">
        <f t="shared" si="0"/>
        <v>1.8013663874345551</v>
      </c>
      <c r="G48" s="2">
        <v>2500</v>
      </c>
      <c r="H48" s="29">
        <f t="shared" si="1"/>
        <v>4300762.25</v>
      </c>
      <c r="I48" s="29"/>
      <c r="J48" s="27">
        <v>59368</v>
      </c>
      <c r="K48" s="47">
        <v>12798.159</v>
      </c>
      <c r="L48" s="47">
        <f t="shared" si="2"/>
        <v>0.21557335601670932</v>
      </c>
      <c r="M48" s="48">
        <v>555</v>
      </c>
      <c r="N48" s="1">
        <f t="shared" si="3"/>
        <v>7102978.2450000001</v>
      </c>
      <c r="O48" s="1">
        <f t="shared" si="4"/>
        <v>11403740.495000001</v>
      </c>
      <c r="P48" s="1">
        <f t="shared" si="5"/>
        <v>3801246.831666667</v>
      </c>
    </row>
    <row r="49" spans="1:16" x14ac:dyDescent="0.25">
      <c r="A49" s="25">
        <v>19007</v>
      </c>
      <c r="B49" s="26" t="s">
        <v>153</v>
      </c>
      <c r="C49" t="s">
        <v>114</v>
      </c>
      <c r="D49" s="27">
        <v>1504</v>
      </c>
      <c r="E49" s="47">
        <v>2360.511</v>
      </c>
      <c r="F49" s="47">
        <f t="shared" si="0"/>
        <v>1.5694886968085107</v>
      </c>
      <c r="G49" s="2">
        <v>2500</v>
      </c>
      <c r="H49" s="29">
        <f t="shared" si="1"/>
        <v>5901277.5</v>
      </c>
      <c r="I49" s="29"/>
      <c r="J49" s="27">
        <v>27727</v>
      </c>
      <c r="K49" s="47">
        <v>8575.119200000001</v>
      </c>
      <c r="L49" s="47">
        <f t="shared" si="2"/>
        <v>0.30926963609478131</v>
      </c>
      <c r="M49" s="48">
        <v>555</v>
      </c>
      <c r="N49" s="1">
        <f t="shared" si="3"/>
        <v>4759191.1560000004</v>
      </c>
      <c r="O49" s="1">
        <f t="shared" si="4"/>
        <v>10660468.655999999</v>
      </c>
      <c r="P49" s="1">
        <f t="shared" si="5"/>
        <v>3553489.5519999997</v>
      </c>
    </row>
    <row r="50" spans="1:16" x14ac:dyDescent="0.25">
      <c r="A50" s="25">
        <v>21002</v>
      </c>
      <c r="B50" s="26" t="s">
        <v>154</v>
      </c>
      <c r="C50" t="s">
        <v>114</v>
      </c>
      <c r="D50" s="27">
        <v>1854</v>
      </c>
      <c r="E50" s="47">
        <v>2843.9466000000002</v>
      </c>
      <c r="F50" s="47">
        <f t="shared" si="0"/>
        <v>1.5339517799352751</v>
      </c>
      <c r="G50" s="2">
        <v>2500</v>
      </c>
      <c r="H50" s="29">
        <f t="shared" si="1"/>
        <v>7109866.5000000009</v>
      </c>
      <c r="I50" s="29"/>
      <c r="J50" s="27">
        <v>107052</v>
      </c>
      <c r="K50" s="47">
        <v>25997.903300000002</v>
      </c>
      <c r="L50" s="47">
        <f t="shared" si="2"/>
        <v>0.24285303684190862</v>
      </c>
      <c r="M50" s="48">
        <v>555</v>
      </c>
      <c r="N50" s="1">
        <f t="shared" si="3"/>
        <v>14428836.331500001</v>
      </c>
      <c r="O50" s="1">
        <f t="shared" si="4"/>
        <v>21538702.831500001</v>
      </c>
      <c r="P50" s="1">
        <f t="shared" si="5"/>
        <v>7179567.6105000004</v>
      </c>
    </row>
    <row r="51" spans="1:16" x14ac:dyDescent="0.25">
      <c r="A51" s="25">
        <v>23003</v>
      </c>
      <c r="B51" s="26" t="s">
        <v>155</v>
      </c>
      <c r="C51" t="s">
        <v>114</v>
      </c>
      <c r="D51" s="27">
        <v>832</v>
      </c>
      <c r="E51" s="47">
        <v>834.19899999999996</v>
      </c>
      <c r="F51" s="47">
        <f t="shared" si="0"/>
        <v>1.0026430288461539</v>
      </c>
      <c r="G51" s="2">
        <v>2500</v>
      </c>
      <c r="H51" s="29">
        <f t="shared" si="1"/>
        <v>2085497.5000000002</v>
      </c>
      <c r="I51" s="29"/>
      <c r="J51" s="27">
        <v>23877</v>
      </c>
      <c r="K51" s="47">
        <v>5670.0052000000005</v>
      </c>
      <c r="L51" s="47">
        <f t="shared" si="2"/>
        <v>0.23746723625246055</v>
      </c>
      <c r="M51" s="48">
        <v>555</v>
      </c>
      <c r="N51" s="1">
        <f t="shared" si="3"/>
        <v>3146852.8860000004</v>
      </c>
      <c r="O51" s="1">
        <f t="shared" si="4"/>
        <v>5232350.3860000009</v>
      </c>
      <c r="P51" s="1">
        <f t="shared" si="5"/>
        <v>1744116.7953333335</v>
      </c>
    </row>
    <row r="52" spans="1:16" x14ac:dyDescent="0.25">
      <c r="A52" s="25">
        <v>23008</v>
      </c>
      <c r="B52" s="26" t="s">
        <v>156</v>
      </c>
      <c r="C52" t="s">
        <v>114</v>
      </c>
      <c r="D52" s="27">
        <v>646</v>
      </c>
      <c r="E52" s="47">
        <v>1010.1969999999998</v>
      </c>
      <c r="F52" s="47">
        <f t="shared" si="0"/>
        <v>1.5637724458204332</v>
      </c>
      <c r="G52" s="2">
        <v>2500</v>
      </c>
      <c r="H52" s="29">
        <f t="shared" si="1"/>
        <v>2525492.4999999995</v>
      </c>
      <c r="I52" s="29"/>
      <c r="J52" s="27">
        <v>127555</v>
      </c>
      <c r="K52" s="47">
        <v>15331.030299999997</v>
      </c>
      <c r="L52" s="47">
        <f t="shared" si="2"/>
        <v>0.12019152757633959</v>
      </c>
      <c r="M52" s="48">
        <v>555</v>
      </c>
      <c r="N52" s="1">
        <f t="shared" si="3"/>
        <v>8508721.8164999988</v>
      </c>
      <c r="O52" s="1">
        <f t="shared" si="4"/>
        <v>11034214.316499999</v>
      </c>
      <c r="P52" s="1">
        <f t="shared" si="5"/>
        <v>3678071.4388333331</v>
      </c>
    </row>
    <row r="53" spans="1:16" x14ac:dyDescent="0.25">
      <c r="A53" s="25">
        <v>31000</v>
      </c>
      <c r="B53" s="26" t="s">
        <v>157</v>
      </c>
      <c r="C53" t="s">
        <v>114</v>
      </c>
      <c r="D53" s="27">
        <v>547</v>
      </c>
      <c r="E53" s="47">
        <v>700.06640000000004</v>
      </c>
      <c r="F53" s="47">
        <f t="shared" si="0"/>
        <v>1.2798288848263255</v>
      </c>
      <c r="G53" s="2">
        <v>2500</v>
      </c>
      <c r="H53" s="29">
        <f t="shared" si="1"/>
        <v>1750166</v>
      </c>
      <c r="I53" s="29"/>
      <c r="J53" s="27">
        <v>17168</v>
      </c>
      <c r="K53" s="47">
        <v>3844.4616999999994</v>
      </c>
      <c r="L53" s="47">
        <f t="shared" si="2"/>
        <v>0.22393183247903073</v>
      </c>
      <c r="M53" s="48">
        <v>555</v>
      </c>
      <c r="N53" s="1">
        <f t="shared" si="3"/>
        <v>2133676.2434999999</v>
      </c>
      <c r="O53" s="1">
        <f t="shared" si="4"/>
        <v>3883842.2434999999</v>
      </c>
      <c r="P53" s="1">
        <f t="shared" si="5"/>
        <v>1294614.0811666667</v>
      </c>
    </row>
  </sheetData>
  <mergeCells count="2">
    <mergeCell ref="D7:H7"/>
    <mergeCell ref="J7:N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36C9-4605-4EEF-89EB-8570140201CF}">
  <dimension ref="A1:Q54"/>
  <sheetViews>
    <sheetView zoomScale="79" workbookViewId="0">
      <pane ySplit="8" topLeftCell="A9" activePane="bottomLeft" state="frozen"/>
      <selection activeCell="M17" sqref="M17"/>
      <selection pane="bottomLeft" activeCell="B43" sqref="B43"/>
    </sheetView>
  </sheetViews>
  <sheetFormatPr defaultRowHeight="15" x14ac:dyDescent="0.25"/>
  <cols>
    <col min="1" max="1" width="8.85546875" bestFit="1" customWidth="1"/>
    <col min="2" max="2" width="36.5703125" customWidth="1"/>
    <col min="3" max="3" width="15.85546875" customWidth="1"/>
    <col min="4" max="4" width="9.7109375" style="27" bestFit="1" customWidth="1"/>
    <col min="5" max="5" width="9.7109375" bestFit="1" customWidth="1"/>
    <col min="6" max="6" width="9.42578125" bestFit="1" customWidth="1"/>
    <col min="7" max="7" width="11.28515625" customWidth="1"/>
    <col min="8" max="8" width="13.5703125" customWidth="1"/>
    <col min="9" max="9" width="4.42578125" customWidth="1"/>
    <col min="10" max="10" width="10.7109375" bestFit="1" customWidth="1"/>
    <col min="11" max="11" width="9.7109375" bestFit="1" customWidth="1"/>
    <col min="12" max="12" width="9.42578125" bestFit="1" customWidth="1"/>
    <col min="14" max="14" width="14.42578125" customWidth="1"/>
    <col min="15" max="15" width="0.7109375" hidden="1" customWidth="1"/>
    <col min="16" max="16" width="16.42578125" bestFit="1" customWidth="1"/>
    <col min="17" max="17" width="14.28515625" bestFit="1" customWidth="1"/>
  </cols>
  <sheetData>
    <row r="1" spans="1:17" x14ac:dyDescent="0.25">
      <c r="A1" s="4" t="s">
        <v>0</v>
      </c>
      <c r="D1"/>
    </row>
    <row r="2" spans="1:17" x14ac:dyDescent="0.25">
      <c r="A2" s="4" t="s">
        <v>158</v>
      </c>
      <c r="D2"/>
    </row>
    <row r="3" spans="1:17" x14ac:dyDescent="0.25">
      <c r="D3"/>
    </row>
    <row r="4" spans="1:17" x14ac:dyDescent="0.25">
      <c r="A4" s="4" t="s">
        <v>6</v>
      </c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4"/>
      <c r="D5" s="40">
        <v>61332</v>
      </c>
      <c r="E5" s="41"/>
      <c r="F5" s="42">
        <f>AVERAGE(F9:F37)</f>
        <v>1.3323827703498812</v>
      </c>
      <c r="G5" s="41"/>
      <c r="H5" s="41"/>
      <c r="I5" s="41"/>
      <c r="J5" s="41"/>
      <c r="K5" s="41"/>
      <c r="L5" s="42">
        <f>AVERAGE(L9:L37)</f>
        <v>0.26410070836607963</v>
      </c>
      <c r="M5" s="41"/>
      <c r="N5" s="41"/>
      <c r="O5" s="41"/>
      <c r="P5" s="43">
        <f>P7*4</f>
        <v>560634035.74000013</v>
      </c>
      <c r="Q5" s="41"/>
    </row>
    <row r="6" spans="1:17" s="49" customFormat="1" x14ac:dyDescent="0.25">
      <c r="A6" s="4" t="s">
        <v>7</v>
      </c>
      <c r="D6" s="40">
        <v>15333</v>
      </c>
      <c r="E6" s="40">
        <v>20284.843000000004</v>
      </c>
      <c r="F6" s="41">
        <f>E6/D6</f>
        <v>1.3229533033326815</v>
      </c>
      <c r="G6" s="41"/>
      <c r="H6" s="40">
        <f>SUM(H9:H54)</f>
        <v>47669381.04999999</v>
      </c>
      <c r="I6" s="40"/>
      <c r="J6" s="40">
        <v>689892</v>
      </c>
      <c r="K6" s="40">
        <v>176169.76740000001</v>
      </c>
      <c r="L6" s="41">
        <f>K6/J6</f>
        <v>0.25535847263049871</v>
      </c>
      <c r="M6" s="41"/>
      <c r="N6" s="40">
        <f>SUM(N9:N54)</f>
        <v>92489127.88500002</v>
      </c>
      <c r="O6" s="40"/>
      <c r="P6" s="41"/>
      <c r="Q6" s="41"/>
    </row>
    <row r="7" spans="1:17" x14ac:dyDescent="0.25">
      <c r="D7" s="51" t="s">
        <v>103</v>
      </c>
      <c r="E7" s="51"/>
      <c r="F7" s="51"/>
      <c r="G7" s="51"/>
      <c r="H7" s="51"/>
      <c r="I7" s="44"/>
      <c r="J7" s="51" t="s">
        <v>104</v>
      </c>
      <c r="K7" s="51"/>
      <c r="L7" s="51"/>
      <c r="M7" s="51"/>
      <c r="N7" s="51"/>
      <c r="O7" s="44"/>
      <c r="P7" s="45">
        <f>SUM(P9:P54)</f>
        <v>140158508.93500003</v>
      </c>
      <c r="Q7" s="45">
        <f>SUM(Q9:Q54)</f>
        <v>46719502.978333324</v>
      </c>
    </row>
    <row r="8" spans="1:17" ht="45" x14ac:dyDescent="0.25">
      <c r="A8" s="19" t="s">
        <v>8</v>
      </c>
      <c r="B8" s="19" t="s">
        <v>9</v>
      </c>
      <c r="C8" s="50" t="s">
        <v>105</v>
      </c>
      <c r="D8" s="20" t="s">
        <v>106</v>
      </c>
      <c r="E8" s="19" t="s">
        <v>107</v>
      </c>
      <c r="F8" s="19" t="s">
        <v>108</v>
      </c>
      <c r="G8" s="19" t="s">
        <v>109</v>
      </c>
      <c r="H8" s="19" t="s">
        <v>110</v>
      </c>
      <c r="I8" s="46"/>
      <c r="J8" s="19" t="s">
        <v>111</v>
      </c>
      <c r="K8" s="19" t="s">
        <v>107</v>
      </c>
      <c r="L8" s="19" t="s">
        <v>108</v>
      </c>
      <c r="M8" s="19" t="s">
        <v>109</v>
      </c>
      <c r="N8" s="19" t="s">
        <v>110</v>
      </c>
      <c r="O8" s="46"/>
      <c r="P8" s="19" t="s">
        <v>112</v>
      </c>
      <c r="Q8" s="19" t="s">
        <v>18</v>
      </c>
    </row>
    <row r="9" spans="1:17" x14ac:dyDescent="0.25">
      <c r="A9" s="25">
        <v>1002</v>
      </c>
      <c r="B9" s="26" t="s">
        <v>159</v>
      </c>
      <c r="C9" t="s">
        <v>160</v>
      </c>
      <c r="D9" s="27">
        <v>320</v>
      </c>
      <c r="E9" s="47">
        <v>310.37729999999999</v>
      </c>
      <c r="F9" s="47">
        <f>IFERROR(E9/D9,0)</f>
        <v>0.96992906249999999</v>
      </c>
      <c r="G9" s="2">
        <v>2350</v>
      </c>
      <c r="H9" s="29">
        <f t="shared" ref="H9:H54" si="0">D9*F9*G9</f>
        <v>729386.65500000003</v>
      </c>
      <c r="I9" s="29"/>
      <c r="J9" s="27">
        <v>12741</v>
      </c>
      <c r="K9" s="47">
        <v>3382.7870000000003</v>
      </c>
      <c r="L9" s="47">
        <f t="shared" ref="L9:L54" si="1">IFERROR(K9/J9,0)</f>
        <v>0.26550404206891143</v>
      </c>
      <c r="M9" s="48">
        <v>525</v>
      </c>
      <c r="N9" s="1">
        <f t="shared" ref="N9:N54" si="2">J9*L9*M9</f>
        <v>1775963.1750000003</v>
      </c>
      <c r="O9" s="29"/>
      <c r="P9" s="1">
        <f>N9+H9</f>
        <v>2505349.83</v>
      </c>
      <c r="Q9" s="1">
        <f>P9/3</f>
        <v>835116.61</v>
      </c>
    </row>
    <row r="10" spans="1:17" x14ac:dyDescent="0.25">
      <c r="A10" s="25">
        <v>1011</v>
      </c>
      <c r="B10" s="26" t="s">
        <v>161</v>
      </c>
      <c r="C10" t="s">
        <v>160</v>
      </c>
      <c r="D10" s="27">
        <v>595</v>
      </c>
      <c r="E10" s="47">
        <v>656.13900000000012</v>
      </c>
      <c r="F10" s="47">
        <f>IFERROR(E10/D10,0)</f>
        <v>1.1027546218487396</v>
      </c>
      <c r="G10" s="2">
        <v>2350</v>
      </c>
      <c r="H10" s="29">
        <f t="shared" si="0"/>
        <v>1541926.6500000004</v>
      </c>
      <c r="I10" s="29"/>
      <c r="J10" s="27">
        <v>34704</v>
      </c>
      <c r="K10" s="47">
        <v>6208.2361999999994</v>
      </c>
      <c r="L10" s="47">
        <f t="shared" si="1"/>
        <v>0.17889108460119868</v>
      </c>
      <c r="M10" s="48">
        <v>525</v>
      </c>
      <c r="N10" s="1">
        <f t="shared" si="2"/>
        <v>3259324.0049999999</v>
      </c>
      <c r="O10" s="29"/>
      <c r="P10" s="1">
        <f t="shared" ref="P10:P54" si="3">N10+H10</f>
        <v>4801250.6550000003</v>
      </c>
      <c r="Q10" s="1">
        <f t="shared" ref="Q10:Q54" si="4">P10/3</f>
        <v>1600416.885</v>
      </c>
    </row>
    <row r="11" spans="1:17" x14ac:dyDescent="0.25">
      <c r="A11" s="25">
        <v>2005</v>
      </c>
      <c r="B11" s="26" t="s">
        <v>162</v>
      </c>
      <c r="C11" t="s">
        <v>160</v>
      </c>
      <c r="D11" s="27">
        <v>293</v>
      </c>
      <c r="E11" s="47">
        <v>308.19580000000002</v>
      </c>
      <c r="F11" s="47">
        <f t="shared" ref="F11:F54" si="5">IFERROR(E11/D11,0)</f>
        <v>1.0518627986348124</v>
      </c>
      <c r="G11" s="2">
        <v>2350</v>
      </c>
      <c r="H11" s="29">
        <f t="shared" si="0"/>
        <v>724260.13</v>
      </c>
      <c r="I11" s="29"/>
      <c r="J11" s="27">
        <v>22191</v>
      </c>
      <c r="K11" s="47">
        <v>7589.1188000000002</v>
      </c>
      <c r="L11" s="47">
        <f t="shared" si="1"/>
        <v>0.34199084313460415</v>
      </c>
      <c r="M11" s="48">
        <v>525</v>
      </c>
      <c r="N11" s="1">
        <f t="shared" si="2"/>
        <v>3984287.3700000006</v>
      </c>
      <c r="O11" s="29"/>
      <c r="P11" s="1">
        <f t="shared" si="3"/>
        <v>4708547.5000000009</v>
      </c>
      <c r="Q11" s="1">
        <f t="shared" si="4"/>
        <v>1569515.8333333337</v>
      </c>
    </row>
    <row r="12" spans="1:17" x14ac:dyDescent="0.25">
      <c r="A12" s="25">
        <v>2008</v>
      </c>
      <c r="B12" s="26" t="s">
        <v>163</v>
      </c>
      <c r="C12" t="s">
        <v>160</v>
      </c>
      <c r="D12" s="27">
        <v>176</v>
      </c>
      <c r="E12" s="47">
        <v>297.23999999999995</v>
      </c>
      <c r="F12" s="47">
        <f t="shared" si="5"/>
        <v>1.688863636363636</v>
      </c>
      <c r="G12" s="2">
        <v>2350</v>
      </c>
      <c r="H12" s="29">
        <f t="shared" si="0"/>
        <v>698513.99999999988</v>
      </c>
      <c r="I12" s="29"/>
      <c r="J12" s="27">
        <v>18127</v>
      </c>
      <c r="K12" s="47">
        <v>3487.2474000000002</v>
      </c>
      <c r="L12" s="47">
        <f t="shared" si="1"/>
        <v>0.19237862856512386</v>
      </c>
      <c r="M12" s="48">
        <v>525</v>
      </c>
      <c r="N12" s="1">
        <f t="shared" si="2"/>
        <v>1830804.885</v>
      </c>
      <c r="O12" s="29"/>
      <c r="P12" s="1">
        <f t="shared" si="3"/>
        <v>2529318.8849999998</v>
      </c>
      <c r="Q12" s="1">
        <f t="shared" si="4"/>
        <v>843106.29499999993</v>
      </c>
    </row>
    <row r="13" spans="1:17" x14ac:dyDescent="0.25">
      <c r="A13" s="25">
        <v>2010</v>
      </c>
      <c r="B13" s="26" t="s">
        <v>78</v>
      </c>
      <c r="C13" t="s">
        <v>160</v>
      </c>
      <c r="D13" s="27">
        <v>78</v>
      </c>
      <c r="E13" s="47">
        <v>44.621500000000012</v>
      </c>
      <c r="F13" s="47">
        <f t="shared" si="5"/>
        <v>0.57207051282051302</v>
      </c>
      <c r="G13" s="2">
        <v>2350</v>
      </c>
      <c r="H13" s="29">
        <f t="shared" si="0"/>
        <v>104860.52500000004</v>
      </c>
      <c r="I13" s="29"/>
      <c r="J13" s="27">
        <v>2917</v>
      </c>
      <c r="K13" s="47">
        <v>691.59949999999992</v>
      </c>
      <c r="L13" s="47">
        <f t="shared" si="1"/>
        <v>0.23709273225917035</v>
      </c>
      <c r="M13" s="48">
        <v>525</v>
      </c>
      <c r="N13" s="1">
        <f t="shared" si="2"/>
        <v>363089.73749999993</v>
      </c>
      <c r="O13" s="29"/>
      <c r="P13" s="1">
        <f t="shared" si="3"/>
        <v>467950.26249999995</v>
      </c>
      <c r="Q13" s="1">
        <f t="shared" si="4"/>
        <v>155983.42083333331</v>
      </c>
    </row>
    <row r="14" spans="1:17" x14ac:dyDescent="0.25">
      <c r="A14" s="25">
        <v>2134</v>
      </c>
      <c r="B14" s="26" t="s">
        <v>164</v>
      </c>
      <c r="C14" t="s">
        <v>160</v>
      </c>
      <c r="D14" s="27">
        <v>136</v>
      </c>
      <c r="E14" s="47">
        <v>242.57529999999997</v>
      </c>
      <c r="F14" s="47">
        <f t="shared" si="5"/>
        <v>1.7836419117647058</v>
      </c>
      <c r="G14" s="2">
        <v>2350</v>
      </c>
      <c r="H14" s="29">
        <f t="shared" si="0"/>
        <v>570051.95499999996</v>
      </c>
      <c r="I14" s="29"/>
      <c r="J14" s="27">
        <v>10124</v>
      </c>
      <c r="K14" s="47">
        <v>2881.0889999999999</v>
      </c>
      <c r="L14" s="47">
        <f t="shared" si="1"/>
        <v>0.28458010667720268</v>
      </c>
      <c r="M14" s="48">
        <v>525</v>
      </c>
      <c r="N14" s="1">
        <f t="shared" si="2"/>
        <v>1512571.7249999999</v>
      </c>
      <c r="O14" s="29"/>
      <c r="P14" s="1">
        <f t="shared" si="3"/>
        <v>2082623.6799999997</v>
      </c>
      <c r="Q14" s="1">
        <f t="shared" si="4"/>
        <v>694207.8933333332</v>
      </c>
    </row>
    <row r="15" spans="1:17" x14ac:dyDescent="0.25">
      <c r="A15" s="25">
        <v>3052</v>
      </c>
      <c r="B15" s="26" t="s">
        <v>165</v>
      </c>
      <c r="C15" t="s">
        <v>160</v>
      </c>
      <c r="D15" s="27">
        <v>527</v>
      </c>
      <c r="E15" s="47">
        <v>603.14710000000014</v>
      </c>
      <c r="F15" s="47">
        <f t="shared" si="5"/>
        <v>1.1444916508538903</v>
      </c>
      <c r="G15" s="2">
        <v>2350</v>
      </c>
      <c r="H15" s="29">
        <f t="shared" si="0"/>
        <v>1417395.6850000003</v>
      </c>
      <c r="I15" s="29"/>
      <c r="J15" s="27">
        <v>11208</v>
      </c>
      <c r="K15" s="47">
        <v>3108.3741</v>
      </c>
      <c r="L15" s="47">
        <f t="shared" si="1"/>
        <v>0.27733530513918631</v>
      </c>
      <c r="M15" s="48">
        <v>525</v>
      </c>
      <c r="N15" s="1">
        <f t="shared" si="2"/>
        <v>1631896.4025000001</v>
      </c>
      <c r="O15" s="29"/>
      <c r="P15" s="1">
        <f t="shared" si="3"/>
        <v>3049292.0875000004</v>
      </c>
      <c r="Q15" s="1">
        <f t="shared" si="4"/>
        <v>1016430.6958333334</v>
      </c>
    </row>
    <row r="16" spans="1:17" x14ac:dyDescent="0.25">
      <c r="A16" s="25">
        <v>3066</v>
      </c>
      <c r="B16" s="26" t="s">
        <v>166</v>
      </c>
      <c r="C16" t="s">
        <v>160</v>
      </c>
      <c r="D16" s="27">
        <v>443</v>
      </c>
      <c r="E16" s="47">
        <v>651.38970000000006</v>
      </c>
      <c r="F16" s="47">
        <f t="shared" si="5"/>
        <v>1.4704056433408579</v>
      </c>
      <c r="G16" s="2">
        <v>2350</v>
      </c>
      <c r="H16" s="29">
        <f t="shared" si="0"/>
        <v>1530765.7950000002</v>
      </c>
      <c r="I16" s="29"/>
      <c r="J16" s="27">
        <v>15134</v>
      </c>
      <c r="K16" s="47">
        <v>5020.5526999999993</v>
      </c>
      <c r="L16" s="47">
        <f t="shared" si="1"/>
        <v>0.33173996960486318</v>
      </c>
      <c r="M16" s="48">
        <v>525</v>
      </c>
      <c r="N16" s="1">
        <f t="shared" si="2"/>
        <v>2635790.1674999995</v>
      </c>
      <c r="O16" s="29"/>
      <c r="P16" s="1">
        <f t="shared" si="3"/>
        <v>4166555.9624999994</v>
      </c>
      <c r="Q16" s="1">
        <f t="shared" si="4"/>
        <v>1388851.9874999998</v>
      </c>
    </row>
    <row r="17" spans="1:17" x14ac:dyDescent="0.25">
      <c r="A17" s="25">
        <v>3072</v>
      </c>
      <c r="B17" s="26" t="s">
        <v>167</v>
      </c>
      <c r="C17" t="s">
        <v>160</v>
      </c>
      <c r="D17" s="27">
        <v>756</v>
      </c>
      <c r="E17" s="47">
        <v>1091.2971</v>
      </c>
      <c r="F17" s="47">
        <f t="shared" si="5"/>
        <v>1.4435146825396825</v>
      </c>
      <c r="G17" s="2">
        <v>2350</v>
      </c>
      <c r="H17" s="29">
        <f t="shared" si="0"/>
        <v>2564548.1850000001</v>
      </c>
      <c r="I17" s="29"/>
      <c r="J17" s="27">
        <v>32265</v>
      </c>
      <c r="K17" s="47">
        <v>6842.1291000000001</v>
      </c>
      <c r="L17" s="47">
        <f t="shared" si="1"/>
        <v>0.21206040911204091</v>
      </c>
      <c r="M17" s="48">
        <v>525</v>
      </c>
      <c r="N17" s="1">
        <f t="shared" si="2"/>
        <v>3592117.7774999999</v>
      </c>
      <c r="O17" s="29"/>
      <c r="P17" s="1">
        <f t="shared" si="3"/>
        <v>6156665.9625000004</v>
      </c>
      <c r="Q17" s="1">
        <f t="shared" si="4"/>
        <v>2052221.9875</v>
      </c>
    </row>
    <row r="18" spans="1:17" x14ac:dyDescent="0.25">
      <c r="A18" s="25">
        <v>3999</v>
      </c>
      <c r="B18" s="26" t="s">
        <v>168</v>
      </c>
      <c r="C18" t="s">
        <v>160</v>
      </c>
      <c r="D18" s="27">
        <v>35</v>
      </c>
      <c r="E18" s="47">
        <v>126.30890000000002</v>
      </c>
      <c r="F18" s="47">
        <f t="shared" si="5"/>
        <v>3.608825714285715</v>
      </c>
      <c r="G18" s="2">
        <v>2350</v>
      </c>
      <c r="H18" s="29">
        <f t="shared" si="0"/>
        <v>296825.91500000004</v>
      </c>
      <c r="I18" s="29"/>
      <c r="J18" s="27">
        <v>2810</v>
      </c>
      <c r="K18" s="47">
        <v>1202.5463999999999</v>
      </c>
      <c r="L18" s="47">
        <f t="shared" si="1"/>
        <v>0.42795245551601424</v>
      </c>
      <c r="M18" s="48">
        <v>525</v>
      </c>
      <c r="N18" s="1">
        <f t="shared" si="2"/>
        <v>631336.86</v>
      </c>
      <c r="O18" s="29"/>
      <c r="P18" s="1">
        <f t="shared" si="3"/>
        <v>928162.77500000002</v>
      </c>
      <c r="Q18" s="1">
        <f t="shared" si="4"/>
        <v>309387.59166666667</v>
      </c>
    </row>
    <row r="19" spans="1:17" x14ac:dyDescent="0.25">
      <c r="A19" s="25">
        <v>4005</v>
      </c>
      <c r="B19" s="26" t="s">
        <v>169</v>
      </c>
      <c r="C19" t="s">
        <v>160</v>
      </c>
      <c r="D19" s="27">
        <v>566</v>
      </c>
      <c r="E19" s="47">
        <v>555.24159999999995</v>
      </c>
      <c r="F19" s="47">
        <f t="shared" si="5"/>
        <v>0.98099222614840975</v>
      </c>
      <c r="G19" s="2">
        <v>2350</v>
      </c>
      <c r="H19" s="29">
        <f t="shared" si="0"/>
        <v>1304817.7599999998</v>
      </c>
      <c r="I19" s="29"/>
      <c r="J19" s="27">
        <v>14871</v>
      </c>
      <c r="K19" s="47">
        <v>3450.2689999999998</v>
      </c>
      <c r="L19" s="47">
        <f t="shared" si="1"/>
        <v>0.23201324725976732</v>
      </c>
      <c r="M19" s="48">
        <v>525</v>
      </c>
      <c r="N19" s="1">
        <f t="shared" si="2"/>
        <v>1811391.2249999999</v>
      </c>
      <c r="O19" s="29"/>
      <c r="P19" s="1">
        <f t="shared" si="3"/>
        <v>3116208.9849999994</v>
      </c>
      <c r="Q19" s="1">
        <f t="shared" si="4"/>
        <v>1038736.3283333331</v>
      </c>
    </row>
    <row r="20" spans="1:17" x14ac:dyDescent="0.25">
      <c r="A20" s="25">
        <v>4006</v>
      </c>
      <c r="B20" s="26" t="s">
        <v>170</v>
      </c>
      <c r="C20" t="s">
        <v>160</v>
      </c>
      <c r="D20" s="27">
        <v>281</v>
      </c>
      <c r="E20" s="47">
        <v>273.29130000000004</v>
      </c>
      <c r="F20" s="47">
        <f t="shared" si="5"/>
        <v>0.97256690391459089</v>
      </c>
      <c r="G20" s="2">
        <v>2350</v>
      </c>
      <c r="H20" s="29">
        <f t="shared" si="0"/>
        <v>642234.55500000005</v>
      </c>
      <c r="I20" s="29"/>
      <c r="J20" s="27">
        <v>20716</v>
      </c>
      <c r="K20" s="47">
        <v>5407.0358000000006</v>
      </c>
      <c r="L20" s="47">
        <f t="shared" si="1"/>
        <v>0.26100771384437155</v>
      </c>
      <c r="M20" s="48">
        <v>525</v>
      </c>
      <c r="N20" s="1">
        <f t="shared" si="2"/>
        <v>2838693.7950000004</v>
      </c>
      <c r="O20" s="29"/>
      <c r="P20" s="1">
        <f t="shared" si="3"/>
        <v>3480928.3500000006</v>
      </c>
      <c r="Q20" s="1">
        <f t="shared" si="4"/>
        <v>1160309.4500000002</v>
      </c>
    </row>
    <row r="21" spans="1:17" x14ac:dyDescent="0.25">
      <c r="A21" s="25">
        <v>4008</v>
      </c>
      <c r="B21" s="26" t="s">
        <v>171</v>
      </c>
      <c r="C21" t="s">
        <v>160</v>
      </c>
      <c r="D21" s="27">
        <v>174</v>
      </c>
      <c r="E21" s="47">
        <v>173.9889</v>
      </c>
      <c r="F21" s="47">
        <f t="shared" si="5"/>
        <v>0.99993620689655172</v>
      </c>
      <c r="G21" s="2">
        <v>2350</v>
      </c>
      <c r="H21" s="29">
        <f t="shared" si="0"/>
        <v>408873.91499999998</v>
      </c>
      <c r="I21" s="29"/>
      <c r="J21" s="27">
        <v>12565</v>
      </c>
      <c r="K21" s="47">
        <v>2382.0282999999999</v>
      </c>
      <c r="L21" s="47">
        <f t="shared" si="1"/>
        <v>0.18957646637485076</v>
      </c>
      <c r="M21" s="48">
        <v>525</v>
      </c>
      <c r="N21" s="1">
        <f t="shared" si="2"/>
        <v>1250564.8574999999</v>
      </c>
      <c r="O21" s="29"/>
      <c r="P21" s="1">
        <f t="shared" si="3"/>
        <v>1659438.7725</v>
      </c>
      <c r="Q21" s="1">
        <f t="shared" si="4"/>
        <v>553146.25749999995</v>
      </c>
    </row>
    <row r="22" spans="1:17" x14ac:dyDescent="0.25">
      <c r="A22" s="25">
        <v>4025</v>
      </c>
      <c r="B22" s="26" t="s">
        <v>172</v>
      </c>
      <c r="C22" t="s">
        <v>160</v>
      </c>
      <c r="D22" s="27">
        <v>466</v>
      </c>
      <c r="E22" s="47">
        <v>662.08960000000002</v>
      </c>
      <c r="F22" s="47">
        <f t="shared" si="5"/>
        <v>1.4207931330472103</v>
      </c>
      <c r="G22" s="2">
        <v>2350</v>
      </c>
      <c r="H22" s="29">
        <f t="shared" si="0"/>
        <v>1555910.56</v>
      </c>
      <c r="I22" s="29"/>
      <c r="J22" s="27">
        <v>12082</v>
      </c>
      <c r="K22" s="47">
        <v>3727.4352000000003</v>
      </c>
      <c r="L22" s="47">
        <f t="shared" si="1"/>
        <v>0.30851143850355905</v>
      </c>
      <c r="M22" s="48">
        <v>525</v>
      </c>
      <c r="N22" s="1">
        <f t="shared" si="2"/>
        <v>1956903.4800000002</v>
      </c>
      <c r="O22" s="29"/>
      <c r="P22" s="1">
        <f t="shared" si="3"/>
        <v>3512814.04</v>
      </c>
      <c r="Q22" s="1">
        <f t="shared" si="4"/>
        <v>1170938.0133333334</v>
      </c>
    </row>
    <row r="23" spans="1:17" x14ac:dyDescent="0.25">
      <c r="A23" s="25">
        <v>5003</v>
      </c>
      <c r="B23" s="26" t="s">
        <v>173</v>
      </c>
      <c r="C23" t="s">
        <v>160</v>
      </c>
      <c r="D23" s="27">
        <v>168</v>
      </c>
      <c r="E23" s="47">
        <v>111.98950000000001</v>
      </c>
      <c r="F23" s="47">
        <f t="shared" si="5"/>
        <v>0.66660416666666666</v>
      </c>
      <c r="G23" s="2">
        <v>2350</v>
      </c>
      <c r="H23" s="29">
        <f t="shared" si="0"/>
        <v>263175.32499999995</v>
      </c>
      <c r="I23" s="29"/>
      <c r="J23" s="27">
        <v>11352</v>
      </c>
      <c r="K23" s="47">
        <v>3005.8264999999997</v>
      </c>
      <c r="L23" s="47">
        <f t="shared" si="1"/>
        <v>0.26478387068357995</v>
      </c>
      <c r="M23" s="48">
        <v>525</v>
      </c>
      <c r="N23" s="1">
        <f t="shared" si="2"/>
        <v>1578058.9124999999</v>
      </c>
      <c r="O23" s="29"/>
      <c r="P23" s="1">
        <f t="shared" si="3"/>
        <v>1841234.2374999998</v>
      </c>
      <c r="Q23" s="1">
        <f t="shared" si="4"/>
        <v>613744.74583333323</v>
      </c>
    </row>
    <row r="24" spans="1:17" x14ac:dyDescent="0.25">
      <c r="A24" s="25">
        <v>5006</v>
      </c>
      <c r="B24" s="26" t="s">
        <v>174</v>
      </c>
      <c r="C24" t="s">
        <v>160</v>
      </c>
      <c r="D24" s="27">
        <v>500</v>
      </c>
      <c r="E24" s="47">
        <v>444.51029999999997</v>
      </c>
      <c r="F24" s="47">
        <f t="shared" si="5"/>
        <v>0.88902059999999994</v>
      </c>
      <c r="G24" s="2">
        <v>2350</v>
      </c>
      <c r="H24" s="29">
        <f t="shared" si="0"/>
        <v>1044599.205</v>
      </c>
      <c r="I24" s="29"/>
      <c r="J24" s="27">
        <v>33622</v>
      </c>
      <c r="K24" s="47">
        <v>5797.2668000000003</v>
      </c>
      <c r="L24" s="47">
        <f t="shared" si="1"/>
        <v>0.17242480518707989</v>
      </c>
      <c r="M24" s="48">
        <v>525</v>
      </c>
      <c r="N24" s="1">
        <f t="shared" si="2"/>
        <v>3043565.0700000003</v>
      </c>
      <c r="O24" s="29"/>
      <c r="P24" s="1">
        <f t="shared" si="3"/>
        <v>4088164.2750000004</v>
      </c>
      <c r="Q24" s="1">
        <f t="shared" si="4"/>
        <v>1362721.425</v>
      </c>
    </row>
    <row r="25" spans="1:17" x14ac:dyDescent="0.25">
      <c r="A25" s="25">
        <v>5007</v>
      </c>
      <c r="B25" s="26" t="s">
        <v>165</v>
      </c>
      <c r="C25" t="s">
        <v>160</v>
      </c>
      <c r="D25" s="27">
        <v>273</v>
      </c>
      <c r="E25" s="47">
        <v>316.83880000000011</v>
      </c>
      <c r="F25" s="47">
        <f t="shared" si="5"/>
        <v>1.1605816849816855</v>
      </c>
      <c r="G25" s="2">
        <v>2350</v>
      </c>
      <c r="H25" s="29">
        <f t="shared" si="0"/>
        <v>744571.18000000028</v>
      </c>
      <c r="I25" s="29"/>
      <c r="J25" s="27">
        <v>8449</v>
      </c>
      <c r="K25" s="47">
        <v>2496.8843000000002</v>
      </c>
      <c r="L25" s="47">
        <f t="shared" si="1"/>
        <v>0.29552423955497692</v>
      </c>
      <c r="M25" s="48">
        <v>525</v>
      </c>
      <c r="N25" s="1">
        <f t="shared" si="2"/>
        <v>1310864.2575000001</v>
      </c>
      <c r="O25" s="29"/>
      <c r="P25" s="1">
        <f t="shared" si="3"/>
        <v>2055435.4375000005</v>
      </c>
      <c r="Q25" s="1">
        <f t="shared" si="4"/>
        <v>685145.14583333349</v>
      </c>
    </row>
    <row r="26" spans="1:17" x14ac:dyDescent="0.25">
      <c r="A26" s="25">
        <v>5014</v>
      </c>
      <c r="B26" s="26" t="s">
        <v>175</v>
      </c>
      <c r="C26" t="s">
        <v>160</v>
      </c>
      <c r="D26" s="27">
        <v>350</v>
      </c>
      <c r="E26" s="47">
        <v>583.13049999999998</v>
      </c>
      <c r="F26" s="47">
        <f t="shared" si="5"/>
        <v>1.6660871428571429</v>
      </c>
      <c r="G26" s="2">
        <v>2350</v>
      </c>
      <c r="H26" s="29">
        <f t="shared" si="0"/>
        <v>1370356.675</v>
      </c>
      <c r="I26" s="29"/>
      <c r="J26" s="27">
        <v>15546</v>
      </c>
      <c r="K26" s="47">
        <v>4573.4087000000009</v>
      </c>
      <c r="L26" s="47">
        <f t="shared" si="1"/>
        <v>0.29418555898623444</v>
      </c>
      <c r="M26" s="48">
        <v>525</v>
      </c>
      <c r="N26" s="1">
        <f t="shared" si="2"/>
        <v>2401039.5675000004</v>
      </c>
      <c r="O26" s="29"/>
      <c r="P26" s="1">
        <f t="shared" si="3"/>
        <v>3771396.2425000006</v>
      </c>
      <c r="Q26" s="1">
        <f t="shared" si="4"/>
        <v>1257132.0808333335</v>
      </c>
    </row>
    <row r="27" spans="1:17" x14ac:dyDescent="0.25">
      <c r="A27" s="25">
        <v>6005</v>
      </c>
      <c r="B27" s="26" t="s">
        <v>176</v>
      </c>
      <c r="C27" t="s">
        <v>160</v>
      </c>
      <c r="D27" s="27">
        <v>165</v>
      </c>
      <c r="E27" s="47">
        <v>200.9401</v>
      </c>
      <c r="F27" s="47">
        <f t="shared" si="5"/>
        <v>1.2178187878787878</v>
      </c>
      <c r="G27" s="2">
        <v>2350</v>
      </c>
      <c r="H27" s="29">
        <f t="shared" si="0"/>
        <v>472209.23499999999</v>
      </c>
      <c r="I27" s="29"/>
      <c r="J27" s="27">
        <v>14531</v>
      </c>
      <c r="K27" s="47">
        <v>2980.9049</v>
      </c>
      <c r="L27" s="47">
        <f t="shared" si="1"/>
        <v>0.20514107081412153</v>
      </c>
      <c r="M27" s="48">
        <v>525</v>
      </c>
      <c r="N27" s="1">
        <f t="shared" si="2"/>
        <v>1564975.0725</v>
      </c>
      <c r="O27" s="29"/>
      <c r="P27" s="1">
        <f t="shared" si="3"/>
        <v>2037184.3075000001</v>
      </c>
      <c r="Q27" s="1">
        <f t="shared" si="4"/>
        <v>679061.43583333341</v>
      </c>
    </row>
    <row r="28" spans="1:17" x14ac:dyDescent="0.25">
      <c r="A28" s="25">
        <v>7005</v>
      </c>
      <c r="B28" s="26" t="s">
        <v>177</v>
      </c>
      <c r="C28" t="s">
        <v>160</v>
      </c>
      <c r="D28" s="27">
        <v>207</v>
      </c>
      <c r="E28" s="47">
        <v>274.27929999999998</v>
      </c>
      <c r="F28" s="47">
        <f t="shared" si="5"/>
        <v>1.3250207729468597</v>
      </c>
      <c r="G28" s="2">
        <v>2350</v>
      </c>
      <c r="H28" s="29">
        <f t="shared" si="0"/>
        <v>644556.35499999998</v>
      </c>
      <c r="I28" s="29"/>
      <c r="J28" s="27">
        <v>13413</v>
      </c>
      <c r="K28" s="47">
        <v>4578.1234000000004</v>
      </c>
      <c r="L28" s="47">
        <f t="shared" si="1"/>
        <v>0.34131986878401555</v>
      </c>
      <c r="M28" s="48">
        <v>525</v>
      </c>
      <c r="N28" s="1">
        <f t="shared" si="2"/>
        <v>2403514.7850000001</v>
      </c>
      <c r="O28" s="29"/>
      <c r="P28" s="1">
        <f t="shared" si="3"/>
        <v>3048071.14</v>
      </c>
      <c r="Q28" s="1">
        <f t="shared" si="4"/>
        <v>1016023.7133333334</v>
      </c>
    </row>
    <row r="29" spans="1:17" x14ac:dyDescent="0.25">
      <c r="A29" s="25">
        <v>7008</v>
      </c>
      <c r="B29" s="26" t="s">
        <v>178</v>
      </c>
      <c r="C29" t="s">
        <v>160</v>
      </c>
      <c r="D29" s="27">
        <v>7</v>
      </c>
      <c r="E29" s="47">
        <v>10.5364</v>
      </c>
      <c r="F29" s="47">
        <f t="shared" si="5"/>
        <v>1.5052000000000001</v>
      </c>
      <c r="G29" s="2">
        <v>2350</v>
      </c>
      <c r="H29" s="29">
        <f t="shared" si="0"/>
        <v>24760.54</v>
      </c>
      <c r="I29" s="29"/>
      <c r="J29" s="27">
        <v>2110</v>
      </c>
      <c r="K29" s="47">
        <v>465.26749999999998</v>
      </c>
      <c r="L29" s="47">
        <f t="shared" si="1"/>
        <v>0.2205059241706161</v>
      </c>
      <c r="M29" s="48">
        <v>525</v>
      </c>
      <c r="N29" s="1">
        <f t="shared" si="2"/>
        <v>244265.4375</v>
      </c>
      <c r="O29" s="29"/>
      <c r="P29" s="1">
        <f t="shared" si="3"/>
        <v>269025.97749999998</v>
      </c>
      <c r="Q29" s="1">
        <f t="shared" si="4"/>
        <v>89675.325833333321</v>
      </c>
    </row>
    <row r="30" spans="1:17" x14ac:dyDescent="0.25">
      <c r="A30" s="25">
        <v>8012</v>
      </c>
      <c r="B30" s="26" t="s">
        <v>179</v>
      </c>
      <c r="C30" t="s">
        <v>160</v>
      </c>
      <c r="D30" s="27">
        <v>462</v>
      </c>
      <c r="E30" s="47">
        <v>528.93470000000002</v>
      </c>
      <c r="F30" s="47">
        <f t="shared" si="5"/>
        <v>1.144880303030303</v>
      </c>
      <c r="G30" s="2">
        <v>2350</v>
      </c>
      <c r="H30" s="29">
        <f t="shared" si="0"/>
        <v>1242996.5450000002</v>
      </c>
      <c r="I30" s="29"/>
      <c r="J30" s="27">
        <v>12779</v>
      </c>
      <c r="K30" s="47">
        <v>4109.2718999999997</v>
      </c>
      <c r="L30" s="47">
        <f t="shared" si="1"/>
        <v>0.32156443383676342</v>
      </c>
      <c r="M30" s="48">
        <v>525</v>
      </c>
      <c r="N30" s="1">
        <f t="shared" si="2"/>
        <v>2157367.7475000001</v>
      </c>
      <c r="O30" s="29"/>
      <c r="P30" s="1">
        <f t="shared" si="3"/>
        <v>3400364.2925000004</v>
      </c>
      <c r="Q30" s="1">
        <f t="shared" si="4"/>
        <v>1133454.7641666669</v>
      </c>
    </row>
    <row r="31" spans="1:17" x14ac:dyDescent="0.25">
      <c r="A31" s="25">
        <v>8016</v>
      </c>
      <c r="B31" s="26" t="s">
        <v>180</v>
      </c>
      <c r="C31" t="s">
        <v>160</v>
      </c>
      <c r="D31" s="27">
        <v>329</v>
      </c>
      <c r="E31" s="47">
        <v>592.69809999999995</v>
      </c>
      <c r="F31" s="47">
        <f t="shared" si="5"/>
        <v>1.8015139817629178</v>
      </c>
      <c r="G31" s="2">
        <v>2350</v>
      </c>
      <c r="H31" s="29">
        <f t="shared" si="0"/>
        <v>1392840.5349999999</v>
      </c>
      <c r="I31" s="29"/>
      <c r="J31" s="27">
        <v>19068</v>
      </c>
      <c r="K31" s="47">
        <v>6147.6323999999995</v>
      </c>
      <c r="L31" s="47">
        <f t="shared" si="1"/>
        <v>0.32240572687224667</v>
      </c>
      <c r="M31" s="48">
        <v>525</v>
      </c>
      <c r="N31" s="1">
        <f t="shared" si="2"/>
        <v>3227507.01</v>
      </c>
      <c r="O31" s="29"/>
      <c r="P31" s="1">
        <f t="shared" si="3"/>
        <v>4620347.5449999999</v>
      </c>
      <c r="Q31" s="1">
        <f t="shared" si="4"/>
        <v>1540115.8483333334</v>
      </c>
    </row>
    <row r="32" spans="1:17" x14ac:dyDescent="0.25">
      <c r="A32" s="25">
        <v>8088</v>
      </c>
      <c r="B32" s="26" t="s">
        <v>181</v>
      </c>
      <c r="C32" t="s">
        <v>160</v>
      </c>
      <c r="D32" s="27">
        <v>860</v>
      </c>
      <c r="E32" s="47">
        <v>1086.9547</v>
      </c>
      <c r="F32" s="47">
        <f t="shared" si="5"/>
        <v>1.2639008139534884</v>
      </c>
      <c r="G32" s="2">
        <v>2350</v>
      </c>
      <c r="H32" s="29">
        <f t="shared" si="0"/>
        <v>2554343.5449999999</v>
      </c>
      <c r="I32" s="29"/>
      <c r="J32" s="27">
        <v>29069</v>
      </c>
      <c r="K32" s="47">
        <v>7358.2118999999993</v>
      </c>
      <c r="L32" s="47">
        <f t="shared" si="1"/>
        <v>0.25312917197014001</v>
      </c>
      <c r="M32" s="48">
        <v>525</v>
      </c>
      <c r="N32" s="1">
        <f t="shared" si="2"/>
        <v>3863061.2475000001</v>
      </c>
      <c r="O32" s="29"/>
      <c r="P32" s="1">
        <f t="shared" si="3"/>
        <v>6417404.7925000004</v>
      </c>
      <c r="Q32" s="1">
        <f t="shared" si="4"/>
        <v>2139134.9308333336</v>
      </c>
    </row>
    <row r="33" spans="1:17" x14ac:dyDescent="0.25">
      <c r="A33" s="25">
        <v>10004</v>
      </c>
      <c r="B33" s="26" t="s">
        <v>182</v>
      </c>
      <c r="C33" t="s">
        <v>160</v>
      </c>
      <c r="D33" s="27">
        <v>931</v>
      </c>
      <c r="E33" s="47">
        <v>913.47620000000018</v>
      </c>
      <c r="F33" s="47">
        <f t="shared" si="5"/>
        <v>0.9811774436090227</v>
      </c>
      <c r="G33" s="2">
        <v>2350</v>
      </c>
      <c r="H33" s="29">
        <f t="shared" si="0"/>
        <v>2146669.0700000003</v>
      </c>
      <c r="I33" s="29"/>
      <c r="J33" s="27">
        <v>19499</v>
      </c>
      <c r="K33" s="47">
        <v>4362.6497000000008</v>
      </c>
      <c r="L33" s="47">
        <f t="shared" si="1"/>
        <v>0.22373709933842764</v>
      </c>
      <c r="M33" s="48">
        <v>525</v>
      </c>
      <c r="N33" s="1">
        <f t="shared" si="2"/>
        <v>2290391.0925000003</v>
      </c>
      <c r="O33" s="29"/>
      <c r="P33" s="1">
        <f t="shared" si="3"/>
        <v>4437060.1625000006</v>
      </c>
      <c r="Q33" s="1">
        <f t="shared" si="4"/>
        <v>1479020.0541666669</v>
      </c>
    </row>
    <row r="34" spans="1:17" x14ac:dyDescent="0.25">
      <c r="A34" s="25">
        <v>12002</v>
      </c>
      <c r="B34" s="26" t="s">
        <v>183</v>
      </c>
      <c r="C34" t="s">
        <v>160</v>
      </c>
      <c r="D34" s="27">
        <v>387</v>
      </c>
      <c r="E34" s="47">
        <v>474.23760000000004</v>
      </c>
      <c r="F34" s="47">
        <f t="shared" si="5"/>
        <v>1.2254201550387598</v>
      </c>
      <c r="G34" s="2">
        <v>2350</v>
      </c>
      <c r="H34" s="29">
        <f t="shared" si="0"/>
        <v>1114458.3600000001</v>
      </c>
      <c r="I34" s="29"/>
      <c r="J34" s="27">
        <v>27333</v>
      </c>
      <c r="K34" s="47">
        <v>7550.8472000000011</v>
      </c>
      <c r="L34" s="47">
        <f t="shared" si="1"/>
        <v>0.27625387626678377</v>
      </c>
      <c r="M34" s="48">
        <v>525</v>
      </c>
      <c r="N34" s="1">
        <f t="shared" si="2"/>
        <v>3964194.7800000007</v>
      </c>
      <c r="O34" s="29"/>
      <c r="P34" s="1">
        <f t="shared" si="3"/>
        <v>5078653.1400000006</v>
      </c>
      <c r="Q34" s="1">
        <f t="shared" si="4"/>
        <v>1692884.3800000001</v>
      </c>
    </row>
    <row r="35" spans="1:17" x14ac:dyDescent="0.25">
      <c r="A35" s="25">
        <v>12009</v>
      </c>
      <c r="B35" s="26" t="s">
        <v>184</v>
      </c>
      <c r="C35" t="s">
        <v>160</v>
      </c>
      <c r="D35" s="27">
        <v>183</v>
      </c>
      <c r="E35" s="47">
        <v>335.41419999999999</v>
      </c>
      <c r="F35" s="47">
        <f t="shared" si="5"/>
        <v>1.8328644808743169</v>
      </c>
      <c r="G35" s="2">
        <v>2350</v>
      </c>
      <c r="H35" s="29">
        <f t="shared" si="0"/>
        <v>788223.37</v>
      </c>
      <c r="I35" s="29"/>
      <c r="J35" s="27">
        <v>10254</v>
      </c>
      <c r="K35" s="47">
        <v>2912.0772000000002</v>
      </c>
      <c r="L35" s="47">
        <f t="shared" si="1"/>
        <v>0.28399426565242836</v>
      </c>
      <c r="M35" s="48">
        <v>525</v>
      </c>
      <c r="N35" s="1">
        <f t="shared" si="2"/>
        <v>1528840.53</v>
      </c>
      <c r="O35" s="29"/>
      <c r="P35" s="1">
        <f t="shared" si="3"/>
        <v>2317063.9</v>
      </c>
      <c r="Q35" s="1">
        <f t="shared" si="4"/>
        <v>772354.6333333333</v>
      </c>
    </row>
    <row r="36" spans="1:17" x14ac:dyDescent="0.25">
      <c r="A36" s="25">
        <v>12010</v>
      </c>
      <c r="B36" s="26" t="s">
        <v>185</v>
      </c>
      <c r="C36" t="s">
        <v>160</v>
      </c>
      <c r="D36" s="27">
        <v>350</v>
      </c>
      <c r="E36" s="47">
        <v>656.79840000000002</v>
      </c>
      <c r="F36" s="47">
        <f t="shared" si="5"/>
        <v>1.8765668571428571</v>
      </c>
      <c r="G36" s="2">
        <v>2350</v>
      </c>
      <c r="H36" s="29">
        <f t="shared" si="0"/>
        <v>1543476.24</v>
      </c>
      <c r="I36" s="29"/>
      <c r="J36" s="27">
        <v>24818</v>
      </c>
      <c r="K36" s="47">
        <v>6212.0628000000015</v>
      </c>
      <c r="L36" s="47">
        <f t="shared" si="1"/>
        <v>0.25030473043758567</v>
      </c>
      <c r="M36" s="48">
        <v>525</v>
      </c>
      <c r="N36" s="1">
        <f t="shared" si="2"/>
        <v>3261332.97</v>
      </c>
      <c r="O36" s="29"/>
      <c r="P36" s="1">
        <f t="shared" si="3"/>
        <v>4804809.21</v>
      </c>
      <c r="Q36" s="1">
        <f t="shared" si="4"/>
        <v>1601603.07</v>
      </c>
    </row>
    <row r="37" spans="1:17" x14ac:dyDescent="0.25">
      <c r="A37" s="25">
        <v>13011</v>
      </c>
      <c r="B37" s="26" t="s">
        <v>186</v>
      </c>
      <c r="C37" t="s">
        <v>160</v>
      </c>
      <c r="D37" s="27">
        <v>216</v>
      </c>
      <c r="E37" s="47">
        <v>188.30759999999998</v>
      </c>
      <c r="F37" s="47">
        <f t="shared" si="5"/>
        <v>0.87179444444444432</v>
      </c>
      <c r="G37" s="2">
        <v>2350</v>
      </c>
      <c r="H37" s="29">
        <f t="shared" si="0"/>
        <v>442522.85999999993</v>
      </c>
      <c r="I37" s="29"/>
      <c r="J37" s="27">
        <v>16749</v>
      </c>
      <c r="K37" s="47">
        <v>3232.7489</v>
      </c>
      <c r="L37" s="47">
        <f t="shared" si="1"/>
        <v>0.19301145740044182</v>
      </c>
      <c r="M37" s="48">
        <v>525</v>
      </c>
      <c r="N37" s="1">
        <f t="shared" si="2"/>
        <v>1697193.1725000001</v>
      </c>
      <c r="O37" s="29"/>
      <c r="P37" s="1">
        <f t="shared" si="3"/>
        <v>2139716.0325000002</v>
      </c>
      <c r="Q37" s="1">
        <f t="shared" si="4"/>
        <v>713238.67750000011</v>
      </c>
    </row>
    <row r="38" spans="1:17" x14ac:dyDescent="0.25">
      <c r="A38" s="25">
        <v>13014</v>
      </c>
      <c r="B38" s="26" t="s">
        <v>187</v>
      </c>
      <c r="C38" t="s">
        <v>160</v>
      </c>
      <c r="D38" s="27">
        <v>508</v>
      </c>
      <c r="E38" s="47">
        <v>491.62830000000002</v>
      </c>
      <c r="F38" s="47">
        <f t="shared" si="5"/>
        <v>0.96777224409448825</v>
      </c>
      <c r="G38" s="2">
        <v>2350</v>
      </c>
      <c r="H38" s="29">
        <f t="shared" si="0"/>
        <v>1155326.5050000001</v>
      </c>
      <c r="I38" s="29"/>
      <c r="J38" s="27">
        <v>13899</v>
      </c>
      <c r="K38" s="47">
        <v>3297.2779999999998</v>
      </c>
      <c r="L38" s="47">
        <f t="shared" si="1"/>
        <v>0.23723131160515143</v>
      </c>
      <c r="M38" s="48">
        <v>525</v>
      </c>
      <c r="N38" s="1">
        <f t="shared" si="2"/>
        <v>1731070.95</v>
      </c>
      <c r="P38" s="1">
        <f t="shared" si="3"/>
        <v>2886397.4550000001</v>
      </c>
      <c r="Q38" s="1">
        <f t="shared" si="4"/>
        <v>962132.48499999999</v>
      </c>
    </row>
    <row r="39" spans="1:17" x14ac:dyDescent="0.25">
      <c r="A39" s="25">
        <v>13026</v>
      </c>
      <c r="B39" s="26" t="s">
        <v>188</v>
      </c>
      <c r="C39" t="s">
        <v>160</v>
      </c>
      <c r="D39" s="27">
        <v>185</v>
      </c>
      <c r="E39" s="47">
        <v>388.20769999999999</v>
      </c>
      <c r="F39" s="47">
        <f t="shared" si="5"/>
        <v>2.09842</v>
      </c>
      <c r="G39" s="2">
        <v>2350</v>
      </c>
      <c r="H39" s="29">
        <f t="shared" si="0"/>
        <v>912288.09499999997</v>
      </c>
      <c r="I39" s="29"/>
      <c r="J39" s="27">
        <v>11790</v>
      </c>
      <c r="K39" s="47">
        <v>3055.6718000000005</v>
      </c>
      <c r="L39" s="47">
        <f t="shared" si="1"/>
        <v>0.25917487701441905</v>
      </c>
      <c r="M39" s="48">
        <v>525</v>
      </c>
      <c r="N39" s="1">
        <f t="shared" si="2"/>
        <v>1604227.6950000003</v>
      </c>
      <c r="P39" s="1">
        <f t="shared" si="3"/>
        <v>2516515.79</v>
      </c>
      <c r="Q39" s="1">
        <f t="shared" si="4"/>
        <v>838838.59666666668</v>
      </c>
    </row>
    <row r="40" spans="1:17" x14ac:dyDescent="0.25">
      <c r="A40" s="25">
        <v>13297</v>
      </c>
      <c r="B40" s="26" t="s">
        <v>189</v>
      </c>
      <c r="C40" t="s">
        <v>160</v>
      </c>
      <c r="D40" s="27">
        <v>21</v>
      </c>
      <c r="E40" s="47">
        <v>32.240900000000003</v>
      </c>
      <c r="F40" s="47">
        <f t="shared" si="5"/>
        <v>1.5352809523809525</v>
      </c>
      <c r="G40" s="2">
        <v>2350</v>
      </c>
      <c r="H40" s="29">
        <f t="shared" si="0"/>
        <v>75766.115000000005</v>
      </c>
      <c r="I40" s="29"/>
      <c r="J40" s="27">
        <v>5745</v>
      </c>
      <c r="K40" s="47">
        <v>1576.1024</v>
      </c>
      <c r="L40" s="47">
        <f t="shared" si="1"/>
        <v>0.27434332463011313</v>
      </c>
      <c r="M40" s="48">
        <v>525</v>
      </c>
      <c r="N40" s="1">
        <f t="shared" si="2"/>
        <v>827453.76</v>
      </c>
      <c r="P40" s="1">
        <f t="shared" si="3"/>
        <v>903219.875</v>
      </c>
      <c r="Q40" s="1">
        <f t="shared" si="4"/>
        <v>301073.29166666669</v>
      </c>
    </row>
    <row r="41" spans="1:17" x14ac:dyDescent="0.25">
      <c r="A41" s="25">
        <v>14001</v>
      </c>
      <c r="B41" s="26" t="s">
        <v>190</v>
      </c>
      <c r="C41" t="s">
        <v>160</v>
      </c>
      <c r="D41" s="27">
        <v>358</v>
      </c>
      <c r="E41" s="47">
        <v>358.82740000000001</v>
      </c>
      <c r="F41" s="47">
        <f t="shared" si="5"/>
        <v>1.0023111731843575</v>
      </c>
      <c r="G41" s="2">
        <v>2350</v>
      </c>
      <c r="H41" s="29">
        <f t="shared" si="0"/>
        <v>843244.3899999999</v>
      </c>
      <c r="I41" s="29"/>
      <c r="J41" s="27">
        <v>18124</v>
      </c>
      <c r="K41" s="47">
        <v>4239.3898999999992</v>
      </c>
      <c r="L41" s="47">
        <f t="shared" si="1"/>
        <v>0.2339102791878172</v>
      </c>
      <c r="M41" s="48">
        <v>525</v>
      </c>
      <c r="N41" s="1">
        <f t="shared" si="2"/>
        <v>2225679.6974999998</v>
      </c>
      <c r="P41" s="1">
        <f t="shared" si="3"/>
        <v>3068924.0874999994</v>
      </c>
      <c r="Q41" s="1">
        <f t="shared" si="4"/>
        <v>1022974.6958333332</v>
      </c>
    </row>
    <row r="42" spans="1:17" x14ac:dyDescent="0.25">
      <c r="A42" s="25">
        <v>15007</v>
      </c>
      <c r="B42" s="26" t="s">
        <v>191</v>
      </c>
      <c r="C42" t="s">
        <v>160</v>
      </c>
      <c r="D42" s="27">
        <v>185</v>
      </c>
      <c r="E42" s="47">
        <v>327.39269999999999</v>
      </c>
      <c r="F42" s="47">
        <f t="shared" si="5"/>
        <v>1.7696902702702701</v>
      </c>
      <c r="G42" s="2">
        <v>2350</v>
      </c>
      <c r="H42" s="29">
        <f t="shared" si="0"/>
        <v>769372.84499999997</v>
      </c>
      <c r="I42" s="29"/>
      <c r="J42" s="27">
        <v>21289</v>
      </c>
      <c r="K42" s="47">
        <v>5461.2986000000001</v>
      </c>
      <c r="L42" s="47">
        <f t="shared" si="1"/>
        <v>0.25653147634928836</v>
      </c>
      <c r="M42" s="48">
        <v>525</v>
      </c>
      <c r="N42" s="1">
        <f t="shared" si="2"/>
        <v>2867181.7650000001</v>
      </c>
      <c r="P42" s="1">
        <f t="shared" si="3"/>
        <v>3636554.6100000003</v>
      </c>
      <c r="Q42" s="1">
        <f t="shared" si="4"/>
        <v>1212184.8700000001</v>
      </c>
    </row>
    <row r="43" spans="1:17" x14ac:dyDescent="0.25">
      <c r="A43" s="25">
        <v>16004</v>
      </c>
      <c r="B43" s="26" t="s">
        <v>192</v>
      </c>
      <c r="C43" t="s">
        <v>160</v>
      </c>
      <c r="D43" s="27">
        <v>40</v>
      </c>
      <c r="E43" s="47">
        <v>64.994100000000003</v>
      </c>
      <c r="F43" s="47">
        <f t="shared" si="5"/>
        <v>1.6248525</v>
      </c>
      <c r="G43" s="2">
        <v>2350</v>
      </c>
      <c r="H43" s="29">
        <f t="shared" si="0"/>
        <v>152736.13500000001</v>
      </c>
      <c r="I43" s="29"/>
      <c r="J43" s="27">
        <v>9962</v>
      </c>
      <c r="K43" s="47">
        <v>2537.7064</v>
      </c>
      <c r="L43" s="47">
        <f t="shared" si="1"/>
        <v>0.25473864685806064</v>
      </c>
      <c r="M43" s="48">
        <v>525</v>
      </c>
      <c r="N43" s="1">
        <f t="shared" si="2"/>
        <v>1332295.8600000001</v>
      </c>
      <c r="P43" s="1">
        <f t="shared" si="3"/>
        <v>1485031.9950000001</v>
      </c>
      <c r="Q43" s="1">
        <f t="shared" si="4"/>
        <v>495010.66500000004</v>
      </c>
    </row>
    <row r="44" spans="1:17" x14ac:dyDescent="0.25">
      <c r="A44" s="25">
        <v>16005</v>
      </c>
      <c r="B44" s="26" t="s">
        <v>193</v>
      </c>
      <c r="C44" t="s">
        <v>160</v>
      </c>
      <c r="D44" s="27">
        <v>45</v>
      </c>
      <c r="E44" s="47">
        <v>76.464299999999994</v>
      </c>
      <c r="F44" s="47">
        <f t="shared" si="5"/>
        <v>1.6992066666666665</v>
      </c>
      <c r="G44" s="2">
        <v>2350</v>
      </c>
      <c r="H44" s="29">
        <f t="shared" si="0"/>
        <v>179691.10499999998</v>
      </c>
      <c r="I44" s="29"/>
      <c r="J44" s="27">
        <v>6275</v>
      </c>
      <c r="K44" s="47">
        <v>2177.1010999999994</v>
      </c>
      <c r="L44" s="47">
        <f t="shared" si="1"/>
        <v>0.34694838247011944</v>
      </c>
      <c r="M44" s="48">
        <v>525</v>
      </c>
      <c r="N44" s="1">
        <f t="shared" si="2"/>
        <v>1142978.0774999997</v>
      </c>
      <c r="P44" s="1">
        <f t="shared" si="3"/>
        <v>1322669.1824999996</v>
      </c>
      <c r="Q44" s="1">
        <f t="shared" si="4"/>
        <v>440889.72749999986</v>
      </c>
    </row>
    <row r="45" spans="1:17" x14ac:dyDescent="0.25">
      <c r="A45" s="25">
        <v>16017</v>
      </c>
      <c r="B45" s="26" t="s">
        <v>194</v>
      </c>
      <c r="C45" t="s">
        <v>160</v>
      </c>
      <c r="D45" s="27">
        <v>2063</v>
      </c>
      <c r="E45" s="47">
        <v>3355.6869999999999</v>
      </c>
      <c r="F45" s="47">
        <f t="shared" si="5"/>
        <v>1.6266054289869123</v>
      </c>
      <c r="G45" s="2">
        <v>2350</v>
      </c>
      <c r="H45" s="29">
        <f t="shared" si="0"/>
        <v>7885864.4500000002</v>
      </c>
      <c r="I45" s="29"/>
      <c r="J45" s="27">
        <v>30921</v>
      </c>
      <c r="K45" s="47">
        <v>11512.3797</v>
      </c>
      <c r="L45" s="47">
        <f t="shared" si="1"/>
        <v>0.37231589211215677</v>
      </c>
      <c r="M45" s="48">
        <v>525</v>
      </c>
      <c r="N45" s="1">
        <f t="shared" si="2"/>
        <v>6043999.3424999993</v>
      </c>
      <c r="P45" s="1">
        <f t="shared" si="3"/>
        <v>13929863.7925</v>
      </c>
      <c r="Q45" s="1">
        <f t="shared" si="4"/>
        <v>4643287.9308333332</v>
      </c>
    </row>
    <row r="46" spans="1:17" x14ac:dyDescent="0.25">
      <c r="A46" s="25">
        <v>16020</v>
      </c>
      <c r="B46" s="26" t="s">
        <v>195</v>
      </c>
      <c r="C46" t="s">
        <v>160</v>
      </c>
      <c r="D46" s="27">
        <v>367</v>
      </c>
      <c r="E46" s="47">
        <v>614.32990000000007</v>
      </c>
      <c r="F46" s="47">
        <f t="shared" si="5"/>
        <v>1.673923433242507</v>
      </c>
      <c r="G46" s="2">
        <v>2350</v>
      </c>
      <c r="H46" s="29">
        <f t="shared" si="0"/>
        <v>1443675.2650000001</v>
      </c>
      <c r="I46" s="29"/>
      <c r="J46" s="27">
        <v>14853</v>
      </c>
      <c r="K46" s="47">
        <v>3791.3471</v>
      </c>
      <c r="L46" s="47">
        <f t="shared" si="1"/>
        <v>0.25525800175048813</v>
      </c>
      <c r="M46" s="48">
        <v>525</v>
      </c>
      <c r="N46" s="1">
        <f t="shared" si="2"/>
        <v>1990457.2275</v>
      </c>
      <c r="P46" s="1">
        <f t="shared" si="3"/>
        <v>3434132.4925000002</v>
      </c>
      <c r="Q46" s="1">
        <f t="shared" si="4"/>
        <v>1144710.8308333333</v>
      </c>
    </row>
    <row r="47" spans="1:17" x14ac:dyDescent="0.25">
      <c r="A47" s="25">
        <v>17001</v>
      </c>
      <c r="B47" s="26" t="s">
        <v>196</v>
      </c>
      <c r="C47" t="s">
        <v>160</v>
      </c>
      <c r="D47" s="27">
        <v>595</v>
      </c>
      <c r="E47" s="47">
        <v>653.24720000000002</v>
      </c>
      <c r="F47" s="47">
        <f t="shared" si="5"/>
        <v>1.0978944537815127</v>
      </c>
      <c r="G47" s="2">
        <v>2350</v>
      </c>
      <c r="H47" s="29">
        <f t="shared" si="0"/>
        <v>1535130.9200000004</v>
      </c>
      <c r="I47" s="29"/>
      <c r="J47" s="27">
        <v>25141</v>
      </c>
      <c r="K47" s="47">
        <v>6402.0845000000008</v>
      </c>
      <c r="L47" s="47">
        <f t="shared" si="1"/>
        <v>0.25464716996141762</v>
      </c>
      <c r="M47" s="48">
        <v>525</v>
      </c>
      <c r="N47" s="1">
        <f t="shared" si="2"/>
        <v>3361094.3624999998</v>
      </c>
      <c r="P47" s="1">
        <f t="shared" si="3"/>
        <v>4896225.2825000007</v>
      </c>
      <c r="Q47" s="1">
        <f t="shared" si="4"/>
        <v>1632075.094166667</v>
      </c>
    </row>
    <row r="48" spans="1:17" x14ac:dyDescent="0.25">
      <c r="A48" s="25">
        <v>18007</v>
      </c>
      <c r="B48" s="26" t="s">
        <v>197</v>
      </c>
      <c r="C48" t="s">
        <v>160</v>
      </c>
      <c r="D48" s="27">
        <v>411</v>
      </c>
      <c r="E48" s="47">
        <v>816.12019999999995</v>
      </c>
      <c r="F48" s="47">
        <f t="shared" si="5"/>
        <v>1.985693917274939</v>
      </c>
      <c r="G48" s="2">
        <v>2350</v>
      </c>
      <c r="H48" s="29">
        <f t="shared" si="0"/>
        <v>1917882.47</v>
      </c>
      <c r="I48" s="29"/>
      <c r="J48" s="27">
        <v>20818</v>
      </c>
      <c r="K48" s="47">
        <v>5036.1975000000002</v>
      </c>
      <c r="L48" s="47">
        <f t="shared" si="1"/>
        <v>0.24191552982995485</v>
      </c>
      <c r="M48" s="48">
        <v>525</v>
      </c>
      <c r="N48" s="1">
        <f t="shared" si="2"/>
        <v>2644003.6875</v>
      </c>
      <c r="P48" s="1">
        <f t="shared" si="3"/>
        <v>4561886.1574999997</v>
      </c>
      <c r="Q48" s="1">
        <f t="shared" si="4"/>
        <v>1520628.7191666665</v>
      </c>
    </row>
    <row r="49" spans="1:17" x14ac:dyDescent="0.25">
      <c r="A49" s="25">
        <v>19004</v>
      </c>
      <c r="B49" s="26" t="s">
        <v>198</v>
      </c>
      <c r="C49" t="s">
        <v>160</v>
      </c>
      <c r="D49" s="27">
        <v>4</v>
      </c>
      <c r="E49" s="47">
        <v>5.4558</v>
      </c>
      <c r="F49" s="47">
        <f t="shared" si="5"/>
        <v>1.36395</v>
      </c>
      <c r="G49" s="2">
        <v>2350</v>
      </c>
      <c r="H49" s="29">
        <f t="shared" si="0"/>
        <v>12821.13</v>
      </c>
      <c r="I49" s="29"/>
      <c r="J49" s="27">
        <v>1997</v>
      </c>
      <c r="K49" s="47">
        <v>356.1112</v>
      </c>
      <c r="L49" s="47">
        <f t="shared" si="1"/>
        <v>0.17832308462694041</v>
      </c>
      <c r="M49" s="48">
        <v>525</v>
      </c>
      <c r="N49" s="1">
        <f t="shared" si="2"/>
        <v>186958.38</v>
      </c>
      <c r="P49" s="1">
        <f t="shared" si="3"/>
        <v>199779.51</v>
      </c>
      <c r="Q49" s="1">
        <f t="shared" si="4"/>
        <v>66593.17</v>
      </c>
    </row>
    <row r="50" spans="1:17" x14ac:dyDescent="0.25">
      <c r="A50" s="25">
        <v>19008</v>
      </c>
      <c r="B50" s="26" t="s">
        <v>199</v>
      </c>
      <c r="C50" t="s">
        <v>160</v>
      </c>
      <c r="D50" s="27">
        <v>24</v>
      </c>
      <c r="E50" s="47">
        <v>32.621200000000002</v>
      </c>
      <c r="F50" s="47">
        <f t="shared" si="5"/>
        <v>1.3592166666666667</v>
      </c>
      <c r="G50" s="2">
        <v>2350</v>
      </c>
      <c r="H50" s="29">
        <f t="shared" si="0"/>
        <v>76659.820000000007</v>
      </c>
      <c r="I50" s="29"/>
      <c r="J50" s="27">
        <v>6545</v>
      </c>
      <c r="K50" s="47">
        <v>1246.4055000000001</v>
      </c>
      <c r="L50" s="47">
        <f t="shared" si="1"/>
        <v>0.1904362872421696</v>
      </c>
      <c r="M50" s="48">
        <v>525</v>
      </c>
      <c r="N50" s="1">
        <f t="shared" si="2"/>
        <v>654362.88750000007</v>
      </c>
      <c r="P50" s="1">
        <f t="shared" si="3"/>
        <v>731022.70750000002</v>
      </c>
      <c r="Q50" s="1">
        <f t="shared" si="4"/>
        <v>243674.23583333334</v>
      </c>
    </row>
    <row r="51" spans="1:17" x14ac:dyDescent="0.25">
      <c r="A51" s="25">
        <v>19034</v>
      </c>
      <c r="B51" s="26" t="s">
        <v>200</v>
      </c>
      <c r="C51" t="s">
        <v>160</v>
      </c>
      <c r="D51" s="27">
        <v>100</v>
      </c>
      <c r="E51" s="47">
        <v>118.74039999999999</v>
      </c>
      <c r="F51" s="47">
        <f t="shared" si="5"/>
        <v>1.1874039999999999</v>
      </c>
      <c r="G51" s="2">
        <v>2350</v>
      </c>
      <c r="H51" s="29">
        <f t="shared" si="0"/>
        <v>279039.94</v>
      </c>
      <c r="I51" s="29"/>
      <c r="J51" s="27">
        <v>9988</v>
      </c>
      <c r="K51" s="47">
        <v>1997.4636</v>
      </c>
      <c r="L51" s="47">
        <f t="shared" si="1"/>
        <v>0.1999863436123348</v>
      </c>
      <c r="M51" s="48">
        <v>525</v>
      </c>
      <c r="N51" s="1">
        <f t="shared" si="2"/>
        <v>1048668.3900000001</v>
      </c>
      <c r="P51" s="1">
        <f t="shared" si="3"/>
        <v>1327708.33</v>
      </c>
      <c r="Q51" s="1">
        <f t="shared" si="4"/>
        <v>442569.44333333336</v>
      </c>
    </row>
    <row r="52" spans="1:17" x14ac:dyDescent="0.25">
      <c r="A52" s="25">
        <v>21001</v>
      </c>
      <c r="B52" s="26" t="s">
        <v>203</v>
      </c>
      <c r="C52" t="s">
        <v>160</v>
      </c>
      <c r="D52" s="27">
        <v>186</v>
      </c>
      <c r="E52" s="47">
        <v>222.93099999999998</v>
      </c>
      <c r="F52" s="47">
        <f t="shared" si="5"/>
        <v>1.1985537634408601</v>
      </c>
      <c r="G52" s="2">
        <v>2350</v>
      </c>
      <c r="H52" s="29">
        <f t="shared" si="0"/>
        <v>523887.85</v>
      </c>
      <c r="I52" s="29"/>
      <c r="J52" s="27">
        <v>7413</v>
      </c>
      <c r="K52" s="47">
        <v>1383.0728999999999</v>
      </c>
      <c r="L52" s="47">
        <f t="shared" si="1"/>
        <v>0.18657397814649937</v>
      </c>
      <c r="M52" s="48">
        <v>525</v>
      </c>
      <c r="N52" s="1">
        <f t="shared" si="2"/>
        <v>726113.27249999996</v>
      </c>
      <c r="P52" s="1">
        <f t="shared" si="3"/>
        <v>1250001.1225000001</v>
      </c>
      <c r="Q52" s="1">
        <f t="shared" si="4"/>
        <v>416667.04083333333</v>
      </c>
    </row>
    <row r="53" spans="1:17" x14ac:dyDescent="0.25">
      <c r="A53" s="25">
        <v>23001</v>
      </c>
      <c r="B53" s="26" t="s">
        <v>201</v>
      </c>
      <c r="C53" t="s">
        <v>160</v>
      </c>
      <c r="D53" s="27">
        <v>7</v>
      </c>
      <c r="E53" s="47">
        <v>11.0054</v>
      </c>
      <c r="F53" s="47">
        <f t="shared" si="5"/>
        <v>1.5722</v>
      </c>
      <c r="G53" s="2">
        <v>2350</v>
      </c>
      <c r="H53" s="29">
        <f t="shared" si="0"/>
        <v>25862.69</v>
      </c>
      <c r="I53" s="29"/>
      <c r="J53" s="27">
        <v>4032</v>
      </c>
      <c r="K53" s="47">
        <v>907.77530000000013</v>
      </c>
      <c r="L53" s="47">
        <f t="shared" si="1"/>
        <v>0.22514268353174607</v>
      </c>
      <c r="M53" s="48">
        <v>525</v>
      </c>
      <c r="N53" s="1">
        <f t="shared" si="2"/>
        <v>476582.03250000009</v>
      </c>
      <c r="P53" s="1">
        <f t="shared" si="3"/>
        <v>502444.72250000009</v>
      </c>
      <c r="Q53" s="1">
        <f t="shared" si="4"/>
        <v>167481.57416666669</v>
      </c>
    </row>
    <row r="54" spans="1:17" x14ac:dyDescent="0.25">
      <c r="A54" s="25">
        <v>24001</v>
      </c>
      <c r="B54" s="26" t="s">
        <v>202</v>
      </c>
      <c r="C54" t="s">
        <v>160</v>
      </c>
      <c r="D54" s="27">
        <v>0</v>
      </c>
      <c r="E54" s="47">
        <v>0</v>
      </c>
      <c r="F54" s="47">
        <f t="shared" si="5"/>
        <v>0</v>
      </c>
      <c r="G54" s="2">
        <v>2350</v>
      </c>
      <c r="H54" s="29">
        <f t="shared" si="0"/>
        <v>0</v>
      </c>
      <c r="I54" s="29"/>
      <c r="J54" s="27">
        <v>53</v>
      </c>
      <c r="K54" s="47">
        <v>28.749299999999995</v>
      </c>
      <c r="L54" s="47">
        <f t="shared" si="1"/>
        <v>0.54243962264150936</v>
      </c>
      <c r="M54" s="48">
        <v>525</v>
      </c>
      <c r="N54" s="1">
        <f t="shared" si="2"/>
        <v>15093.382499999998</v>
      </c>
      <c r="P54" s="1">
        <f t="shared" si="3"/>
        <v>15093.382499999998</v>
      </c>
      <c r="Q54" s="1">
        <f t="shared" si="4"/>
        <v>5031.1274999999996</v>
      </c>
    </row>
  </sheetData>
  <mergeCells count="2">
    <mergeCell ref="D7:H7"/>
    <mergeCell ref="J7:N7"/>
  </mergeCells>
  <pageMargins left="0.7" right="0.7" top="0.75" bottom="0.75" header="0.3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89E28-3EBA-4FEA-AAB1-440A186D3396}"/>
</file>

<file path=customXml/itemProps2.xml><?xml version="1.0" encoding="utf-8"?>
<ds:datastoreItem xmlns:ds="http://schemas.openxmlformats.org/officeDocument/2006/customXml" ds:itemID="{D5E57C46-B028-48C9-87A6-0AA7DB4ED8AF}"/>
</file>

<file path=customXml/itemProps3.xml><?xml version="1.0" encoding="utf-8"?>
<ds:datastoreItem xmlns:ds="http://schemas.openxmlformats.org/officeDocument/2006/customXml" ds:itemID="{7EDC6927-5799-4A8E-A9C6-876307D70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2023-03-28T14:07:20Z</dcterms:created>
  <dcterms:modified xsi:type="dcterms:W3CDTF">2023-03-28T14:53:03Z</dcterms:modified>
</cp:coreProperties>
</file>