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4_{4A8E3CDB-E0C6-4E12-AC43-6D1B024A7D6D}" xr6:coauthVersionLast="47" xr6:coauthVersionMax="47" xr10:uidLastSave="{00000000-0000-0000-0000-000000000000}"/>
  <bookViews>
    <workbookView xWindow="-165" yWindow="-165" windowWidth="29130" windowHeight="17610" xr2:uid="{36D850B5-8275-4173-BE8F-03A4E431449A}"/>
  </bookViews>
  <sheets>
    <sheet name="Safety Net Pool" sheetId="2" r:id="rId1"/>
    <sheet name="Public Hospital Pool" sheetId="3" r:id="rId2"/>
    <sheet name="Critical Access Pool" sheetId="4" r:id="rId3"/>
    <sheet name="Fixed Rate - Volume" sheetId="5" r:id="rId4"/>
    <sheet name="Fixed Rate-Acuity High Medicaid" sheetId="6" r:id="rId5"/>
    <sheet name="Fixed Rate-Acuity Other Acute" sheetId="7" r:id="rId6"/>
  </sheets>
  <definedNames>
    <definedName name="_xlnm.Print_Titles" localSheetId="2">'Critical Access Pool'!$1:$14</definedName>
    <definedName name="_xlnm.Print_Titles" localSheetId="4">'Fixed Rate-Acuity High Medicaid'!$B:$D,'Fixed Rate-Acuity High Medicaid'!$1:$8</definedName>
    <definedName name="_xlnm.Print_Titles" localSheetId="5">'Fixed Rate-Acuity Other Acute'!$B:$D,'Fixed Rate-Acuity Other Acute'!$1:$8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7" l="1"/>
  <c r="G52" i="7"/>
  <c r="I52" i="7" s="1"/>
  <c r="M51" i="7"/>
  <c r="O51" i="7" s="1"/>
  <c r="M50" i="7"/>
  <c r="O50" i="7" s="1"/>
  <c r="G50" i="7"/>
  <c r="M49" i="7"/>
  <c r="O49" i="7" s="1"/>
  <c r="G49" i="7"/>
  <c r="I49" i="7"/>
  <c r="M48" i="7"/>
  <c r="O48" i="7"/>
  <c r="G48" i="7"/>
  <c r="M47" i="7"/>
  <c r="O47" i="7"/>
  <c r="G47" i="7"/>
  <c r="I47" i="7"/>
  <c r="Q47" i="7" s="1"/>
  <c r="R47" i="7" s="1"/>
  <c r="M46" i="7"/>
  <c r="O46" i="7" s="1"/>
  <c r="G46" i="7"/>
  <c r="M45" i="7"/>
  <c r="O45" i="7" s="1"/>
  <c r="Q45" i="7" s="1"/>
  <c r="R45" i="7" s="1"/>
  <c r="G45" i="7"/>
  <c r="I45" i="7"/>
  <c r="M44" i="7"/>
  <c r="G44" i="7"/>
  <c r="I44" i="7"/>
  <c r="G43" i="7"/>
  <c r="I43" i="7" s="1"/>
  <c r="M42" i="7"/>
  <c r="G42" i="7"/>
  <c r="I42" i="7" s="1"/>
  <c r="M41" i="7"/>
  <c r="O41" i="7" s="1"/>
  <c r="G41" i="7"/>
  <c r="I41" i="7" s="1"/>
  <c r="M40" i="7"/>
  <c r="O40" i="7" s="1"/>
  <c r="G40" i="7"/>
  <c r="M39" i="7"/>
  <c r="O39" i="7"/>
  <c r="M38" i="7"/>
  <c r="G38" i="7"/>
  <c r="I38" i="7"/>
  <c r="M37" i="7"/>
  <c r="G37" i="7"/>
  <c r="I37" i="7"/>
  <c r="M36" i="7"/>
  <c r="O36" i="7" s="1"/>
  <c r="G36" i="7"/>
  <c r="I36" i="7" s="1"/>
  <c r="M35" i="7"/>
  <c r="O35" i="7" s="1"/>
  <c r="G35" i="7"/>
  <c r="I35" i="7"/>
  <c r="M34" i="7"/>
  <c r="O34" i="7" s="1"/>
  <c r="M33" i="7"/>
  <c r="O33" i="7" s="1"/>
  <c r="G33" i="7"/>
  <c r="M32" i="7"/>
  <c r="O32" i="7"/>
  <c r="G32" i="7"/>
  <c r="I32" i="7"/>
  <c r="M31" i="7"/>
  <c r="G31" i="7"/>
  <c r="I31" i="7" s="1"/>
  <c r="M30" i="7"/>
  <c r="O30" i="7"/>
  <c r="G30" i="7"/>
  <c r="I30" i="7" s="1"/>
  <c r="Q30" i="7" s="1"/>
  <c r="R30" i="7" s="1"/>
  <c r="M29" i="7"/>
  <c r="O29" i="7" s="1"/>
  <c r="G29" i="7"/>
  <c r="I29" i="7" s="1"/>
  <c r="M28" i="7"/>
  <c r="O28" i="7" s="1"/>
  <c r="G28" i="7"/>
  <c r="I28" i="7" s="1"/>
  <c r="M27" i="7"/>
  <c r="O27" i="7" s="1"/>
  <c r="M26" i="7"/>
  <c r="G26" i="7"/>
  <c r="I26" i="7"/>
  <c r="G25" i="7"/>
  <c r="I25" i="7" s="1"/>
  <c r="M24" i="7"/>
  <c r="O24" i="7" s="1"/>
  <c r="G24" i="7"/>
  <c r="I24" i="7"/>
  <c r="M23" i="7"/>
  <c r="O23" i="7" s="1"/>
  <c r="G23" i="7"/>
  <c r="M22" i="7"/>
  <c r="O22" i="7" s="1"/>
  <c r="M21" i="7"/>
  <c r="O21" i="7" s="1"/>
  <c r="G21" i="7"/>
  <c r="M20" i="7"/>
  <c r="O20" i="7"/>
  <c r="G20" i="7"/>
  <c r="I20" i="7" s="1"/>
  <c r="G19" i="7"/>
  <c r="I19" i="7" s="1"/>
  <c r="M18" i="7"/>
  <c r="O18" i="7"/>
  <c r="G18" i="7"/>
  <c r="I18" i="7" s="1"/>
  <c r="Q18" i="7" s="1"/>
  <c r="R18" i="7" s="1"/>
  <c r="M17" i="7"/>
  <c r="O17" i="7" s="1"/>
  <c r="G17" i="7"/>
  <c r="I17" i="7" s="1"/>
  <c r="M16" i="7"/>
  <c r="O16" i="7" s="1"/>
  <c r="G16" i="7"/>
  <c r="M15" i="7"/>
  <c r="O15" i="7" s="1"/>
  <c r="G14" i="7"/>
  <c r="I14" i="7"/>
  <c r="M13" i="7"/>
  <c r="O13" i="7"/>
  <c r="G13" i="7"/>
  <c r="I13" i="7" s="1"/>
  <c r="M12" i="7"/>
  <c r="O12" i="7"/>
  <c r="G12" i="7"/>
  <c r="I12" i="7" s="1"/>
  <c r="M11" i="7"/>
  <c r="O11" i="7" s="1"/>
  <c r="O10" i="7"/>
  <c r="M10" i="7"/>
  <c r="G10" i="7"/>
  <c r="M9" i="7"/>
  <c r="G9" i="7"/>
  <c r="P6" i="7"/>
  <c r="M49" i="6"/>
  <c r="O49" i="6" s="1"/>
  <c r="G49" i="6"/>
  <c r="M48" i="6"/>
  <c r="O48" i="6" s="1"/>
  <c r="M47" i="6"/>
  <c r="O47" i="6" s="1"/>
  <c r="G47" i="6"/>
  <c r="I47" i="6"/>
  <c r="M46" i="6"/>
  <c r="G46" i="6"/>
  <c r="I46" i="6"/>
  <c r="G45" i="6"/>
  <c r="I45" i="6" s="1"/>
  <c r="M44" i="6"/>
  <c r="G44" i="6"/>
  <c r="I44" i="6" s="1"/>
  <c r="M43" i="6"/>
  <c r="O43" i="6" s="1"/>
  <c r="G43" i="6"/>
  <c r="I43" i="6" s="1"/>
  <c r="M42" i="6"/>
  <c r="O42" i="6" s="1"/>
  <c r="G42" i="6"/>
  <c r="M41" i="6"/>
  <c r="O41" i="6" s="1"/>
  <c r="G41" i="6"/>
  <c r="G40" i="6"/>
  <c r="I40" i="6"/>
  <c r="G39" i="6"/>
  <c r="I39" i="6" s="1"/>
  <c r="M38" i="6"/>
  <c r="O38" i="6"/>
  <c r="G38" i="6"/>
  <c r="I38" i="6" s="1"/>
  <c r="M37" i="6"/>
  <c r="O37" i="6" s="1"/>
  <c r="G37" i="6"/>
  <c r="M36" i="6"/>
  <c r="O36" i="6" s="1"/>
  <c r="G36" i="6"/>
  <c r="M35" i="6"/>
  <c r="O35" i="6" s="1"/>
  <c r="G35" i="6"/>
  <c r="M34" i="6"/>
  <c r="G34" i="6"/>
  <c r="I34" i="6"/>
  <c r="M33" i="6"/>
  <c r="G33" i="6"/>
  <c r="I33" i="6" s="1"/>
  <c r="M32" i="6"/>
  <c r="G32" i="6"/>
  <c r="I32" i="6" s="1"/>
  <c r="M31" i="6"/>
  <c r="O31" i="6" s="1"/>
  <c r="G31" i="6"/>
  <c r="I31" i="6" s="1"/>
  <c r="M30" i="6"/>
  <c r="O30" i="6" s="1"/>
  <c r="G30" i="6"/>
  <c r="I30" i="6" s="1"/>
  <c r="M29" i="6"/>
  <c r="O29" i="6" s="1"/>
  <c r="G28" i="6"/>
  <c r="G27" i="6"/>
  <c r="I27" i="6" s="1"/>
  <c r="M26" i="6"/>
  <c r="O26" i="6"/>
  <c r="G26" i="6"/>
  <c r="I26" i="6" s="1"/>
  <c r="M25" i="6"/>
  <c r="O25" i="6" s="1"/>
  <c r="G25" i="6"/>
  <c r="I25" i="6"/>
  <c r="P25" i="6" s="1"/>
  <c r="Q25" i="6" s="1"/>
  <c r="M24" i="6"/>
  <c r="O24" i="6" s="1"/>
  <c r="M23" i="6"/>
  <c r="O23" i="6" s="1"/>
  <c r="M22" i="6"/>
  <c r="G22" i="6"/>
  <c r="M21" i="6"/>
  <c r="G21" i="6"/>
  <c r="G20" i="6"/>
  <c r="I20" i="6" s="1"/>
  <c r="M19" i="6"/>
  <c r="O19" i="6" s="1"/>
  <c r="G19" i="6"/>
  <c r="I19" i="6" s="1"/>
  <c r="M18" i="6"/>
  <c r="O18" i="6" s="1"/>
  <c r="G18" i="6"/>
  <c r="M17" i="6"/>
  <c r="O17" i="6" s="1"/>
  <c r="G17" i="6"/>
  <c r="G16" i="6"/>
  <c r="M14" i="6"/>
  <c r="O14" i="6"/>
  <c r="G14" i="6"/>
  <c r="I14" i="6" s="1"/>
  <c r="P14" i="6" s="1"/>
  <c r="Q14" i="6" s="1"/>
  <c r="M13" i="6"/>
  <c r="O13" i="6"/>
  <c r="G13" i="6"/>
  <c r="M12" i="6"/>
  <c r="O12" i="6" s="1"/>
  <c r="G12" i="6"/>
  <c r="I12" i="6" s="1"/>
  <c r="M11" i="6"/>
  <c r="O11" i="6" s="1"/>
  <c r="G11" i="6"/>
  <c r="M10" i="6"/>
  <c r="O10" i="6" s="1"/>
  <c r="G9" i="6"/>
  <c r="I9" i="6" s="1"/>
  <c r="I38" i="5"/>
  <c r="J38" i="5" s="1"/>
  <c r="G38" i="5"/>
  <c r="F38" i="5"/>
  <c r="I37" i="5"/>
  <c r="J37" i="5" s="1"/>
  <c r="F37" i="5"/>
  <c r="I36" i="5"/>
  <c r="J36" i="5"/>
  <c r="F36" i="5"/>
  <c r="G36" i="5"/>
  <c r="I35" i="5"/>
  <c r="J35" i="5"/>
  <c r="F35" i="5"/>
  <c r="G35" i="5" s="1"/>
  <c r="J34" i="5"/>
  <c r="I34" i="5"/>
  <c r="G34" i="5"/>
  <c r="F34" i="5"/>
  <c r="J33" i="5"/>
  <c r="I33" i="5"/>
  <c r="F33" i="5"/>
  <c r="G33" i="5" s="1"/>
  <c r="K33" i="5" s="1"/>
  <c r="L33" i="5" s="1"/>
  <c r="J32" i="5"/>
  <c r="I32" i="5"/>
  <c r="G32" i="5"/>
  <c r="F32" i="5"/>
  <c r="J31" i="5"/>
  <c r="G31" i="5"/>
  <c r="J28" i="5"/>
  <c r="I28" i="5"/>
  <c r="F28" i="5"/>
  <c r="G28" i="5"/>
  <c r="J27" i="5"/>
  <c r="I27" i="5"/>
  <c r="G27" i="5"/>
  <c r="K27" i="5" s="1"/>
  <c r="L27" i="5" s="1"/>
  <c r="F27" i="5"/>
  <c r="I26" i="5"/>
  <c r="J26" i="5"/>
  <c r="G26" i="5"/>
  <c r="F26" i="5"/>
  <c r="J25" i="5"/>
  <c r="I25" i="5"/>
  <c r="F25" i="5"/>
  <c r="G25" i="5" s="1"/>
  <c r="I24" i="5"/>
  <c r="J24" i="5"/>
  <c r="K24" i="5" s="1"/>
  <c r="L24" i="5" s="1"/>
  <c r="F24" i="5"/>
  <c r="G24" i="5" s="1"/>
  <c r="I23" i="5"/>
  <c r="J23" i="5"/>
  <c r="G23" i="5"/>
  <c r="F23" i="5"/>
  <c r="I22" i="5"/>
  <c r="J22" i="5" s="1"/>
  <c r="F22" i="5"/>
  <c r="G22" i="5" s="1"/>
  <c r="J21" i="5"/>
  <c r="K21" i="5" s="1"/>
  <c r="L21" i="5" s="1"/>
  <c r="I21" i="5"/>
  <c r="G21" i="5"/>
  <c r="F21" i="5"/>
  <c r="I20" i="5"/>
  <c r="F20" i="5"/>
  <c r="G20" i="5" s="1"/>
  <c r="J19" i="5"/>
  <c r="I19" i="5"/>
  <c r="F19" i="5"/>
  <c r="G19" i="5"/>
  <c r="K19" i="5" s="1"/>
  <c r="L19" i="5" s="1"/>
  <c r="J18" i="5"/>
  <c r="I18" i="5"/>
  <c r="F18" i="5"/>
  <c r="G18" i="5" s="1"/>
  <c r="K18" i="5" s="1"/>
  <c r="L18" i="5" s="1"/>
  <c r="J17" i="5"/>
  <c r="J15" i="5"/>
  <c r="F14" i="5"/>
  <c r="G14" i="5" s="1"/>
  <c r="K14" i="5" s="1"/>
  <c r="L14" i="5" s="1"/>
  <c r="F13" i="5"/>
  <c r="G13" i="5" s="1"/>
  <c r="K13" i="5" s="1"/>
  <c r="L13" i="5" s="1"/>
  <c r="F12" i="5"/>
  <c r="G11" i="5"/>
  <c r="K11" i="5" s="1"/>
  <c r="L11" i="5" s="1"/>
  <c r="F11" i="5"/>
  <c r="F10" i="5"/>
  <c r="G10" i="5" s="1"/>
  <c r="K10" i="5" s="1"/>
  <c r="L10" i="5" s="1"/>
  <c r="G9" i="5"/>
  <c r="G7" i="4"/>
  <c r="C7" i="4"/>
  <c r="F15" i="3"/>
  <c r="G7" i="3"/>
  <c r="C7" i="3"/>
  <c r="G7" i="2"/>
  <c r="C7" i="2"/>
  <c r="Q36" i="7" l="1"/>
  <c r="R36" i="7" s="1"/>
  <c r="Q17" i="7"/>
  <c r="R17" i="7" s="1"/>
  <c r="Q41" i="7"/>
  <c r="R41" i="7" s="1"/>
  <c r="Q29" i="7"/>
  <c r="R29" i="7" s="1"/>
  <c r="Q35" i="7"/>
  <c r="R35" i="7" s="1"/>
  <c r="P43" i="6"/>
  <c r="Q43" i="6" s="1"/>
  <c r="P19" i="6"/>
  <c r="Q19" i="6" s="1"/>
  <c r="P38" i="6"/>
  <c r="Q38" i="6" s="1"/>
  <c r="P31" i="6"/>
  <c r="Q31" i="6" s="1"/>
  <c r="P12" i="6"/>
  <c r="Q12" i="6" s="1"/>
  <c r="P30" i="6"/>
  <c r="Q30" i="6" s="1"/>
  <c r="K36" i="5"/>
  <c r="L36" i="5" s="1"/>
  <c r="K25" i="5"/>
  <c r="L25" i="5" s="1"/>
  <c r="K28" i="5"/>
  <c r="L28" i="5" s="1"/>
  <c r="K34" i="5"/>
  <c r="L34" i="5" s="1"/>
  <c r="K35" i="5"/>
  <c r="L35" i="5" s="1"/>
  <c r="K32" i="5"/>
  <c r="L32" i="5" s="1"/>
  <c r="K22" i="5"/>
  <c r="L22" i="5" s="1"/>
  <c r="F15" i="2"/>
  <c r="F22" i="3"/>
  <c r="G22" i="3" s="1"/>
  <c r="F17" i="3"/>
  <c r="G17" i="3" s="1"/>
  <c r="F33" i="3"/>
  <c r="G33" i="3" s="1"/>
  <c r="F18" i="3"/>
  <c r="G18" i="3" s="1"/>
  <c r="F31" i="3"/>
  <c r="G31" i="3" s="1"/>
  <c r="F26" i="3"/>
  <c r="G26" i="3" s="1"/>
  <c r="F20" i="3"/>
  <c r="G20" i="3" s="1"/>
  <c r="F16" i="3"/>
  <c r="G16" i="3" s="1"/>
  <c r="F34" i="3"/>
  <c r="G34" i="3" s="1"/>
  <c r="F24" i="3"/>
  <c r="G24" i="3" s="1"/>
  <c r="F28" i="3"/>
  <c r="G28" i="3" s="1"/>
  <c r="F30" i="3"/>
  <c r="G30" i="3" s="1"/>
  <c r="F32" i="3"/>
  <c r="G32" i="3" s="1"/>
  <c r="F21" i="3"/>
  <c r="G21" i="3" s="1"/>
  <c r="F19" i="3"/>
  <c r="G19" i="3" s="1"/>
  <c r="F27" i="3"/>
  <c r="G27" i="3" s="1"/>
  <c r="F23" i="3"/>
  <c r="G23" i="3" s="1"/>
  <c r="F29" i="3"/>
  <c r="G29" i="3" s="1"/>
  <c r="F25" i="3"/>
  <c r="G25" i="3" s="1"/>
  <c r="K9" i="5"/>
  <c r="L9" i="5" s="1"/>
  <c r="K31" i="5"/>
  <c r="K38" i="5"/>
  <c r="L38" i="5" s="1"/>
  <c r="M9" i="6"/>
  <c r="O9" i="6" s="1"/>
  <c r="K23" i="5"/>
  <c r="L23" i="5" s="1"/>
  <c r="J39" i="5"/>
  <c r="I15" i="3"/>
  <c r="P11" i="6"/>
  <c r="Q11" i="6" s="1"/>
  <c r="G15" i="6"/>
  <c r="P26" i="6"/>
  <c r="Q26" i="6" s="1"/>
  <c r="I15" i="4"/>
  <c r="G17" i="5"/>
  <c r="I15" i="2"/>
  <c r="K26" i="5"/>
  <c r="L26" i="5" s="1"/>
  <c r="G23" i="6"/>
  <c r="I23" i="6" s="1"/>
  <c r="P23" i="6" s="1"/>
  <c r="Q23" i="6" s="1"/>
  <c r="F15" i="4"/>
  <c r="J29" i="5"/>
  <c r="G37" i="5"/>
  <c r="K37" i="5" s="1"/>
  <c r="L37" i="5" s="1"/>
  <c r="M6" i="6"/>
  <c r="I21" i="6"/>
  <c r="I17" i="6"/>
  <c r="P17" i="6" s="1"/>
  <c r="Q17" i="6" s="1"/>
  <c r="O21" i="6"/>
  <c r="M28" i="6"/>
  <c r="O28" i="6" s="1"/>
  <c r="P28" i="6" s="1"/>
  <c r="Q28" i="6" s="1"/>
  <c r="O32" i="6"/>
  <c r="P32" i="6" s="1"/>
  <c r="Q32" i="6" s="1"/>
  <c r="O34" i="6"/>
  <c r="P34" i="6" s="1"/>
  <c r="Q34" i="6" s="1"/>
  <c r="G48" i="6"/>
  <c r="I48" i="6" s="1"/>
  <c r="P48" i="6" s="1"/>
  <c r="Q48" i="6" s="1"/>
  <c r="G22" i="7"/>
  <c r="I22" i="7" s="1"/>
  <c r="Q22" i="7" s="1"/>
  <c r="R22" i="7" s="1"/>
  <c r="I40" i="7"/>
  <c r="Q40" i="7" s="1"/>
  <c r="R40" i="7" s="1"/>
  <c r="O15" i="6"/>
  <c r="Q12" i="7"/>
  <c r="R12" i="7" s="1"/>
  <c r="O44" i="7"/>
  <c r="Q44" i="7" s="1"/>
  <c r="R44" i="7" s="1"/>
  <c r="G10" i="6"/>
  <c r="I10" i="6" s="1"/>
  <c r="M40" i="6"/>
  <c r="O40" i="6" s="1"/>
  <c r="P40" i="6" s="1"/>
  <c r="Q40" i="6" s="1"/>
  <c r="O44" i="6"/>
  <c r="P44" i="6" s="1"/>
  <c r="Q44" i="6" s="1"/>
  <c r="O46" i="6"/>
  <c r="P46" i="6" s="1"/>
  <c r="Q46" i="6" s="1"/>
  <c r="M14" i="7"/>
  <c r="Q20" i="7"/>
  <c r="R20" i="7" s="1"/>
  <c r="G34" i="7"/>
  <c r="I34" i="7" s="1"/>
  <c r="Q34" i="7" s="1"/>
  <c r="R34" i="7" s="1"/>
  <c r="J20" i="5"/>
  <c r="K20" i="5" s="1"/>
  <c r="L20" i="5" s="1"/>
  <c r="M15" i="6"/>
  <c r="G29" i="6"/>
  <c r="I29" i="6" s="1"/>
  <c r="P29" i="6" s="1"/>
  <c r="Q29" i="6" s="1"/>
  <c r="I35" i="6"/>
  <c r="P35" i="6" s="1"/>
  <c r="Q35" i="6" s="1"/>
  <c r="I9" i="7"/>
  <c r="O26" i="7"/>
  <c r="Q26" i="7" s="1"/>
  <c r="R26" i="7" s="1"/>
  <c r="Q28" i="7"/>
  <c r="R28" i="7" s="1"/>
  <c r="O38" i="7"/>
  <c r="Q38" i="7" s="1"/>
  <c r="R38" i="7" s="1"/>
  <c r="O42" i="7"/>
  <c r="Q42" i="7" s="1"/>
  <c r="R42" i="7" s="1"/>
  <c r="G51" i="7"/>
  <c r="I51" i="7" s="1"/>
  <c r="Q51" i="7" s="1"/>
  <c r="R51" i="7" s="1"/>
  <c r="I13" i="6"/>
  <c r="P13" i="6" s="1"/>
  <c r="Q13" i="6" s="1"/>
  <c r="I22" i="6"/>
  <c r="I37" i="6"/>
  <c r="P37" i="6" s="1"/>
  <c r="Q37" i="6" s="1"/>
  <c r="I41" i="6"/>
  <c r="P41" i="6" s="1"/>
  <c r="Q41" i="6" s="1"/>
  <c r="Q24" i="7"/>
  <c r="R24" i="7" s="1"/>
  <c r="Q32" i="7"/>
  <c r="R32" i="7" s="1"/>
  <c r="G11" i="7"/>
  <c r="I11" i="7" s="1"/>
  <c r="Q11" i="7" s="1"/>
  <c r="R11" i="7" s="1"/>
  <c r="G6" i="7"/>
  <c r="G15" i="7"/>
  <c r="I15" i="7" s="1"/>
  <c r="Q15" i="7" s="1"/>
  <c r="R15" i="7" s="1"/>
  <c r="I21" i="7"/>
  <c r="I16" i="6"/>
  <c r="M20" i="6"/>
  <c r="O20" i="6" s="1"/>
  <c r="P20" i="6" s="1"/>
  <c r="Q20" i="6" s="1"/>
  <c r="O22" i="6"/>
  <c r="G24" i="6"/>
  <c r="I24" i="6" s="1"/>
  <c r="P24" i="6" s="1"/>
  <c r="Q24" i="6" s="1"/>
  <c r="O33" i="6"/>
  <c r="P33" i="6" s="1"/>
  <c r="Q33" i="6" s="1"/>
  <c r="I49" i="6"/>
  <c r="P49" i="6" s="1"/>
  <c r="Q49" i="6" s="1"/>
  <c r="M6" i="7"/>
  <c r="I23" i="7"/>
  <c r="Q23" i="7" s="1"/>
  <c r="R23" i="7" s="1"/>
  <c r="I27" i="7"/>
  <c r="Q27" i="7" s="1"/>
  <c r="R27" i="7" s="1"/>
  <c r="I39" i="7"/>
  <c r="Q39" i="7" s="1"/>
  <c r="R39" i="7" s="1"/>
  <c r="Q49" i="7"/>
  <c r="R49" i="7" s="1"/>
  <c r="I18" i="6"/>
  <c r="P18" i="6" s="1"/>
  <c r="Q18" i="6" s="1"/>
  <c r="O9" i="7"/>
  <c r="G27" i="7"/>
  <c r="I33" i="7"/>
  <c r="Q33" i="7" s="1"/>
  <c r="R33" i="7" s="1"/>
  <c r="G39" i="7"/>
  <c r="Q13" i="7"/>
  <c r="R13" i="7" s="1"/>
  <c r="O43" i="7"/>
  <c r="Q43" i="7" s="1"/>
  <c r="R43" i="7" s="1"/>
  <c r="G12" i="5"/>
  <c r="K12" i="5" s="1"/>
  <c r="L12" i="5" s="1"/>
  <c r="I11" i="6"/>
  <c r="M16" i="6"/>
  <c r="O16" i="6" s="1"/>
  <c r="I28" i="6"/>
  <c r="I36" i="6"/>
  <c r="P36" i="6" s="1"/>
  <c r="Q36" i="6" s="1"/>
  <c r="I42" i="6"/>
  <c r="P42" i="6" s="1"/>
  <c r="Q42" i="6" s="1"/>
  <c r="M45" i="6"/>
  <c r="O45" i="6" s="1"/>
  <c r="P45" i="6" s="1"/>
  <c r="Q45" i="6" s="1"/>
  <c r="P47" i="6"/>
  <c r="Q47" i="6" s="1"/>
  <c r="I10" i="7"/>
  <c r="Q10" i="7" s="1"/>
  <c r="R10" i="7" s="1"/>
  <c r="I16" i="7"/>
  <c r="Q16" i="7" s="1"/>
  <c r="R16" i="7" s="1"/>
  <c r="M19" i="7"/>
  <c r="O19" i="7" s="1"/>
  <c r="Q19" i="7" s="1"/>
  <c r="R19" i="7" s="1"/>
  <c r="Q21" i="7"/>
  <c r="R21" i="7" s="1"/>
  <c r="M43" i="7"/>
  <c r="I50" i="7"/>
  <c r="Q50" i="7" s="1"/>
  <c r="R50" i="7" s="1"/>
  <c r="O52" i="7"/>
  <c r="O31" i="7"/>
  <c r="Q31" i="7" s="1"/>
  <c r="R31" i="7" s="1"/>
  <c r="O37" i="7"/>
  <c r="Q37" i="7" s="1"/>
  <c r="R37" i="7" s="1"/>
  <c r="I46" i="7"/>
  <c r="Q46" i="7" s="1"/>
  <c r="R46" i="7" s="1"/>
  <c r="I48" i="7"/>
  <c r="Q48" i="7" s="1"/>
  <c r="R48" i="7" s="1"/>
  <c r="G6" i="6"/>
  <c r="M27" i="6"/>
  <c r="O27" i="6" s="1"/>
  <c r="P27" i="6" s="1"/>
  <c r="Q27" i="6" s="1"/>
  <c r="M39" i="6"/>
  <c r="O39" i="6" s="1"/>
  <c r="P39" i="6" s="1"/>
  <c r="Q39" i="6" s="1"/>
  <c r="M25" i="7"/>
  <c r="O25" i="7" s="1"/>
  <c r="Q25" i="7" s="1"/>
  <c r="R25" i="7" s="1"/>
  <c r="M5" i="7" l="1"/>
  <c r="P10" i="6"/>
  <c r="Q10" i="6" s="1"/>
  <c r="G5" i="6"/>
  <c r="P22" i="6"/>
  <c r="Q22" i="6" s="1"/>
  <c r="I15" i="6"/>
  <c r="I6" i="6" s="1"/>
  <c r="P21" i="6"/>
  <c r="Q21" i="6" s="1"/>
  <c r="I42" i="2"/>
  <c r="J42" i="2" s="1"/>
  <c r="I41" i="2"/>
  <c r="J41" i="2" s="1"/>
  <c r="K41" i="2" s="1"/>
  <c r="L41" i="2" s="1"/>
  <c r="I37" i="2"/>
  <c r="J37" i="2" s="1"/>
  <c r="I26" i="2"/>
  <c r="J26" i="2" s="1"/>
  <c r="I20" i="2"/>
  <c r="J20" i="2" s="1"/>
  <c r="I23" i="2"/>
  <c r="J23" i="2" s="1"/>
  <c r="I17" i="2"/>
  <c r="J17" i="2" s="1"/>
  <c r="I40" i="2"/>
  <c r="J40" i="2" s="1"/>
  <c r="I32" i="2"/>
  <c r="J32" i="2" s="1"/>
  <c r="I24" i="2"/>
  <c r="J24" i="2" s="1"/>
  <c r="K24" i="2" s="1"/>
  <c r="L24" i="2" s="1"/>
  <c r="I29" i="2"/>
  <c r="J29" i="2" s="1"/>
  <c r="I35" i="2"/>
  <c r="J35" i="2" s="1"/>
  <c r="I31" i="2"/>
  <c r="J31" i="2" s="1"/>
  <c r="I38" i="2"/>
  <c r="J38" i="2" s="1"/>
  <c r="K38" i="2" s="1"/>
  <c r="L38" i="2" s="1"/>
  <c r="I18" i="2"/>
  <c r="J18" i="2" s="1"/>
  <c r="K18" i="2" s="1"/>
  <c r="L18" i="2" s="1"/>
  <c r="I19" i="2"/>
  <c r="J19" i="2" s="1"/>
  <c r="I30" i="2"/>
  <c r="J30" i="2" s="1"/>
  <c r="I21" i="2"/>
  <c r="J21" i="2" s="1"/>
  <c r="I34" i="2"/>
  <c r="J34" i="2" s="1"/>
  <c r="I27" i="2"/>
  <c r="J27" i="2" s="1"/>
  <c r="I36" i="2"/>
  <c r="J36" i="2" s="1"/>
  <c r="I33" i="2"/>
  <c r="J33" i="2" s="1"/>
  <c r="K33" i="2" s="1"/>
  <c r="L33" i="2" s="1"/>
  <c r="I22" i="2"/>
  <c r="J22" i="2" s="1"/>
  <c r="K22" i="2" s="1"/>
  <c r="L22" i="2" s="1"/>
  <c r="I16" i="2"/>
  <c r="J16" i="2" s="1"/>
  <c r="I28" i="2"/>
  <c r="J28" i="2" s="1"/>
  <c r="I25" i="2"/>
  <c r="J25" i="2" s="1"/>
  <c r="I39" i="2"/>
  <c r="J39" i="2" s="1"/>
  <c r="O14" i="7"/>
  <c r="Q14" i="7" s="1"/>
  <c r="R14" i="7" s="1"/>
  <c r="O6" i="6"/>
  <c r="O5" i="6" s="1"/>
  <c r="P9" i="6"/>
  <c r="F53" i="4"/>
  <c r="G53" i="4" s="1"/>
  <c r="F50" i="4"/>
  <c r="G50" i="4" s="1"/>
  <c r="F47" i="4"/>
  <c r="G47" i="4" s="1"/>
  <c r="F44" i="4"/>
  <c r="G44" i="4" s="1"/>
  <c r="F41" i="4"/>
  <c r="G41" i="4" s="1"/>
  <c r="F38" i="4"/>
  <c r="G38" i="4" s="1"/>
  <c r="F35" i="4"/>
  <c r="G35" i="4" s="1"/>
  <c r="F32" i="4"/>
  <c r="G32" i="4" s="1"/>
  <c r="F29" i="4"/>
  <c r="G29" i="4" s="1"/>
  <c r="F26" i="4"/>
  <c r="G26" i="4" s="1"/>
  <c r="F23" i="4"/>
  <c r="G23" i="4" s="1"/>
  <c r="F45" i="4"/>
  <c r="G45" i="4" s="1"/>
  <c r="F33" i="4"/>
  <c r="G33" i="4" s="1"/>
  <c r="F18" i="4"/>
  <c r="G18" i="4" s="1"/>
  <c r="F48" i="4"/>
  <c r="G48" i="4" s="1"/>
  <c r="F36" i="4"/>
  <c r="G36" i="4" s="1"/>
  <c r="F24" i="4"/>
  <c r="G24" i="4" s="1"/>
  <c r="F16" i="4"/>
  <c r="G16" i="4" s="1"/>
  <c r="F46" i="4"/>
  <c r="G46" i="4" s="1"/>
  <c r="F34" i="4"/>
  <c r="G34" i="4" s="1"/>
  <c r="F22" i="4"/>
  <c r="G22" i="4" s="1"/>
  <c r="F51" i="4"/>
  <c r="G51" i="4" s="1"/>
  <c r="F39" i="4"/>
  <c r="G39" i="4" s="1"/>
  <c r="F27" i="4"/>
  <c r="G27" i="4" s="1"/>
  <c r="F54" i="4"/>
  <c r="G54" i="4" s="1"/>
  <c r="F42" i="4"/>
  <c r="G42" i="4" s="1"/>
  <c r="F30" i="4"/>
  <c r="G30" i="4" s="1"/>
  <c r="F28" i="4"/>
  <c r="G28" i="4" s="1"/>
  <c r="F25" i="4"/>
  <c r="G25" i="4" s="1"/>
  <c r="F20" i="4"/>
  <c r="G20" i="4" s="1"/>
  <c r="F21" i="4"/>
  <c r="G21" i="4" s="1"/>
  <c r="F17" i="4"/>
  <c r="G17" i="4" s="1"/>
  <c r="F52" i="4"/>
  <c r="G52" i="4" s="1"/>
  <c r="F49" i="4"/>
  <c r="G49" i="4" s="1"/>
  <c r="F43" i="4"/>
  <c r="G43" i="4" s="1"/>
  <c r="F40" i="4"/>
  <c r="G40" i="4" s="1"/>
  <c r="F37" i="4"/>
  <c r="G37" i="4" s="1"/>
  <c r="F19" i="4"/>
  <c r="G19" i="4" s="1"/>
  <c r="F31" i="4"/>
  <c r="G31" i="4" s="1"/>
  <c r="P16" i="6"/>
  <c r="Q16" i="6" s="1"/>
  <c r="I6" i="7"/>
  <c r="G15" i="5"/>
  <c r="K15" i="5" s="1"/>
  <c r="L15" i="5" s="1"/>
  <c r="K17" i="5"/>
  <c r="G29" i="5"/>
  <c r="I33" i="3"/>
  <c r="J33" i="3" s="1"/>
  <c r="K33" i="3" s="1"/>
  <c r="L33" i="3" s="1"/>
  <c r="I20" i="3"/>
  <c r="J20" i="3" s="1"/>
  <c r="K20" i="3" s="1"/>
  <c r="L20" i="3" s="1"/>
  <c r="I31" i="3"/>
  <c r="J31" i="3" s="1"/>
  <c r="K31" i="3" s="1"/>
  <c r="L31" i="3" s="1"/>
  <c r="I34" i="3"/>
  <c r="J34" i="3" s="1"/>
  <c r="K34" i="3" s="1"/>
  <c r="L34" i="3" s="1"/>
  <c r="I16" i="3"/>
  <c r="J16" i="3" s="1"/>
  <c r="I29" i="3"/>
  <c r="J29" i="3" s="1"/>
  <c r="K29" i="3" s="1"/>
  <c r="L29" i="3" s="1"/>
  <c r="I24" i="3"/>
  <c r="J24" i="3" s="1"/>
  <c r="K24" i="3" s="1"/>
  <c r="L24" i="3" s="1"/>
  <c r="I26" i="3"/>
  <c r="J26" i="3" s="1"/>
  <c r="K26" i="3" s="1"/>
  <c r="L26" i="3" s="1"/>
  <c r="I22" i="3"/>
  <c r="J22" i="3" s="1"/>
  <c r="K22" i="3" s="1"/>
  <c r="L22" i="3" s="1"/>
  <c r="I28" i="3"/>
  <c r="J28" i="3" s="1"/>
  <c r="K28" i="3" s="1"/>
  <c r="L28" i="3" s="1"/>
  <c r="I18" i="3"/>
  <c r="J18" i="3" s="1"/>
  <c r="K18" i="3" s="1"/>
  <c r="L18" i="3" s="1"/>
  <c r="I30" i="3"/>
  <c r="J30" i="3" s="1"/>
  <c r="K30" i="3" s="1"/>
  <c r="L30" i="3" s="1"/>
  <c r="I19" i="3"/>
  <c r="J19" i="3" s="1"/>
  <c r="K19" i="3" s="1"/>
  <c r="L19" i="3" s="1"/>
  <c r="I32" i="3"/>
  <c r="J32" i="3" s="1"/>
  <c r="K32" i="3" s="1"/>
  <c r="L32" i="3" s="1"/>
  <c r="I27" i="3"/>
  <c r="J27" i="3" s="1"/>
  <c r="K27" i="3" s="1"/>
  <c r="L27" i="3" s="1"/>
  <c r="I21" i="3"/>
  <c r="J21" i="3" s="1"/>
  <c r="K21" i="3" s="1"/>
  <c r="L21" i="3" s="1"/>
  <c r="I17" i="3"/>
  <c r="J17" i="3" s="1"/>
  <c r="K17" i="3" s="1"/>
  <c r="L17" i="3" s="1"/>
  <c r="I25" i="3"/>
  <c r="J25" i="3" s="1"/>
  <c r="K25" i="3" s="1"/>
  <c r="L25" i="3" s="1"/>
  <c r="I23" i="3"/>
  <c r="J23" i="3" s="1"/>
  <c r="K23" i="3" s="1"/>
  <c r="L23" i="3" s="1"/>
  <c r="Q52" i="7"/>
  <c r="R52" i="7" s="1"/>
  <c r="P52" i="7"/>
  <c r="M5" i="6"/>
  <c r="G39" i="5"/>
  <c r="G15" i="3"/>
  <c r="I52" i="4"/>
  <c r="J52" i="4" s="1"/>
  <c r="I49" i="4"/>
  <c r="J49" i="4" s="1"/>
  <c r="I46" i="4"/>
  <c r="J46" i="4" s="1"/>
  <c r="K46" i="4" s="1"/>
  <c r="L46" i="4" s="1"/>
  <c r="I43" i="4"/>
  <c r="J43" i="4" s="1"/>
  <c r="I40" i="4"/>
  <c r="J40" i="4" s="1"/>
  <c r="K40" i="4" s="1"/>
  <c r="L40" i="4" s="1"/>
  <c r="I37" i="4"/>
  <c r="J37" i="4" s="1"/>
  <c r="K37" i="4" s="1"/>
  <c r="L37" i="4" s="1"/>
  <c r="I34" i="4"/>
  <c r="J34" i="4" s="1"/>
  <c r="K34" i="4" s="1"/>
  <c r="L34" i="4" s="1"/>
  <c r="I31" i="4"/>
  <c r="J31" i="4" s="1"/>
  <c r="I28" i="4"/>
  <c r="J28" i="4" s="1"/>
  <c r="I25" i="4"/>
  <c r="J25" i="4" s="1"/>
  <c r="I22" i="4"/>
  <c r="J22" i="4" s="1"/>
  <c r="I19" i="4"/>
  <c r="J19" i="4" s="1"/>
  <c r="I16" i="4"/>
  <c r="J16" i="4" s="1"/>
  <c r="I48" i="4"/>
  <c r="J48" i="4" s="1"/>
  <c r="I36" i="4"/>
  <c r="J36" i="4" s="1"/>
  <c r="I24" i="4"/>
  <c r="J24" i="4" s="1"/>
  <c r="I51" i="4"/>
  <c r="J51" i="4" s="1"/>
  <c r="K51" i="4" s="1"/>
  <c r="L51" i="4" s="1"/>
  <c r="I39" i="4"/>
  <c r="J39" i="4" s="1"/>
  <c r="I27" i="4"/>
  <c r="J27" i="4" s="1"/>
  <c r="K27" i="4" s="1"/>
  <c r="L27" i="4" s="1"/>
  <c r="I44" i="4"/>
  <c r="J44" i="4" s="1"/>
  <c r="I32" i="4"/>
  <c r="J32" i="4" s="1"/>
  <c r="K32" i="4" s="1"/>
  <c r="L32" i="4" s="1"/>
  <c r="I17" i="4"/>
  <c r="J17" i="4" s="1"/>
  <c r="I54" i="4"/>
  <c r="J54" i="4" s="1"/>
  <c r="I42" i="4"/>
  <c r="J42" i="4" s="1"/>
  <c r="I30" i="4"/>
  <c r="J30" i="4" s="1"/>
  <c r="I20" i="4"/>
  <c r="J20" i="4" s="1"/>
  <c r="I45" i="4"/>
  <c r="J45" i="4" s="1"/>
  <c r="I33" i="4"/>
  <c r="J33" i="4" s="1"/>
  <c r="I41" i="4"/>
  <c r="J41" i="4" s="1"/>
  <c r="I53" i="4"/>
  <c r="J53" i="4" s="1"/>
  <c r="K53" i="4" s="1"/>
  <c r="L53" i="4" s="1"/>
  <c r="I47" i="4"/>
  <c r="J47" i="4" s="1"/>
  <c r="K47" i="4" s="1"/>
  <c r="L47" i="4" s="1"/>
  <c r="I38" i="4"/>
  <c r="J38" i="4" s="1"/>
  <c r="I35" i="4"/>
  <c r="J35" i="4" s="1"/>
  <c r="K35" i="4" s="1"/>
  <c r="L35" i="4" s="1"/>
  <c r="I50" i="4"/>
  <c r="J50" i="4" s="1"/>
  <c r="I29" i="4"/>
  <c r="J29" i="4" s="1"/>
  <c r="I23" i="4"/>
  <c r="J23" i="4" s="1"/>
  <c r="K23" i="4" s="1"/>
  <c r="L23" i="4" s="1"/>
  <c r="I26" i="4"/>
  <c r="J26" i="4" s="1"/>
  <c r="K26" i="4" s="1"/>
  <c r="L26" i="4" s="1"/>
  <c r="I21" i="4"/>
  <c r="J21" i="4" s="1"/>
  <c r="K21" i="4" s="1"/>
  <c r="L21" i="4" s="1"/>
  <c r="I18" i="4"/>
  <c r="J18" i="4" s="1"/>
  <c r="F41" i="2"/>
  <c r="G41" i="2" s="1"/>
  <c r="F42" i="2"/>
  <c r="G42" i="2" s="1"/>
  <c r="F40" i="2"/>
  <c r="G40" i="2" s="1"/>
  <c r="F28" i="2"/>
  <c r="G28" i="2" s="1"/>
  <c r="F39" i="2"/>
  <c r="G39" i="2" s="1"/>
  <c r="F34" i="2"/>
  <c r="G34" i="2" s="1"/>
  <c r="F31" i="2"/>
  <c r="G31" i="2" s="1"/>
  <c r="F37" i="2"/>
  <c r="G37" i="2" s="1"/>
  <c r="F20" i="2"/>
  <c r="G20" i="2" s="1"/>
  <c r="F29" i="2"/>
  <c r="G29" i="2" s="1"/>
  <c r="F25" i="2"/>
  <c r="G25" i="2" s="1"/>
  <c r="F22" i="2"/>
  <c r="G22" i="2" s="1"/>
  <c r="F19" i="2"/>
  <c r="G19" i="2" s="1"/>
  <c r="F16" i="2"/>
  <c r="G16" i="2" s="1"/>
  <c r="F26" i="2"/>
  <c r="G26" i="2" s="1"/>
  <c r="F23" i="2"/>
  <c r="G23" i="2" s="1"/>
  <c r="F17" i="2"/>
  <c r="G17" i="2" s="1"/>
  <c r="F32" i="2"/>
  <c r="G32" i="2" s="1"/>
  <c r="F38" i="2"/>
  <c r="G38" i="2" s="1"/>
  <c r="F35" i="2"/>
  <c r="G35" i="2" s="1"/>
  <c r="F36" i="2"/>
  <c r="G36" i="2" s="1"/>
  <c r="F24" i="2"/>
  <c r="G24" i="2" s="1"/>
  <c r="F21" i="2"/>
  <c r="G21" i="2" s="1"/>
  <c r="F18" i="2"/>
  <c r="G18" i="2" s="1"/>
  <c r="F30" i="2"/>
  <c r="G30" i="2" s="1"/>
  <c r="F27" i="2"/>
  <c r="G27" i="2" s="1"/>
  <c r="F33" i="2"/>
  <c r="G33" i="2" s="1"/>
  <c r="Q9" i="7"/>
  <c r="O6" i="7"/>
  <c r="O5" i="7" s="1"/>
  <c r="K39" i="5"/>
  <c r="L39" i="5" s="1"/>
  <c r="L31" i="5"/>
  <c r="P15" i="6" l="1"/>
  <c r="Q15" i="6" s="1"/>
  <c r="K28" i="4"/>
  <c r="L28" i="4" s="1"/>
  <c r="G15" i="4"/>
  <c r="K44" i="4"/>
  <c r="L44" i="4" s="1"/>
  <c r="K31" i="4"/>
  <c r="L31" i="4" s="1"/>
  <c r="K18" i="4"/>
  <c r="L18" i="4" s="1"/>
  <c r="K48" i="4"/>
  <c r="L48" i="4" s="1"/>
  <c r="K49" i="4"/>
  <c r="L49" i="4" s="1"/>
  <c r="K33" i="4"/>
  <c r="L33" i="4" s="1"/>
  <c r="K45" i="4"/>
  <c r="L45" i="4" s="1"/>
  <c r="K42" i="4"/>
  <c r="L42" i="4" s="1"/>
  <c r="K19" i="4"/>
  <c r="L19" i="4" s="1"/>
  <c r="K54" i="4"/>
  <c r="L54" i="4" s="1"/>
  <c r="K35" i="2"/>
  <c r="L35" i="2" s="1"/>
  <c r="K29" i="2"/>
  <c r="L29" i="2" s="1"/>
  <c r="K30" i="2"/>
  <c r="L30" i="2" s="1"/>
  <c r="K37" i="2"/>
  <c r="L37" i="2" s="1"/>
  <c r="R9" i="7"/>
  <c r="R7" i="7" s="1"/>
  <c r="Q7" i="7"/>
  <c r="Q5" i="7" s="1"/>
  <c r="Q6" i="7"/>
  <c r="K39" i="4"/>
  <c r="L39" i="4" s="1"/>
  <c r="K36" i="2"/>
  <c r="L36" i="2" s="1"/>
  <c r="K32" i="2"/>
  <c r="L32" i="2" s="1"/>
  <c r="J15" i="2"/>
  <c r="K16" i="2"/>
  <c r="K38" i="4"/>
  <c r="L38" i="4" s="1"/>
  <c r="G15" i="2"/>
  <c r="K41" i="4"/>
  <c r="L41" i="4" s="1"/>
  <c r="K27" i="2"/>
  <c r="L27" i="2" s="1"/>
  <c r="K40" i="2"/>
  <c r="L40" i="2" s="1"/>
  <c r="K24" i="4"/>
  <c r="L24" i="4" s="1"/>
  <c r="K43" i="4"/>
  <c r="L43" i="4" s="1"/>
  <c r="J15" i="3"/>
  <c r="K16" i="3"/>
  <c r="K34" i="2"/>
  <c r="L34" i="2" s="1"/>
  <c r="K17" i="2"/>
  <c r="L17" i="2" s="1"/>
  <c r="K36" i="4"/>
  <c r="L36" i="4" s="1"/>
  <c r="P7" i="6"/>
  <c r="P5" i="6" s="1"/>
  <c r="Q9" i="6"/>
  <c r="Q7" i="6" s="1"/>
  <c r="K21" i="2"/>
  <c r="L21" i="2" s="1"/>
  <c r="K23" i="2"/>
  <c r="L23" i="2" s="1"/>
  <c r="K20" i="4"/>
  <c r="L20" i="4" s="1"/>
  <c r="K20" i="2"/>
  <c r="L20" i="2" s="1"/>
  <c r="K30" i="4"/>
  <c r="L30" i="4" s="1"/>
  <c r="J15" i="4"/>
  <c r="K16" i="4"/>
  <c r="K52" i="4"/>
  <c r="L52" i="4" s="1"/>
  <c r="K19" i="2"/>
  <c r="L19" i="2" s="1"/>
  <c r="K26" i="2"/>
  <c r="L26" i="2" s="1"/>
  <c r="K39" i="2"/>
  <c r="L39" i="2" s="1"/>
  <c r="K29" i="4"/>
  <c r="L29" i="4" s="1"/>
  <c r="K22" i="4"/>
  <c r="L22" i="4" s="1"/>
  <c r="K25" i="2"/>
  <c r="L25" i="2" s="1"/>
  <c r="K50" i="4"/>
  <c r="L50" i="4" s="1"/>
  <c r="K17" i="4"/>
  <c r="L17" i="4" s="1"/>
  <c r="K25" i="4"/>
  <c r="L25" i="4" s="1"/>
  <c r="L17" i="5"/>
  <c r="K29" i="5"/>
  <c r="L29" i="5" s="1"/>
  <c r="K28" i="2"/>
  <c r="L28" i="2" s="1"/>
  <c r="K31" i="2"/>
  <c r="L31" i="2" s="1"/>
  <c r="K42" i="2"/>
  <c r="L42" i="2" s="1"/>
  <c r="L16" i="2" l="1"/>
  <c r="K15" i="2"/>
  <c r="L15" i="2" s="1"/>
  <c r="K15" i="4"/>
  <c r="L15" i="4" s="1"/>
  <c r="L16" i="4"/>
  <c r="K15" i="3"/>
  <c r="L15" i="3" s="1"/>
  <c r="L16" i="3"/>
</calcChain>
</file>

<file path=xl/sharedStrings.xml><?xml version="1.0" encoding="utf-8"?>
<sst xmlns="http://schemas.openxmlformats.org/spreadsheetml/2006/main" count="517" uniqueCount="245">
  <si>
    <t>Illinois Department of Healthcare and Family Services</t>
  </si>
  <si>
    <t>UPDATED TO REFLECT POOLS EFFECTIVE WITH PUBLIC ACT 104-0007</t>
  </si>
  <si>
    <t>Directed Payment Calculation:  Safety Net Hospitals</t>
  </si>
  <si>
    <t>Annual IP Pool Amount</t>
  </si>
  <si>
    <t>Annual OP Pool Amount</t>
  </si>
  <si>
    <t>Quarterly IP Pool Amount</t>
  </si>
  <si>
    <t>Quarterly OP Pool Amount</t>
  </si>
  <si>
    <t>Determination Period: January 1, 2025 - March 31, 2025</t>
  </si>
  <si>
    <t>Data Period:  July 1, 2024 - September 30, 2024</t>
  </si>
  <si>
    <t>Hospital Old ID</t>
  </si>
  <si>
    <t>Hospital Name</t>
  </si>
  <si>
    <t>HFS  Class</t>
  </si>
  <si>
    <t>MCO Days</t>
  </si>
  <si>
    <t>IP Per Day Fixed Pool Value</t>
  </si>
  <si>
    <t>Inpatient Fixed Pool Payment</t>
  </si>
  <si>
    <t>MCO OP Claims</t>
  </si>
  <si>
    <t>OP Per Claim Fixed Pool Value</t>
  </si>
  <si>
    <t>Outpatient Per Claim Fixed Pool Payment</t>
  </si>
  <si>
    <t>Total Directed Payment Qtr Amt</t>
  </si>
  <si>
    <t>Monthly Payment</t>
  </si>
  <si>
    <t>La Rabida Children's Hospital</t>
  </si>
  <si>
    <t>OSF Saint Elizabeth Med Center</t>
  </si>
  <si>
    <t>Humboldt Park Health</t>
  </si>
  <si>
    <t>Touchette Regional Hospital</t>
  </si>
  <si>
    <t>Loretto Hospital</t>
  </si>
  <si>
    <t>Saint Anthony Hospital</t>
  </si>
  <si>
    <t>Thorek Memorial Hospital</t>
  </si>
  <si>
    <t>St Bernard Hosp &amp; Hlth Care Ctr</t>
  </si>
  <si>
    <t>Jackson Park Hospital &amp; Med Ctr</t>
  </si>
  <si>
    <t>South Shore Hospital</t>
  </si>
  <si>
    <t>Methodist Hospital of Chicago</t>
  </si>
  <si>
    <t>Swedish Covenant Hospital</t>
  </si>
  <si>
    <t>Roseland Community Hospital</t>
  </si>
  <si>
    <t>AMITA Adventist MC-GlenOaks</t>
  </si>
  <si>
    <t>Presence Saint Mary Hospital</t>
  </si>
  <si>
    <t>Presence Mercy Medical Center</t>
  </si>
  <si>
    <t>Gateway Regional Medical Center</t>
  </si>
  <si>
    <t>Mount Sinai Hospital</t>
  </si>
  <si>
    <t>Holy Cross Hospital</t>
  </si>
  <si>
    <t>St Mary's Hospital</t>
  </si>
  <si>
    <t>West Suburban Med Ctr</t>
  </si>
  <si>
    <t>Insight Hospital and Medical Center</t>
  </si>
  <si>
    <t>Community First Medical Center</t>
  </si>
  <si>
    <t>Little Co of Mary Hosp &amp; HCC</t>
  </si>
  <si>
    <t>Ingalls Memorial Hospital</t>
  </si>
  <si>
    <t>Harrisburg Medical Center</t>
  </si>
  <si>
    <t>Weiss Memorial Hosp</t>
  </si>
  <si>
    <t>Directed Payment Calculation:  Public Hospitals</t>
  </si>
  <si>
    <t>Franklin Hospital District</t>
  </si>
  <si>
    <t>Public</t>
  </si>
  <si>
    <t>Warner Hospital &amp; Health Srvcs</t>
  </si>
  <si>
    <t>Memorial Hospital</t>
  </si>
  <si>
    <t>Clay County Hospital</t>
  </si>
  <si>
    <t>Hammond-Henry Hospital</t>
  </si>
  <si>
    <t>Mason District Hospital</t>
  </si>
  <si>
    <t>Jersey Community Hospital</t>
  </si>
  <si>
    <t>Morrison Community Hospital</t>
  </si>
  <si>
    <t>Wabash General Hospital</t>
  </si>
  <si>
    <t>Massac Memorial Hospital</t>
  </si>
  <si>
    <t>McDonough District Hospital</t>
  </si>
  <si>
    <t>Hamilton Memorial Hosp District</t>
  </si>
  <si>
    <t>Washington County Hospital</t>
  </si>
  <si>
    <t>Pinckneyville Community Hosp</t>
  </si>
  <si>
    <t>Sarah D Culbertson Mem Hosp</t>
  </si>
  <si>
    <t>Crawford Memorial Hospital</t>
  </si>
  <si>
    <t>Salem Township Hospital</t>
  </si>
  <si>
    <t>CGH Medical Center</t>
  </si>
  <si>
    <t>Sparta Community Hospital</t>
  </si>
  <si>
    <t>Directed Payment Calculation:  Critical Access Hospitals</t>
  </si>
  <si>
    <t>Genesis Medical Center</t>
  </si>
  <si>
    <t>Critical Access</t>
  </si>
  <si>
    <t>Union County Hospital</t>
  </si>
  <si>
    <t>Carlinville Area Hospital</t>
  </si>
  <si>
    <t>Thomas H Boyd Memorial Hospital</t>
  </si>
  <si>
    <t>Marshall Browning Hospital</t>
  </si>
  <si>
    <t>Ferrell Hospital</t>
  </si>
  <si>
    <t>Advocate Eureka Hospital</t>
  </si>
  <si>
    <t>Fairfield Memorial Hospital</t>
  </si>
  <si>
    <t>Gibson Area Hosp &amp; Hlth Servcs</t>
  </si>
  <si>
    <t>Midwest Medical Center</t>
  </si>
  <si>
    <t>Mercyhealth Hosp-Harvard Campus</t>
  </si>
  <si>
    <t>HSHS St Joseph's Hospital</t>
  </si>
  <si>
    <t>Hillsboro Area Hospital</t>
  </si>
  <si>
    <t>Hopedale Medical Complex</t>
  </si>
  <si>
    <t>Carle Hoopeston Region Hlth Ctr</t>
  </si>
  <si>
    <t>Memorial Hospital Jacksonville</t>
  </si>
  <si>
    <t>OSF Saint Luke Medical Center</t>
  </si>
  <si>
    <t>Lawrence County Memorial Hosp</t>
  </si>
  <si>
    <t>Abraham Lincoln Memorial Hosp</t>
  </si>
  <si>
    <t>HSHS St Francis Hospital</t>
  </si>
  <si>
    <t>OSF Saint Paul Medical Center</t>
  </si>
  <si>
    <t>OSF Holy Family Medical Center</t>
  </si>
  <si>
    <t>Kirby Medical Center</t>
  </si>
  <si>
    <t>St Joseph Memorial Hospital</t>
  </si>
  <si>
    <t>Carle Richland Memorial Hospital</t>
  </si>
  <si>
    <t>Pana Community Hospital</t>
  </si>
  <si>
    <t>Paris Community Hospital</t>
  </si>
  <si>
    <t>Illini Community Hospital</t>
  </si>
  <si>
    <t>OSF St. Clare</t>
  </si>
  <si>
    <t>Red Bud Regional Hospital</t>
  </si>
  <si>
    <t>Rochelle Community Hospital</t>
  </si>
  <si>
    <t>Hardin County General Hospital</t>
  </si>
  <si>
    <t>Community Hospital of Staunton</t>
  </si>
  <si>
    <t>NW Med Valley West Hospital</t>
  </si>
  <si>
    <t>Taylorville Memorial Hospital</t>
  </si>
  <si>
    <t>Fayette County Hospital &amp; LTC</t>
  </si>
  <si>
    <t>Iroquois Mem Hosp &amp; Res Home</t>
  </si>
  <si>
    <t>HSHS Good Shepherd Hospital</t>
  </si>
  <si>
    <t>Directed Payment Calculation:  LTAC, Psych, Rehab Hospitals Hospitals</t>
  </si>
  <si>
    <t>IP Days</t>
  </si>
  <si>
    <t>IP Rate</t>
  </si>
  <si>
    <t>IP Directed Payment</t>
  </si>
  <si>
    <t>OP Claims</t>
  </si>
  <si>
    <t>OP Rate</t>
  </si>
  <si>
    <t>OP Directed Payment</t>
  </si>
  <si>
    <t>Total Directed Payment</t>
  </si>
  <si>
    <t>RML Specialty Hospital</t>
  </si>
  <si>
    <t>LTAC</t>
  </si>
  <si>
    <t>Kindred Hosp Chicago Northlake</t>
  </si>
  <si>
    <t>Kindred Chicago Central Hosp</t>
  </si>
  <si>
    <t>Kindred Hospital Sycamore</t>
  </si>
  <si>
    <t>OSF Transitional Care Hospital Peoria</t>
  </si>
  <si>
    <t>Presence Holy Family Med Center</t>
  </si>
  <si>
    <t>LTAC Totals</t>
  </si>
  <si>
    <t>AMITA Hlth Alexian Bros BH Hosp</t>
  </si>
  <si>
    <t>Psych FS</t>
  </si>
  <si>
    <t>Linden Oaks Behavioral Health</t>
  </si>
  <si>
    <t>Lake Behavioral Health</t>
  </si>
  <si>
    <t>Garfield Park Behavioral Hosp</t>
  </si>
  <si>
    <t>Hartgrove Behavioral Health Sys</t>
  </si>
  <si>
    <t>Streamwood Behavioral Hcare Sys</t>
  </si>
  <si>
    <t>Riveredge Hospital</t>
  </si>
  <si>
    <t>Lincoln Prairie Beh Health Ctr</t>
  </si>
  <si>
    <t>The Pavilion</t>
  </si>
  <si>
    <t>Chicago Behavioral Hospital</t>
  </si>
  <si>
    <t>Silver Oaks Behavioral Hospital</t>
  </si>
  <si>
    <t>Montrose Behavioral Health Hosp</t>
  </si>
  <si>
    <t>Freestanding Psych Totals</t>
  </si>
  <si>
    <t>Shirley Ryan Ability Lab</t>
  </si>
  <si>
    <t>Rehab FS</t>
  </si>
  <si>
    <t>Van Matre HealthSouth Rehb Hsp</t>
  </si>
  <si>
    <t>NW Med Marianjoy Rehab Hospital</t>
  </si>
  <si>
    <t>Schwab Rehabilitation Hospital</t>
  </si>
  <si>
    <t>Anderson Rehabiliation Hospital</t>
  </si>
  <si>
    <t xml:space="preserve">ENCOMPASS HEALTH REHABILITATION INSTITUTE OF LIBERTYVILLE                                           </t>
  </si>
  <si>
    <t xml:space="preserve">THE REHABILITATION INSTITUTE OF SOUTHERN ILLINOIS                                                   </t>
  </si>
  <si>
    <t xml:space="preserve">THE QUAD CITIES REHABILITATION                                                                      </t>
  </si>
  <si>
    <t>Freestanding Rehab Totals</t>
  </si>
  <si>
    <t>Directed Payment Calculation:  High Medicaid Hospitals</t>
  </si>
  <si>
    <t>Inpatient</t>
  </si>
  <si>
    <t>Outpatient</t>
  </si>
  <si>
    <t>HFS Conf. Class</t>
  </si>
  <si>
    <t>Admits</t>
  </si>
  <si>
    <t>Relative Weight</t>
  </si>
  <si>
    <t>Case Mix</t>
  </si>
  <si>
    <t>Rate</t>
  </si>
  <si>
    <t>Directed Payment</t>
  </si>
  <si>
    <t>EAGPs</t>
  </si>
  <si>
    <t>Total Qtr Directed Payments</t>
  </si>
  <si>
    <t>OSF St Anthony's Health Center</t>
  </si>
  <si>
    <t>Rush-Copley Medical Center</t>
  </si>
  <si>
    <t>HSHS St Elizabeth's Hospital</t>
  </si>
  <si>
    <t>MacNeal Hospital</t>
  </si>
  <si>
    <t>Memorial Hosp of Carbondale</t>
  </si>
  <si>
    <t>University of Chicago Medicine</t>
  </si>
  <si>
    <t>Ann &amp; Robert H Lurie Child Hosp</t>
  </si>
  <si>
    <t>Rush University Medical Center</t>
  </si>
  <si>
    <t>Advocate Illinois Masonic MC</t>
  </si>
  <si>
    <t>Northwestern Memorial Hospital</t>
  </si>
  <si>
    <t>OSF Sacred Heart</t>
  </si>
  <si>
    <t>HSHS St Mary's Hospital</t>
  </si>
  <si>
    <t>Elmhurst Hospital</t>
  </si>
  <si>
    <t>NorthShore Univ HealthSystem</t>
  </si>
  <si>
    <t>Presence Saint Francis Hospital</t>
  </si>
  <si>
    <t>OSF St Mary Medical Center</t>
  </si>
  <si>
    <t>Herrin Hospital</t>
  </si>
  <si>
    <t>Presence St Mary's Hospital</t>
  </si>
  <si>
    <t>Riverside Medical Center</t>
  </si>
  <si>
    <t>Centegra Hospital-McHenry</t>
  </si>
  <si>
    <t>Loyola University Med Center</t>
  </si>
  <si>
    <t>Sarah Bush Lincoln Health Ctr</t>
  </si>
  <si>
    <t>Anderson Hospital</t>
  </si>
  <si>
    <t>Edward Hospital</t>
  </si>
  <si>
    <t>Advocate Christ Medical Center</t>
  </si>
  <si>
    <t>UnityPoint Health - Methodist</t>
  </si>
  <si>
    <t>OSF Saint Francis Medical Ctr</t>
  </si>
  <si>
    <t>Mercyhealth Hosp-Rockton Ave</t>
  </si>
  <si>
    <t>SwedishAmerican Hospital</t>
  </si>
  <si>
    <t>Memorial Medical Center</t>
  </si>
  <si>
    <t>HSHS St John's Hospital</t>
  </si>
  <si>
    <t>Carle Foundation Hospital</t>
  </si>
  <si>
    <t>Vista Medical Center East</t>
  </si>
  <si>
    <t>NW Med Central DuPage Hospital</t>
  </si>
  <si>
    <t>Franciscan Health Oly Fl/Chg</t>
  </si>
  <si>
    <t>Presence Saint Joseph Hospital</t>
  </si>
  <si>
    <t>Advocate Sherman Hospital</t>
  </si>
  <si>
    <t>OSF Saint Anthony Medical Ctr</t>
  </si>
  <si>
    <t>OSF Heart of Mary(Prev. Presence Covenant Med Center)</t>
  </si>
  <si>
    <t>Decatur Memorial Hospital</t>
  </si>
  <si>
    <t>Directed Payment Calculation:  Other Acute Hospitals</t>
  </si>
  <si>
    <t>Alton Memorial Hospital</t>
  </si>
  <si>
    <t>Northwest Community Hospital</t>
  </si>
  <si>
    <t>AMITA Adventist MC-Bolingbrook</t>
  </si>
  <si>
    <t>OSF St Joseph Medical Center</t>
  </si>
  <si>
    <t>Advocate Good Shepherd Hospital</t>
  </si>
  <si>
    <t>Graham Hospital</t>
  </si>
  <si>
    <t>Presence Resurrection Med Ctr</t>
  </si>
  <si>
    <t>Shriners Hosps for Chld-Chicago</t>
  </si>
  <si>
    <t>NW Med Kishwaukee Hospital</t>
  </si>
  <si>
    <t>Katherine Shaw Bethea Hospital</t>
  </si>
  <si>
    <t>Advocate Good Samaritan Hosp</t>
  </si>
  <si>
    <t>HSHS St Anthony's Memorial Hosp</t>
  </si>
  <si>
    <t>AMITA Hlth Alexian Bros Med Ctr</t>
  </si>
  <si>
    <t>FHN Memorial Hospital</t>
  </si>
  <si>
    <t>NW Med Delnor Hospital</t>
  </si>
  <si>
    <t>HSHS Holy Family Hospital</t>
  </si>
  <si>
    <t>AMITA Adventist MC-Hinsdale</t>
  </si>
  <si>
    <t>AMITA Hlth St Alexius Med Ctr</t>
  </si>
  <si>
    <t>Silver Cross Hospital</t>
  </si>
  <si>
    <t>NW Med Lake Forest Hospital</t>
  </si>
  <si>
    <t>AMITA Adventist MC-La Grange</t>
  </si>
  <si>
    <t>Advocate Condell Medical Center</t>
  </si>
  <si>
    <t>Morris Hospital &amp; Hlthcare Ctrs</t>
  </si>
  <si>
    <t>Good Samaritan Region Hlth Ctr</t>
  </si>
  <si>
    <t>Heartland Regional Medical Ctr</t>
  </si>
  <si>
    <t>Gottlieb Memorial Hosp</t>
  </si>
  <si>
    <t>Crossroads Community Hospital</t>
  </si>
  <si>
    <t>Advocate BroMenn Medical Center</t>
  </si>
  <si>
    <t>Rush Oak Park Hospital</t>
  </si>
  <si>
    <t>UnityPoint Health - Pekin</t>
  </si>
  <si>
    <t>UnityPoint Health - Proctor</t>
  </si>
  <si>
    <t>OSF Saint James-J W Albrecht MC</t>
  </si>
  <si>
    <t>Advocate Lutheran General Hosp</t>
  </si>
  <si>
    <t>Palos Community Hospital</t>
  </si>
  <si>
    <t>Blessing Hospital</t>
  </si>
  <si>
    <t>Genesis Medical Center, Silvis</t>
  </si>
  <si>
    <t>Midwestern Regional Med Ctr</t>
  </si>
  <si>
    <t>MercyHealth Hospital - Crystal Lake</t>
  </si>
  <si>
    <t>Advocate Trinity Hospital</t>
  </si>
  <si>
    <t>Presence Saint Joseph Med Ctr</t>
  </si>
  <si>
    <t>UnityPoint Health - Trinity</t>
  </si>
  <si>
    <t>Advocate South Suburban Hosp</t>
  </si>
  <si>
    <t>Safety Net</t>
  </si>
  <si>
    <t>High Medicaid</t>
  </si>
  <si>
    <t>Other Acute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</si>
</sst>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70">
    <xf numFmtId="0" fontId="0" fillId="0" borderId="0" xfId="0"/>
    <xf numFmtId="44" fontId="0" fillId="0" borderId="0" xfId="2" applyFont="1"/>
    <xf numFmtId="0" fontId="4" fillId="0" borderId="0" xfId="0" applyFont="1"/>
    <xf numFmtId="8" fontId="6" fillId="0" borderId="0" xfId="0" applyNumberFormat="1" applyFont="1" applyAlignment="1">
      <alignment horizontal="right" vertical="center"/>
    </xf>
    <xf numFmtId="0" fontId="4" fillId="0" borderId="1" xfId="0" applyFont="1" applyBorder="1"/>
    <xf numFmtId="0" fontId="4" fillId="0" borderId="2" xfId="0" applyFont="1" applyBorder="1"/>
    <xf numFmtId="0" fontId="0" fillId="0" borderId="3" xfId="0" applyBorder="1"/>
    <xf numFmtId="6" fontId="4" fillId="0" borderId="4" xfId="0" applyNumberFormat="1" applyFont="1" applyBorder="1"/>
    <xf numFmtId="6" fontId="4" fillId="0" borderId="0" xfId="0" applyNumberFormat="1" applyFont="1"/>
    <xf numFmtId="6" fontId="4" fillId="0" borderId="0" xfId="1" applyNumberFormat="1" applyFont="1" applyBorder="1"/>
    <xf numFmtId="6" fontId="0" fillId="0" borderId="5" xfId="0" applyNumberFormat="1" applyBorder="1"/>
    <xf numFmtId="0" fontId="4" fillId="0" borderId="4" xfId="0" applyFont="1" applyBorder="1"/>
    <xf numFmtId="0" fontId="0" fillId="0" borderId="5" xfId="0" applyBorder="1"/>
    <xf numFmtId="164" fontId="4" fillId="0" borderId="6" xfId="2" applyNumberFormat="1" applyFont="1" applyBorder="1" applyAlignment="1">
      <alignment horizontal="center"/>
    </xf>
    <xf numFmtId="0" fontId="4" fillId="0" borderId="7" xfId="0" applyFont="1" applyBorder="1"/>
    <xf numFmtId="164" fontId="4" fillId="0" borderId="7" xfId="2" applyNumberFormat="1" applyFont="1" applyBorder="1"/>
    <xf numFmtId="0" fontId="0" fillId="0" borderId="8" xfId="0" applyBorder="1"/>
    <xf numFmtId="164" fontId="0" fillId="0" borderId="0" xfId="0" applyNumberFormat="1"/>
    <xf numFmtId="44" fontId="0" fillId="0" borderId="0" xfId="0" applyNumberFormat="1"/>
    <xf numFmtId="0" fontId="0" fillId="0" borderId="0" xfId="0" applyAlignment="1">
      <alignment wrapText="1"/>
    </xf>
    <xf numFmtId="0" fontId="8" fillId="2" borderId="9" xfId="3" applyFont="1" applyFill="1" applyBorder="1" applyAlignment="1">
      <alignment horizontal="center" wrapText="1"/>
    </xf>
    <xf numFmtId="165" fontId="8" fillId="2" borderId="9" xfId="1" applyNumberFormat="1" applyFont="1" applyFill="1" applyBorder="1" applyAlignment="1">
      <alignment horizontal="center" wrapText="1"/>
    </xf>
    <xf numFmtId="0" fontId="8" fillId="2" borderId="0" xfId="3" applyFont="1" applyFill="1" applyAlignment="1">
      <alignment horizontal="center" wrapText="1"/>
    </xf>
    <xf numFmtId="165" fontId="8" fillId="2" borderId="0" xfId="1" applyNumberFormat="1" applyFont="1" applyFill="1" applyBorder="1" applyAlignment="1">
      <alignment horizontal="center" wrapText="1"/>
    </xf>
    <xf numFmtId="44" fontId="8" fillId="2" borderId="0" xfId="2" applyFont="1" applyFill="1" applyBorder="1" applyAlignment="1">
      <alignment horizontal="center" wrapText="1"/>
    </xf>
    <xf numFmtId="164" fontId="8" fillId="2" borderId="0" xfId="2" applyNumberFormat="1" applyFont="1" applyFill="1" applyBorder="1" applyAlignment="1">
      <alignment horizontal="center" wrapText="1"/>
    </xf>
    <xf numFmtId="0" fontId="9" fillId="0" borderId="0" xfId="3" applyFont="1" applyAlignment="1">
      <alignment horizontal="center"/>
    </xf>
    <xf numFmtId="0" fontId="9" fillId="0" borderId="0" xfId="3" applyFont="1"/>
    <xf numFmtId="165" fontId="0" fillId="0" borderId="0" xfId="1" applyNumberFormat="1" applyFont="1"/>
    <xf numFmtId="164" fontId="0" fillId="0" borderId="0" xfId="2" applyNumberFormat="1" applyFont="1"/>
    <xf numFmtId="164" fontId="0" fillId="0" borderId="0" xfId="0" applyNumberFormat="1" applyAlignment="1">
      <alignment wrapText="1"/>
    </xf>
    <xf numFmtId="6" fontId="4" fillId="0" borderId="4" xfId="2" applyNumberFormat="1" applyFont="1" applyBorder="1"/>
    <xf numFmtId="6" fontId="4" fillId="0" borderId="0" xfId="2" applyNumberFormat="1" applyFont="1" applyBorder="1"/>
    <xf numFmtId="165" fontId="4" fillId="0" borderId="4" xfId="1" applyNumberFormat="1" applyFont="1" applyBorder="1" applyAlignment="1">
      <alignment horizontal="center"/>
    </xf>
    <xf numFmtId="165" fontId="4" fillId="0" borderId="0" xfId="1" applyNumberFormat="1" applyFont="1" applyBorder="1"/>
    <xf numFmtId="164" fontId="4" fillId="0" borderId="6" xfId="2" applyNumberFormat="1" applyFont="1" applyBorder="1"/>
    <xf numFmtId="165" fontId="0" fillId="0" borderId="0" xfId="0" applyNumberFormat="1" applyAlignment="1">
      <alignment horizontal="center"/>
    </xf>
    <xf numFmtId="165" fontId="0" fillId="0" borderId="0" xfId="0" applyNumberFormat="1"/>
    <xf numFmtId="43" fontId="0" fillId="0" borderId="0" xfId="0" applyNumberFormat="1"/>
    <xf numFmtId="0" fontId="9" fillId="0" borderId="0" xfId="3" applyFont="1" applyAlignment="1">
      <alignment horizontal="right"/>
    </xf>
    <xf numFmtId="164" fontId="4" fillId="0" borderId="0" xfId="2" applyNumberFormat="1" applyFont="1"/>
    <xf numFmtId="164" fontId="4" fillId="0" borderId="4" xfId="2" applyNumberFormat="1" applyFont="1" applyBorder="1"/>
    <xf numFmtId="8" fontId="4" fillId="0" borderId="0" xfId="2" applyNumberFormat="1" applyFont="1" applyBorder="1"/>
    <xf numFmtId="0" fontId="9" fillId="0" borderId="0" xfId="3" applyFont="1" applyAlignment="1">
      <alignment horizontal="center" wrapText="1"/>
    </xf>
    <xf numFmtId="0" fontId="0" fillId="0" borderId="0" xfId="0" applyAlignment="1">
      <alignment horizontal="center"/>
    </xf>
    <xf numFmtId="8" fontId="0" fillId="0" borderId="0" xfId="0" applyNumberFormat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165" fontId="4" fillId="0" borderId="10" xfId="1" applyNumberFormat="1" applyFont="1" applyBorder="1"/>
    <xf numFmtId="164" fontId="4" fillId="0" borderId="10" xfId="2" applyNumberFormat="1" applyFont="1" applyBorder="1"/>
    <xf numFmtId="165" fontId="4" fillId="0" borderId="10" xfId="0" applyNumberFormat="1" applyFont="1" applyBorder="1"/>
    <xf numFmtId="164" fontId="4" fillId="0" borderId="10" xfId="0" applyNumberFormat="1" applyFont="1" applyBorder="1"/>
    <xf numFmtId="8" fontId="0" fillId="0" borderId="0" xfId="2" applyNumberFormat="1" applyFont="1" applyBorder="1"/>
    <xf numFmtId="7" fontId="0" fillId="0" borderId="0" xfId="0" applyNumberFormat="1"/>
    <xf numFmtId="7" fontId="0" fillId="0" borderId="0" xfId="2" applyNumberFormat="1" applyFont="1" applyBorder="1"/>
    <xf numFmtId="165" fontId="5" fillId="0" borderId="0" xfId="1" applyNumberFormat="1" applyFont="1"/>
    <xf numFmtId="0" fontId="5" fillId="0" borderId="0" xfId="0" applyFont="1"/>
    <xf numFmtId="166" fontId="5" fillId="0" borderId="0" xfId="0" applyNumberFormat="1" applyFont="1"/>
    <xf numFmtId="43" fontId="5" fillId="0" borderId="0" xfId="0" applyNumberFormat="1" applyFont="1"/>
    <xf numFmtId="164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0" applyNumberFormat="1" applyFont="1"/>
    <xf numFmtId="0" fontId="8" fillId="0" borderId="0" xfId="3" applyFont="1" applyAlignment="1">
      <alignment horizontal="center" wrapText="1"/>
    </xf>
    <xf numFmtId="166" fontId="0" fillId="0" borderId="0" xfId="0" applyNumberFormat="1"/>
    <xf numFmtId="165" fontId="3" fillId="0" borderId="0" xfId="1" applyNumberFormat="1" applyFont="1"/>
    <xf numFmtId="0" fontId="3" fillId="0" borderId="0" xfId="0" applyFont="1"/>
    <xf numFmtId="166" fontId="3" fillId="0" borderId="0" xfId="0" applyNumberFormat="1" applyFont="1"/>
    <xf numFmtId="164" fontId="8" fillId="2" borderId="9" xfId="2" applyNumberFormat="1" applyFont="1" applyFill="1" applyBorder="1" applyAlignment="1">
      <alignment horizontal="center" wrapText="1"/>
    </xf>
    <xf numFmtId="7" fontId="0" fillId="0" borderId="0" xfId="0" applyNumberForma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_Sheet1 2 2" xfId="3" xr:uid="{F74242A5-68CA-453A-A8D3-7AFC7A938F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B0C86-4032-4FE0-8AE9-70D79B60D3C0}">
  <sheetPr>
    <pageSetUpPr fitToPage="1"/>
  </sheetPr>
  <dimension ref="A1:N44"/>
  <sheetViews>
    <sheetView tabSelected="1" topLeftCell="B1" workbookViewId="0">
      <selection activeCell="D10" sqref="D10"/>
    </sheetView>
  </sheetViews>
  <sheetFormatPr defaultRowHeight="14.5" x14ac:dyDescent="0.35"/>
  <cols>
    <col min="1" max="1" width="9.1796875" hidden="1" customWidth="1"/>
    <col min="2" max="2" width="8" customWidth="1"/>
    <col min="3" max="3" width="31.453125" bestFit="1" customWidth="1"/>
    <col min="4" max="4" width="14.453125" bestFit="1" customWidth="1"/>
    <col min="6" max="6" width="12.26953125" customWidth="1"/>
    <col min="7" max="7" width="17.7265625" customWidth="1"/>
    <col min="8" max="8" width="12.26953125" customWidth="1"/>
    <col min="9" max="9" width="15" bestFit="1" customWidth="1"/>
    <col min="10" max="10" width="17.7265625" customWidth="1"/>
    <col min="11" max="11" width="14.1796875" customWidth="1"/>
    <col min="12" max="12" width="14.7265625" bestFit="1" customWidth="1"/>
    <col min="13" max="13" width="12.1796875" bestFit="1" customWidth="1"/>
    <col min="14" max="14" width="13.54296875" bestFit="1" customWidth="1"/>
  </cols>
  <sheetData>
    <row r="1" spans="1:13" x14ac:dyDescent="0.35">
      <c r="B1" s="2" t="s">
        <v>0</v>
      </c>
      <c r="F1" s="2" t="s">
        <v>1</v>
      </c>
      <c r="I1" s="3"/>
    </row>
    <row r="2" spans="1:13" x14ac:dyDescent="0.35">
      <c r="B2" s="2" t="s">
        <v>2</v>
      </c>
      <c r="I2" s="3"/>
    </row>
    <row r="3" spans="1:13" ht="15" thickBot="1" x14ac:dyDescent="0.4"/>
    <row r="4" spans="1:13" x14ac:dyDescent="0.35">
      <c r="C4" s="4" t="s">
        <v>3</v>
      </c>
      <c r="D4" s="5"/>
      <c r="E4" s="5"/>
      <c r="F4" s="5"/>
      <c r="G4" s="5" t="s">
        <v>4</v>
      </c>
      <c r="H4" s="6"/>
    </row>
    <row r="5" spans="1:13" x14ac:dyDescent="0.35">
      <c r="C5" s="7">
        <v>579261585</v>
      </c>
      <c r="D5" s="8"/>
      <c r="E5" s="2"/>
      <c r="F5" s="2"/>
      <c r="G5" s="9">
        <v>763418138</v>
      </c>
      <c r="H5" s="10"/>
    </row>
    <row r="6" spans="1:13" x14ac:dyDescent="0.35">
      <c r="C6" s="11" t="s">
        <v>5</v>
      </c>
      <c r="D6" s="2"/>
      <c r="E6" s="2"/>
      <c r="F6" s="2"/>
      <c r="G6" s="2" t="s">
        <v>6</v>
      </c>
      <c r="H6" s="12"/>
    </row>
    <row r="7" spans="1:13" ht="15" thickBot="1" x14ac:dyDescent="0.4">
      <c r="C7" s="13">
        <f>C5/4</f>
        <v>144815396.25</v>
      </c>
      <c r="D7" s="14"/>
      <c r="E7" s="14"/>
      <c r="F7" s="14"/>
      <c r="G7" s="15">
        <f>G5/4</f>
        <v>190854534.5</v>
      </c>
      <c r="H7" s="16"/>
      <c r="J7" s="17"/>
    </row>
    <row r="8" spans="1:13" x14ac:dyDescent="0.35">
      <c r="J8" s="17"/>
    </row>
    <row r="9" spans="1:13" x14ac:dyDescent="0.35">
      <c r="B9" s="2" t="s">
        <v>7</v>
      </c>
    </row>
    <row r="10" spans="1:13" x14ac:dyDescent="0.35">
      <c r="B10" s="2"/>
    </row>
    <row r="11" spans="1:13" x14ac:dyDescent="0.35">
      <c r="B11" s="2" t="s">
        <v>8</v>
      </c>
    </row>
    <row r="12" spans="1:13" x14ac:dyDescent="0.35">
      <c r="K12" s="18"/>
    </row>
    <row r="14" spans="1:13" s="19" customFormat="1" ht="43.5" x14ac:dyDescent="0.35">
      <c r="B14" s="20" t="s">
        <v>9</v>
      </c>
      <c r="C14" s="20" t="s">
        <v>10</v>
      </c>
      <c r="D14" s="20" t="s">
        <v>11</v>
      </c>
      <c r="E14" s="21" t="s">
        <v>12</v>
      </c>
      <c r="F14" s="20" t="s">
        <v>13</v>
      </c>
      <c r="G14" s="20" t="s">
        <v>14</v>
      </c>
      <c r="H14" s="21" t="s">
        <v>15</v>
      </c>
      <c r="I14" s="20" t="s">
        <v>16</v>
      </c>
      <c r="J14" s="20" t="s">
        <v>17</v>
      </c>
      <c r="K14" s="20" t="s">
        <v>18</v>
      </c>
      <c r="L14" s="20" t="s">
        <v>19</v>
      </c>
    </row>
    <row r="15" spans="1:13" s="19" customFormat="1" x14ac:dyDescent="0.35">
      <c r="B15" s="22"/>
      <c r="C15" s="22"/>
      <c r="D15" s="22"/>
      <c r="E15" s="23">
        <v>75733</v>
      </c>
      <c r="F15" s="24">
        <f>C7/E15</f>
        <v>1912.1835428412978</v>
      </c>
      <c r="G15" s="25">
        <f>SUM(G16:G42)</f>
        <v>144815396.25</v>
      </c>
      <c r="H15" s="23">
        <v>246590</v>
      </c>
      <c r="I15" s="24">
        <f>G7/H15</f>
        <v>773.97515917109376</v>
      </c>
      <c r="J15" s="25">
        <f>SUM(J16:J42)</f>
        <v>190854534.50000003</v>
      </c>
      <c r="K15" s="25">
        <f>SUM(K16:K42)</f>
        <v>335669930.75000006</v>
      </c>
      <c r="L15" s="25">
        <f t="shared" ref="L15:L42" si="0">K15/3</f>
        <v>111889976.91666669</v>
      </c>
    </row>
    <row r="16" spans="1:13" x14ac:dyDescent="0.35">
      <c r="A16">
        <v>143301</v>
      </c>
      <c r="B16" s="26">
        <v>3036</v>
      </c>
      <c r="C16" s="27" t="s">
        <v>20</v>
      </c>
      <c r="D16" t="s">
        <v>242</v>
      </c>
      <c r="E16" s="28">
        <v>1637</v>
      </c>
      <c r="F16" s="1">
        <f t="shared" ref="F16:F42" si="1">$F$15</f>
        <v>1912.1835428412978</v>
      </c>
      <c r="G16" s="29">
        <f t="shared" ref="G16:G42" si="2">E16*F16</f>
        <v>3130244.4596312046</v>
      </c>
      <c r="H16" s="28">
        <v>3421</v>
      </c>
      <c r="I16" s="1">
        <f t="shared" ref="I16:I42" si="3">$I$15</f>
        <v>773.97515917109376</v>
      </c>
      <c r="J16" s="29">
        <f t="shared" ref="J16:J42" si="4">H16*I16</f>
        <v>2647769.0195243116</v>
      </c>
      <c r="K16" s="29">
        <f t="shared" ref="K16:K42" si="5">J16+G16</f>
        <v>5778013.4791555163</v>
      </c>
      <c r="L16" s="30">
        <f t="shared" si="0"/>
        <v>1926004.4930518388</v>
      </c>
      <c r="M16" s="17"/>
    </row>
    <row r="17" spans="1:14" x14ac:dyDescent="0.35">
      <c r="A17">
        <v>140110</v>
      </c>
      <c r="B17" s="26">
        <v>15010</v>
      </c>
      <c r="C17" s="27" t="s">
        <v>21</v>
      </c>
      <c r="D17" t="s">
        <v>242</v>
      </c>
      <c r="E17" s="28">
        <v>1653</v>
      </c>
      <c r="F17" s="1">
        <f t="shared" si="1"/>
        <v>1912.1835428412978</v>
      </c>
      <c r="G17" s="29">
        <f t="shared" si="2"/>
        <v>3160839.3963166652</v>
      </c>
      <c r="H17" s="28">
        <v>16396</v>
      </c>
      <c r="I17" s="1">
        <f t="shared" si="3"/>
        <v>773.97515917109376</v>
      </c>
      <c r="J17" s="29">
        <f t="shared" si="4"/>
        <v>12690096.709769253</v>
      </c>
      <c r="K17" s="29">
        <f t="shared" si="5"/>
        <v>15850936.106085919</v>
      </c>
      <c r="L17" s="30">
        <f t="shared" si="0"/>
        <v>5283645.3686953066</v>
      </c>
      <c r="M17" s="17"/>
    </row>
    <row r="18" spans="1:14" x14ac:dyDescent="0.35">
      <c r="A18">
        <v>140206</v>
      </c>
      <c r="B18" s="26">
        <v>3046</v>
      </c>
      <c r="C18" s="27" t="s">
        <v>22</v>
      </c>
      <c r="D18" t="s">
        <v>242</v>
      </c>
      <c r="E18" s="28">
        <v>3838</v>
      </c>
      <c r="F18" s="1">
        <f t="shared" si="1"/>
        <v>1912.1835428412978</v>
      </c>
      <c r="G18" s="29">
        <f t="shared" si="2"/>
        <v>7338960.4374249009</v>
      </c>
      <c r="H18" s="28">
        <v>8085</v>
      </c>
      <c r="I18" s="1">
        <f t="shared" si="3"/>
        <v>773.97515917109376</v>
      </c>
      <c r="J18" s="29">
        <f t="shared" si="4"/>
        <v>6257589.1618982935</v>
      </c>
      <c r="K18" s="29">
        <f t="shared" si="5"/>
        <v>13596549.599323194</v>
      </c>
      <c r="L18" s="30">
        <f t="shared" si="0"/>
        <v>4532183.1997743985</v>
      </c>
      <c r="M18" s="17"/>
    </row>
    <row r="19" spans="1:14" x14ac:dyDescent="0.35">
      <c r="A19">
        <v>140077</v>
      </c>
      <c r="B19" s="26">
        <v>5013</v>
      </c>
      <c r="C19" s="27" t="s">
        <v>23</v>
      </c>
      <c r="D19" t="s">
        <v>242</v>
      </c>
      <c r="E19" s="28">
        <v>994</v>
      </c>
      <c r="F19" s="1">
        <f t="shared" si="1"/>
        <v>1912.1835428412978</v>
      </c>
      <c r="G19" s="29">
        <f t="shared" si="2"/>
        <v>1900710.44158425</v>
      </c>
      <c r="H19" s="28">
        <v>8480</v>
      </c>
      <c r="I19" s="1">
        <f t="shared" si="3"/>
        <v>773.97515917109376</v>
      </c>
      <c r="J19" s="29">
        <f t="shared" si="4"/>
        <v>6563309.3497708747</v>
      </c>
      <c r="K19" s="29">
        <f t="shared" si="5"/>
        <v>8464019.7913551256</v>
      </c>
      <c r="L19" s="30">
        <f t="shared" si="0"/>
        <v>2821339.9304517084</v>
      </c>
      <c r="M19" s="17"/>
    </row>
    <row r="20" spans="1:14" x14ac:dyDescent="0.35">
      <c r="A20">
        <v>140083</v>
      </c>
      <c r="B20" s="26">
        <v>3038</v>
      </c>
      <c r="C20" s="27" t="s">
        <v>24</v>
      </c>
      <c r="D20" t="s">
        <v>242</v>
      </c>
      <c r="E20" s="28">
        <v>2055</v>
      </c>
      <c r="F20" s="1">
        <f t="shared" si="1"/>
        <v>1912.1835428412978</v>
      </c>
      <c r="G20" s="29">
        <f t="shared" si="2"/>
        <v>3929537.1805388671</v>
      </c>
      <c r="H20" s="28">
        <v>3111</v>
      </c>
      <c r="I20" s="1">
        <f t="shared" si="3"/>
        <v>773.97515917109376</v>
      </c>
      <c r="J20" s="29">
        <f t="shared" si="4"/>
        <v>2407836.7201812728</v>
      </c>
      <c r="K20" s="29">
        <f t="shared" si="5"/>
        <v>6337373.90072014</v>
      </c>
      <c r="L20" s="30">
        <f t="shared" si="0"/>
        <v>2112457.9669067133</v>
      </c>
      <c r="M20" s="17"/>
    </row>
    <row r="21" spans="1:14" x14ac:dyDescent="0.35">
      <c r="A21">
        <v>140095</v>
      </c>
      <c r="B21" s="26">
        <v>3075</v>
      </c>
      <c r="C21" s="27" t="s">
        <v>25</v>
      </c>
      <c r="D21" t="s">
        <v>242</v>
      </c>
      <c r="E21" s="28">
        <v>4222</v>
      </c>
      <c r="F21" s="1">
        <f t="shared" si="1"/>
        <v>1912.1835428412978</v>
      </c>
      <c r="G21" s="29">
        <f t="shared" si="2"/>
        <v>8073238.9178759595</v>
      </c>
      <c r="H21" s="28">
        <v>19902</v>
      </c>
      <c r="I21" s="1">
        <f t="shared" si="3"/>
        <v>773.97515917109376</v>
      </c>
      <c r="J21" s="29">
        <f t="shared" si="4"/>
        <v>15403653.617823109</v>
      </c>
      <c r="K21" s="29">
        <f t="shared" si="5"/>
        <v>23476892.535699069</v>
      </c>
      <c r="L21" s="30">
        <f t="shared" si="0"/>
        <v>7825630.8452330232</v>
      </c>
      <c r="M21" s="17"/>
    </row>
    <row r="22" spans="1:14" x14ac:dyDescent="0.35">
      <c r="A22">
        <v>140115</v>
      </c>
      <c r="B22" s="26">
        <v>3102</v>
      </c>
      <c r="C22" s="27" t="s">
        <v>26</v>
      </c>
      <c r="D22" t="s">
        <v>242</v>
      </c>
      <c r="E22" s="28">
        <v>2858</v>
      </c>
      <c r="F22" s="1">
        <f t="shared" si="1"/>
        <v>1912.1835428412978</v>
      </c>
      <c r="G22" s="29">
        <f t="shared" si="2"/>
        <v>5465020.5654404294</v>
      </c>
      <c r="H22" s="28">
        <v>6535</v>
      </c>
      <c r="I22" s="1">
        <f t="shared" si="3"/>
        <v>773.97515917109376</v>
      </c>
      <c r="J22" s="29">
        <f t="shared" si="4"/>
        <v>5057927.6651830981</v>
      </c>
      <c r="K22" s="29">
        <f t="shared" si="5"/>
        <v>10522948.230623528</v>
      </c>
      <c r="L22" s="30">
        <f t="shared" si="0"/>
        <v>3507649.4102078429</v>
      </c>
      <c r="M22" s="17"/>
    </row>
    <row r="23" spans="1:14" x14ac:dyDescent="0.35">
      <c r="A23">
        <v>140103</v>
      </c>
      <c r="B23" s="26">
        <v>3050</v>
      </c>
      <c r="C23" s="27" t="s">
        <v>27</v>
      </c>
      <c r="D23" t="s">
        <v>242</v>
      </c>
      <c r="E23" s="28">
        <v>4011</v>
      </c>
      <c r="F23" s="1">
        <f t="shared" si="1"/>
        <v>1912.1835428412978</v>
      </c>
      <c r="G23" s="29">
        <f t="shared" si="2"/>
        <v>7669768.1903364453</v>
      </c>
      <c r="H23" s="28">
        <v>7490</v>
      </c>
      <c r="I23" s="1">
        <f t="shared" si="3"/>
        <v>773.97515917109376</v>
      </c>
      <c r="J23" s="29">
        <f t="shared" si="4"/>
        <v>5797073.9421914918</v>
      </c>
      <c r="K23" s="29">
        <f t="shared" si="5"/>
        <v>13466842.132527936</v>
      </c>
      <c r="L23" s="30">
        <f t="shared" si="0"/>
        <v>4488947.3775093118</v>
      </c>
      <c r="M23" s="17"/>
    </row>
    <row r="24" spans="1:14" x14ac:dyDescent="0.35">
      <c r="A24">
        <v>140177</v>
      </c>
      <c r="B24" s="26">
        <v>3071</v>
      </c>
      <c r="C24" s="27" t="s">
        <v>28</v>
      </c>
      <c r="D24" t="s">
        <v>242</v>
      </c>
      <c r="E24" s="28">
        <v>3510</v>
      </c>
      <c r="F24" s="1">
        <f t="shared" si="1"/>
        <v>1912.1835428412978</v>
      </c>
      <c r="G24" s="29">
        <f t="shared" si="2"/>
        <v>6711764.235372955</v>
      </c>
      <c r="H24" s="28">
        <v>3693</v>
      </c>
      <c r="I24" s="1">
        <f t="shared" si="3"/>
        <v>773.97515917109376</v>
      </c>
      <c r="J24" s="29">
        <f t="shared" si="4"/>
        <v>2858290.2628188492</v>
      </c>
      <c r="K24" s="29">
        <f t="shared" si="5"/>
        <v>9570054.4981918037</v>
      </c>
      <c r="L24" s="30">
        <f t="shared" si="0"/>
        <v>3190018.1660639346</v>
      </c>
      <c r="M24" s="17"/>
    </row>
    <row r="25" spans="1:14" x14ac:dyDescent="0.35">
      <c r="A25">
        <v>140181</v>
      </c>
      <c r="B25" s="26">
        <v>3068</v>
      </c>
      <c r="C25" s="27" t="s">
        <v>29</v>
      </c>
      <c r="D25" t="s">
        <v>242</v>
      </c>
      <c r="E25" s="28">
        <v>1615</v>
      </c>
      <c r="F25" s="1">
        <f t="shared" si="1"/>
        <v>1912.1835428412978</v>
      </c>
      <c r="G25" s="29">
        <f t="shared" si="2"/>
        <v>3088176.4216886959</v>
      </c>
      <c r="H25" s="28">
        <v>2028</v>
      </c>
      <c r="I25" s="1">
        <f t="shared" si="3"/>
        <v>773.97515917109376</v>
      </c>
      <c r="J25" s="29">
        <f t="shared" si="4"/>
        <v>1569621.6227989781</v>
      </c>
      <c r="K25" s="29">
        <f t="shared" si="5"/>
        <v>4657798.0444876738</v>
      </c>
      <c r="L25" s="30">
        <f t="shared" si="0"/>
        <v>1552599.3481625579</v>
      </c>
      <c r="M25" s="17"/>
    </row>
    <row r="26" spans="1:14" x14ac:dyDescent="0.35">
      <c r="A26">
        <v>140197</v>
      </c>
      <c r="B26" s="26">
        <v>3020</v>
      </c>
      <c r="C26" s="27" t="s">
        <v>30</v>
      </c>
      <c r="D26" t="s">
        <v>242</v>
      </c>
      <c r="E26" s="28">
        <v>2921</v>
      </c>
      <c r="F26" s="1">
        <f t="shared" si="1"/>
        <v>1912.1835428412978</v>
      </c>
      <c r="G26" s="29">
        <f t="shared" si="2"/>
        <v>5585488.1286394307</v>
      </c>
      <c r="H26" s="28">
        <v>617</v>
      </c>
      <c r="I26" s="1">
        <f t="shared" si="3"/>
        <v>773.97515917109376</v>
      </c>
      <c r="J26" s="29">
        <f t="shared" si="4"/>
        <v>477542.67320856487</v>
      </c>
      <c r="K26" s="29">
        <f t="shared" si="5"/>
        <v>6063030.8018479953</v>
      </c>
      <c r="L26" s="30">
        <f t="shared" si="0"/>
        <v>2021010.267282665</v>
      </c>
      <c r="M26" s="17"/>
    </row>
    <row r="27" spans="1:14" x14ac:dyDescent="0.35">
      <c r="A27">
        <v>140114</v>
      </c>
      <c r="B27" s="26">
        <v>3056</v>
      </c>
      <c r="C27" s="27" t="s">
        <v>31</v>
      </c>
      <c r="D27" t="s">
        <v>242</v>
      </c>
      <c r="E27" s="28">
        <v>3651</v>
      </c>
      <c r="F27" s="1">
        <f t="shared" si="1"/>
        <v>1912.1835428412978</v>
      </c>
      <c r="G27" s="29">
        <f t="shared" si="2"/>
        <v>6981382.1149135781</v>
      </c>
      <c r="H27" s="28">
        <v>18992</v>
      </c>
      <c r="I27" s="1">
        <f t="shared" si="3"/>
        <v>773.97515917109376</v>
      </c>
      <c r="J27" s="29">
        <f t="shared" si="4"/>
        <v>14699336.222977413</v>
      </c>
      <c r="K27" s="29">
        <f t="shared" si="5"/>
        <v>21680718.33789099</v>
      </c>
      <c r="L27" s="30">
        <f t="shared" si="0"/>
        <v>7226906.11263033</v>
      </c>
      <c r="M27" s="17"/>
    </row>
    <row r="28" spans="1:14" x14ac:dyDescent="0.35">
      <c r="A28">
        <v>140068</v>
      </c>
      <c r="B28" s="26">
        <v>3107</v>
      </c>
      <c r="C28" s="27" t="s">
        <v>32</v>
      </c>
      <c r="D28" t="s">
        <v>242</v>
      </c>
      <c r="E28" s="28">
        <v>2276</v>
      </c>
      <c r="F28" s="1">
        <f t="shared" si="1"/>
        <v>1912.1835428412978</v>
      </c>
      <c r="G28" s="29">
        <f t="shared" si="2"/>
        <v>4352129.7435067939</v>
      </c>
      <c r="H28" s="28">
        <v>4834</v>
      </c>
      <c r="I28" s="1">
        <f t="shared" si="3"/>
        <v>773.97515917109376</v>
      </c>
      <c r="J28" s="29">
        <f t="shared" si="4"/>
        <v>3741395.9194330671</v>
      </c>
      <c r="K28" s="29">
        <f t="shared" si="5"/>
        <v>8093525.6629398614</v>
      </c>
      <c r="L28" s="30">
        <f t="shared" si="0"/>
        <v>2697841.8876466206</v>
      </c>
      <c r="M28" s="17"/>
    </row>
    <row r="29" spans="1:14" x14ac:dyDescent="0.35">
      <c r="A29">
        <v>140292</v>
      </c>
      <c r="B29" s="26">
        <v>7074</v>
      </c>
      <c r="C29" s="27" t="s">
        <v>33</v>
      </c>
      <c r="D29" t="s">
        <v>242</v>
      </c>
      <c r="E29" s="28">
        <v>2044</v>
      </c>
      <c r="F29" s="1">
        <f t="shared" si="1"/>
        <v>1912.1835428412978</v>
      </c>
      <c r="G29" s="29">
        <f t="shared" si="2"/>
        <v>3908503.1615676126</v>
      </c>
      <c r="H29" s="28">
        <v>4251</v>
      </c>
      <c r="I29" s="1">
        <f t="shared" si="3"/>
        <v>773.97515917109376</v>
      </c>
      <c r="J29" s="29">
        <f t="shared" si="4"/>
        <v>3290168.4016363197</v>
      </c>
      <c r="K29" s="29">
        <f t="shared" si="5"/>
        <v>7198671.5632039327</v>
      </c>
      <c r="L29" s="30">
        <f t="shared" si="0"/>
        <v>2399557.1877346444</v>
      </c>
      <c r="M29" s="17"/>
      <c r="N29" s="18"/>
    </row>
    <row r="30" spans="1:14" x14ac:dyDescent="0.35">
      <c r="A30">
        <v>140180</v>
      </c>
      <c r="B30" s="26">
        <v>3054</v>
      </c>
      <c r="C30" s="27" t="s">
        <v>34</v>
      </c>
      <c r="D30" t="s">
        <v>242</v>
      </c>
      <c r="E30" s="28">
        <v>10432</v>
      </c>
      <c r="F30" s="1">
        <f t="shared" si="1"/>
        <v>1912.1835428412978</v>
      </c>
      <c r="G30" s="29">
        <f t="shared" si="2"/>
        <v>19947898.718920417</v>
      </c>
      <c r="H30" s="28">
        <v>24582</v>
      </c>
      <c r="I30" s="1">
        <f t="shared" si="3"/>
        <v>773.97515917109376</v>
      </c>
      <c r="J30" s="29">
        <f t="shared" si="4"/>
        <v>19025857.362743828</v>
      </c>
      <c r="K30" s="29">
        <f t="shared" si="5"/>
        <v>38973756.081664249</v>
      </c>
      <c r="L30" s="30">
        <f t="shared" si="0"/>
        <v>12991252.027221417</v>
      </c>
      <c r="M30" s="17"/>
    </row>
    <row r="31" spans="1:14" x14ac:dyDescent="0.35">
      <c r="A31">
        <v>140174</v>
      </c>
      <c r="B31" s="26">
        <v>1012</v>
      </c>
      <c r="C31" s="27" t="s">
        <v>35</v>
      </c>
      <c r="D31" t="s">
        <v>242</v>
      </c>
      <c r="E31" s="28">
        <v>2568</v>
      </c>
      <c r="F31" s="1">
        <f t="shared" si="1"/>
        <v>1912.1835428412978</v>
      </c>
      <c r="G31" s="29">
        <f t="shared" si="2"/>
        <v>4910487.3380164532</v>
      </c>
      <c r="H31" s="28">
        <v>9919</v>
      </c>
      <c r="I31" s="1">
        <f t="shared" si="3"/>
        <v>773.97515917109376</v>
      </c>
      <c r="J31" s="29">
        <f t="shared" si="4"/>
        <v>7677059.6038180795</v>
      </c>
      <c r="K31" s="29">
        <f t="shared" si="5"/>
        <v>12587546.941834532</v>
      </c>
      <c r="L31" s="30">
        <f t="shared" si="0"/>
        <v>4195848.9806115106</v>
      </c>
      <c r="M31" s="17"/>
    </row>
    <row r="32" spans="1:14" x14ac:dyDescent="0.35">
      <c r="A32">
        <v>140125</v>
      </c>
      <c r="B32" s="26">
        <v>7007</v>
      </c>
      <c r="C32" s="27" t="s">
        <v>36</v>
      </c>
      <c r="D32" t="s">
        <v>242</v>
      </c>
      <c r="E32" s="28">
        <v>608</v>
      </c>
      <c r="F32" s="1">
        <f t="shared" si="1"/>
        <v>1912.1835428412978</v>
      </c>
      <c r="G32" s="29">
        <f t="shared" si="2"/>
        <v>1162607.5940475091</v>
      </c>
      <c r="H32" s="28">
        <v>5225</v>
      </c>
      <c r="I32" s="1">
        <f t="shared" si="3"/>
        <v>773.97515917109376</v>
      </c>
      <c r="J32" s="29">
        <f t="shared" si="4"/>
        <v>4044020.2066689651</v>
      </c>
      <c r="K32" s="29">
        <f t="shared" si="5"/>
        <v>5206627.8007164747</v>
      </c>
      <c r="L32" s="30">
        <f t="shared" si="0"/>
        <v>1735542.600238825</v>
      </c>
      <c r="M32" s="17"/>
    </row>
    <row r="33" spans="1:14" x14ac:dyDescent="0.35">
      <c r="A33">
        <v>140018</v>
      </c>
      <c r="B33" s="26">
        <v>3045</v>
      </c>
      <c r="C33" s="27" t="s">
        <v>37</v>
      </c>
      <c r="D33" t="s">
        <v>242</v>
      </c>
      <c r="E33" s="28">
        <v>7372</v>
      </c>
      <c r="F33" s="1">
        <f t="shared" si="1"/>
        <v>1912.1835428412978</v>
      </c>
      <c r="G33" s="29">
        <f t="shared" si="2"/>
        <v>14096617.077826047</v>
      </c>
      <c r="H33" s="28">
        <v>19026</v>
      </c>
      <c r="I33" s="1">
        <f t="shared" si="3"/>
        <v>773.97515917109376</v>
      </c>
      <c r="J33" s="29">
        <f t="shared" si="4"/>
        <v>14725651.37838923</v>
      </c>
      <c r="K33" s="29">
        <f t="shared" si="5"/>
        <v>28822268.456215277</v>
      </c>
      <c r="L33" s="30">
        <f t="shared" si="0"/>
        <v>9607422.8187384252</v>
      </c>
      <c r="M33" s="17"/>
      <c r="N33" s="17"/>
    </row>
    <row r="34" spans="1:14" x14ac:dyDescent="0.35">
      <c r="A34">
        <v>140133</v>
      </c>
      <c r="B34" s="26">
        <v>3032</v>
      </c>
      <c r="C34" s="27" t="s">
        <v>38</v>
      </c>
      <c r="D34" t="s">
        <v>242</v>
      </c>
      <c r="E34" s="28">
        <v>2643</v>
      </c>
      <c r="F34" s="1">
        <f t="shared" si="1"/>
        <v>1912.1835428412978</v>
      </c>
      <c r="G34" s="29">
        <f t="shared" si="2"/>
        <v>5053901.1037295498</v>
      </c>
      <c r="H34" s="28">
        <v>9451</v>
      </c>
      <c r="I34" s="1">
        <f t="shared" si="3"/>
        <v>773.97515917109376</v>
      </c>
      <c r="J34" s="29">
        <f t="shared" si="4"/>
        <v>7314839.229326007</v>
      </c>
      <c r="K34" s="29">
        <f t="shared" si="5"/>
        <v>12368740.333055556</v>
      </c>
      <c r="L34" s="30">
        <f t="shared" si="0"/>
        <v>4122913.4443518519</v>
      </c>
      <c r="M34" s="17"/>
    </row>
    <row r="35" spans="1:14" x14ac:dyDescent="0.35">
      <c r="A35">
        <v>140034</v>
      </c>
      <c r="B35" s="26">
        <v>3011</v>
      </c>
      <c r="C35" s="27" t="s">
        <v>39</v>
      </c>
      <c r="D35" t="s">
        <v>242</v>
      </c>
      <c r="E35" s="28">
        <v>779</v>
      </c>
      <c r="F35" s="1">
        <f t="shared" si="1"/>
        <v>1912.1835428412978</v>
      </c>
      <c r="G35" s="29">
        <f t="shared" si="2"/>
        <v>1489590.9798733711</v>
      </c>
      <c r="H35" s="28">
        <v>5933</v>
      </c>
      <c r="I35" s="1">
        <f t="shared" si="3"/>
        <v>773.97515917109376</v>
      </c>
      <c r="J35" s="29">
        <f t="shared" si="4"/>
        <v>4591994.6193620991</v>
      </c>
      <c r="K35" s="29">
        <f t="shared" si="5"/>
        <v>6081585.5992354704</v>
      </c>
      <c r="L35" s="30">
        <f t="shared" si="0"/>
        <v>2027195.1997451568</v>
      </c>
      <c r="M35" s="17"/>
    </row>
    <row r="36" spans="1:14" x14ac:dyDescent="0.35">
      <c r="A36">
        <v>140049</v>
      </c>
      <c r="B36" s="26">
        <v>15001</v>
      </c>
      <c r="C36" s="27" t="s">
        <v>40</v>
      </c>
      <c r="D36" t="s">
        <v>242</v>
      </c>
      <c r="E36" s="28">
        <v>2128</v>
      </c>
      <c r="F36" s="1">
        <f t="shared" si="1"/>
        <v>1912.1835428412978</v>
      </c>
      <c r="G36" s="29">
        <f t="shared" si="2"/>
        <v>4069126.579166282</v>
      </c>
      <c r="H36" s="28">
        <v>6933</v>
      </c>
      <c r="I36" s="1">
        <f t="shared" si="3"/>
        <v>773.97515917109376</v>
      </c>
      <c r="J36" s="29">
        <f t="shared" si="4"/>
        <v>5365969.7785331933</v>
      </c>
      <c r="K36" s="29">
        <f t="shared" si="5"/>
        <v>9435096.3576994762</v>
      </c>
      <c r="L36" s="30">
        <f t="shared" si="0"/>
        <v>3145032.1192331589</v>
      </c>
      <c r="M36" s="17"/>
    </row>
    <row r="37" spans="1:14" x14ac:dyDescent="0.35">
      <c r="A37">
        <v>140158</v>
      </c>
      <c r="B37" s="26">
        <v>3042</v>
      </c>
      <c r="C37" s="27" t="s">
        <v>41</v>
      </c>
      <c r="D37" t="s">
        <v>242</v>
      </c>
      <c r="E37" s="28">
        <v>1636</v>
      </c>
      <c r="F37" s="1">
        <f t="shared" si="1"/>
        <v>1912.1835428412978</v>
      </c>
      <c r="G37" s="29">
        <f t="shared" si="2"/>
        <v>3128332.276088363</v>
      </c>
      <c r="H37" s="28">
        <v>7734</v>
      </c>
      <c r="I37" s="1">
        <f t="shared" si="3"/>
        <v>773.97515917109376</v>
      </c>
      <c r="J37" s="29">
        <f t="shared" si="4"/>
        <v>5985923.8810292389</v>
      </c>
      <c r="K37" s="29">
        <f t="shared" si="5"/>
        <v>9114256.1571176015</v>
      </c>
      <c r="L37" s="30">
        <f t="shared" si="0"/>
        <v>3038085.3857058673</v>
      </c>
      <c r="M37" s="17"/>
    </row>
    <row r="38" spans="1:14" x14ac:dyDescent="0.35">
      <c r="B38" s="26">
        <v>3085</v>
      </c>
      <c r="C38" s="27" t="s">
        <v>42</v>
      </c>
      <c r="D38" t="s">
        <v>242</v>
      </c>
      <c r="E38" s="28">
        <v>925</v>
      </c>
      <c r="F38" s="1">
        <f t="shared" si="1"/>
        <v>1912.1835428412978</v>
      </c>
      <c r="G38" s="29">
        <f t="shared" si="2"/>
        <v>1768769.7771282005</v>
      </c>
      <c r="H38" s="28">
        <v>4263</v>
      </c>
      <c r="I38" s="1">
        <f t="shared" si="3"/>
        <v>773.97515917109376</v>
      </c>
      <c r="J38" s="29">
        <f t="shared" si="4"/>
        <v>3299456.1035463726</v>
      </c>
      <c r="K38" s="29">
        <f t="shared" si="5"/>
        <v>5068225.8806745727</v>
      </c>
      <c r="L38" s="30">
        <f t="shared" si="0"/>
        <v>1689408.6268915243</v>
      </c>
      <c r="M38" s="17"/>
    </row>
    <row r="39" spans="1:14" x14ac:dyDescent="0.35">
      <c r="B39" s="26">
        <v>3072</v>
      </c>
      <c r="C39" s="27" t="s">
        <v>43</v>
      </c>
      <c r="D39" t="s">
        <v>242</v>
      </c>
      <c r="E39" s="28">
        <v>2647</v>
      </c>
      <c r="F39" s="1">
        <f t="shared" si="1"/>
        <v>1912.1835428412978</v>
      </c>
      <c r="G39" s="29">
        <f t="shared" si="2"/>
        <v>5061549.8379009152</v>
      </c>
      <c r="H39" s="28">
        <v>15867</v>
      </c>
      <c r="I39" s="1">
        <f t="shared" si="3"/>
        <v>773.97515917109376</v>
      </c>
      <c r="J39" s="29">
        <f t="shared" si="4"/>
        <v>12280663.850567745</v>
      </c>
      <c r="K39" s="29">
        <f t="shared" si="5"/>
        <v>17342213.688468661</v>
      </c>
      <c r="L39" s="30">
        <f t="shared" si="0"/>
        <v>5780737.8961562207</v>
      </c>
    </row>
    <row r="40" spans="1:14" x14ac:dyDescent="0.35">
      <c r="B40" s="26">
        <v>8006</v>
      </c>
      <c r="C40" s="27" t="s">
        <v>44</v>
      </c>
      <c r="D40" t="s">
        <v>242</v>
      </c>
      <c r="E40" s="28">
        <v>4713</v>
      </c>
      <c r="F40" s="1">
        <f t="shared" si="1"/>
        <v>1912.1835428412978</v>
      </c>
      <c r="G40" s="29">
        <f t="shared" si="2"/>
        <v>9012121.037411036</v>
      </c>
      <c r="H40" s="28">
        <v>23691</v>
      </c>
      <c r="I40" s="1">
        <f t="shared" si="3"/>
        <v>773.97515917109376</v>
      </c>
      <c r="J40" s="29">
        <f t="shared" si="4"/>
        <v>18336245.495922383</v>
      </c>
      <c r="K40" s="29">
        <f t="shared" si="5"/>
        <v>27348366.533333421</v>
      </c>
      <c r="L40" s="30">
        <f t="shared" si="0"/>
        <v>9116122.1777778063</v>
      </c>
    </row>
    <row r="41" spans="1:14" x14ac:dyDescent="0.35">
      <c r="B41" s="26">
        <v>8019</v>
      </c>
      <c r="C41" s="27" t="s">
        <v>45</v>
      </c>
      <c r="D41" t="s">
        <v>242</v>
      </c>
      <c r="E41" s="28">
        <v>1058</v>
      </c>
      <c r="F41" s="1">
        <f t="shared" si="1"/>
        <v>1912.1835428412978</v>
      </c>
      <c r="G41" s="29">
        <f t="shared" si="2"/>
        <v>2023090.1883260931</v>
      </c>
      <c r="H41" s="28">
        <v>3007</v>
      </c>
      <c r="I41" s="1">
        <f t="shared" si="3"/>
        <v>773.97515917109376</v>
      </c>
      <c r="J41" s="29">
        <f t="shared" si="4"/>
        <v>2327343.3036274789</v>
      </c>
      <c r="K41" s="29">
        <f t="shared" si="5"/>
        <v>4350433.4919535723</v>
      </c>
      <c r="L41" s="30">
        <f t="shared" si="0"/>
        <v>1450144.4973178573</v>
      </c>
    </row>
    <row r="42" spans="1:14" x14ac:dyDescent="0.35">
      <c r="B42" s="26">
        <v>3067</v>
      </c>
      <c r="C42" s="27" t="s">
        <v>46</v>
      </c>
      <c r="D42" t="s">
        <v>242</v>
      </c>
      <c r="E42" s="28">
        <v>939</v>
      </c>
      <c r="F42" s="1">
        <f t="shared" si="1"/>
        <v>1912.1835428412978</v>
      </c>
      <c r="G42" s="29">
        <f t="shared" si="2"/>
        <v>1795540.3467279787</v>
      </c>
      <c r="H42" s="28">
        <v>3124</v>
      </c>
      <c r="I42" s="1">
        <f t="shared" si="3"/>
        <v>773.97515917109376</v>
      </c>
      <c r="J42" s="29">
        <f t="shared" si="4"/>
        <v>2417898.3972504968</v>
      </c>
      <c r="K42" s="29">
        <f t="shared" si="5"/>
        <v>4213438.7439784752</v>
      </c>
      <c r="L42" s="30">
        <f t="shared" si="0"/>
        <v>1404479.5813261585</v>
      </c>
    </row>
    <row r="43" spans="1:14" x14ac:dyDescent="0.35">
      <c r="E43" s="28"/>
      <c r="H43" s="28"/>
    </row>
    <row r="44" spans="1:14" x14ac:dyDescent="0.35">
      <c r="E44" s="28"/>
      <c r="H44" s="28"/>
    </row>
  </sheetData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C24A4-E912-4AD4-B3F1-57C49AB66006}">
  <sheetPr>
    <pageSetUpPr fitToPage="1"/>
  </sheetPr>
  <dimension ref="A1:L67"/>
  <sheetViews>
    <sheetView topLeftCell="B1" workbookViewId="0">
      <selection activeCell="E11" sqref="E11"/>
    </sheetView>
  </sheetViews>
  <sheetFormatPr defaultRowHeight="14.5" x14ac:dyDescent="0.35"/>
  <cols>
    <col min="1" max="1" width="0" hidden="1" customWidth="1"/>
    <col min="3" max="3" width="32.7265625" bestFit="1" customWidth="1"/>
    <col min="4" max="4" width="13.54296875" bestFit="1" customWidth="1"/>
    <col min="6" max="6" width="12.26953125" customWidth="1"/>
    <col min="7" max="7" width="16.1796875" customWidth="1"/>
    <col min="8" max="8" width="12" customWidth="1"/>
    <col min="10" max="10" width="12.54296875" bestFit="1" customWidth="1"/>
    <col min="11" max="11" width="12" bestFit="1" customWidth="1"/>
    <col min="12" max="12" width="13.7265625" bestFit="1" customWidth="1"/>
  </cols>
  <sheetData>
    <row r="1" spans="1:12" x14ac:dyDescent="0.35">
      <c r="B1" s="2" t="s">
        <v>0</v>
      </c>
      <c r="F1" s="2" t="s">
        <v>1</v>
      </c>
    </row>
    <row r="2" spans="1:12" x14ac:dyDescent="0.35">
      <c r="B2" s="2" t="s">
        <v>47</v>
      </c>
    </row>
    <row r="3" spans="1:12" ht="15" thickBot="1" x14ac:dyDescent="0.4"/>
    <row r="4" spans="1:12" x14ac:dyDescent="0.35">
      <c r="C4" s="4" t="s">
        <v>3</v>
      </c>
      <c r="D4" s="5"/>
      <c r="E4" s="5"/>
      <c r="F4" s="5"/>
      <c r="G4" s="5" t="s">
        <v>4</v>
      </c>
      <c r="H4" s="6"/>
    </row>
    <row r="5" spans="1:12" x14ac:dyDescent="0.35">
      <c r="C5" s="31">
        <v>7793812</v>
      </c>
      <c r="D5" s="8"/>
      <c r="E5" s="2"/>
      <c r="F5" s="2"/>
      <c r="G5" s="32">
        <v>26849592</v>
      </c>
      <c r="H5" s="10"/>
      <c r="J5" s="17"/>
    </row>
    <row r="6" spans="1:12" x14ac:dyDescent="0.35">
      <c r="C6" s="33" t="s">
        <v>5</v>
      </c>
      <c r="D6" s="2"/>
      <c r="E6" s="2"/>
      <c r="F6" s="2"/>
      <c r="G6" s="34" t="s">
        <v>6</v>
      </c>
      <c r="H6" s="12"/>
      <c r="J6" s="17"/>
    </row>
    <row r="7" spans="1:12" ht="15" thickBot="1" x14ac:dyDescent="0.4">
      <c r="C7" s="35">
        <f>C5/4</f>
        <v>1948453</v>
      </c>
      <c r="D7" s="14"/>
      <c r="E7" s="14"/>
      <c r="F7" s="14"/>
      <c r="G7" s="15">
        <f>G5/4</f>
        <v>6712398</v>
      </c>
      <c r="H7" s="16"/>
    </row>
    <row r="8" spans="1:12" x14ac:dyDescent="0.35">
      <c r="C8" s="36"/>
      <c r="G8" s="37"/>
    </row>
    <row r="9" spans="1:12" x14ac:dyDescent="0.35">
      <c r="B9" s="2" t="s">
        <v>7</v>
      </c>
      <c r="G9" s="17"/>
    </row>
    <row r="10" spans="1:12" x14ac:dyDescent="0.35">
      <c r="B10" s="2"/>
      <c r="G10" s="17"/>
    </row>
    <row r="11" spans="1:12" x14ac:dyDescent="0.35">
      <c r="B11" s="2" t="s">
        <v>8</v>
      </c>
    </row>
    <row r="12" spans="1:12" x14ac:dyDescent="0.35">
      <c r="E12" s="37"/>
      <c r="F12" s="38"/>
      <c r="I12" s="38"/>
    </row>
    <row r="14" spans="1:12" s="19" customFormat="1" ht="72.5" x14ac:dyDescent="0.35">
      <c r="B14" s="20" t="s">
        <v>9</v>
      </c>
      <c r="C14" s="20" t="s">
        <v>10</v>
      </c>
      <c r="D14" s="20" t="s">
        <v>11</v>
      </c>
      <c r="E14" s="21" t="s">
        <v>12</v>
      </c>
      <c r="F14" s="20" t="s">
        <v>13</v>
      </c>
      <c r="G14" s="20" t="s">
        <v>14</v>
      </c>
      <c r="H14" s="21" t="s">
        <v>15</v>
      </c>
      <c r="I14" s="20" t="s">
        <v>16</v>
      </c>
      <c r="J14" s="20" t="s">
        <v>17</v>
      </c>
      <c r="K14" s="20" t="s">
        <v>18</v>
      </c>
      <c r="L14" s="20" t="s">
        <v>19</v>
      </c>
    </row>
    <row r="15" spans="1:12" s="19" customFormat="1" x14ac:dyDescent="0.35">
      <c r="B15" s="22"/>
      <c r="C15" s="22"/>
      <c r="D15" s="22"/>
      <c r="E15" s="23">
        <v>1035</v>
      </c>
      <c r="F15" s="24">
        <f>C7/E15</f>
        <v>1882.5632850241545</v>
      </c>
      <c r="G15" s="25">
        <f>SUM(G16:G66)</f>
        <v>1948453</v>
      </c>
      <c r="H15" s="23">
        <v>43747</v>
      </c>
      <c r="I15" s="24">
        <f>G7/H15</f>
        <v>153.43676137792306</v>
      </c>
      <c r="J15" s="25">
        <f>SUM(J16:J66)</f>
        <v>6712398</v>
      </c>
      <c r="K15" s="25">
        <f>SUM(K16:K66)</f>
        <v>8660851</v>
      </c>
      <c r="L15" s="25">
        <f>K15/3</f>
        <v>2886950.3333333335</v>
      </c>
    </row>
    <row r="16" spans="1:12" x14ac:dyDescent="0.35">
      <c r="A16">
        <v>141346</v>
      </c>
      <c r="B16" s="39">
        <v>2014</v>
      </c>
      <c r="C16" s="27" t="s">
        <v>48</v>
      </c>
      <c r="D16" t="s">
        <v>49</v>
      </c>
      <c r="E16">
        <v>2</v>
      </c>
      <c r="F16" s="1">
        <f>$F$15</f>
        <v>1882.5632850241545</v>
      </c>
      <c r="G16" s="29">
        <f>F16*E16</f>
        <v>3765.1265700483091</v>
      </c>
      <c r="H16" s="28">
        <v>1620</v>
      </c>
      <c r="I16" s="1">
        <f>$I$15</f>
        <v>153.43676137792306</v>
      </c>
      <c r="J16" s="17">
        <f>H16*I16</f>
        <v>248567.55343223535</v>
      </c>
      <c r="K16" s="17">
        <f>J16+G16</f>
        <v>252332.68000228365</v>
      </c>
      <c r="L16" s="30">
        <f t="shared" ref="L16:L34" si="0">K16/3</f>
        <v>84110.893334094551</v>
      </c>
    </row>
    <row r="17" spans="1:12" x14ac:dyDescent="0.35">
      <c r="A17">
        <v>141328</v>
      </c>
      <c r="B17" s="39">
        <v>3062</v>
      </c>
      <c r="C17" s="27" t="s">
        <v>50</v>
      </c>
      <c r="D17" t="s">
        <v>49</v>
      </c>
      <c r="E17">
        <v>0</v>
      </c>
      <c r="F17" s="1">
        <f t="shared" ref="F17:F34" si="1">$F$15</f>
        <v>1882.5632850241545</v>
      </c>
      <c r="G17" s="29">
        <f t="shared" ref="G17:G34" si="2">F17*E17</f>
        <v>0</v>
      </c>
      <c r="H17" s="28">
        <v>1268</v>
      </c>
      <c r="I17" s="1">
        <f t="shared" ref="I17:I34" si="3">$I$15</f>
        <v>153.43676137792306</v>
      </c>
      <c r="J17" s="17">
        <f t="shared" ref="J17:J34" si="4">H17*I17</f>
        <v>194557.81342720645</v>
      </c>
      <c r="K17" s="17">
        <f t="shared" ref="K17:K34" si="5">J17+G17</f>
        <v>194557.81342720645</v>
      </c>
      <c r="L17" s="30">
        <f t="shared" si="0"/>
        <v>64852.604475735483</v>
      </c>
    </row>
    <row r="18" spans="1:12" x14ac:dyDescent="0.35">
      <c r="A18">
        <v>141321</v>
      </c>
      <c r="B18" s="39">
        <v>3091</v>
      </c>
      <c r="C18" s="27" t="s">
        <v>51</v>
      </c>
      <c r="D18" t="s">
        <v>49</v>
      </c>
      <c r="E18">
        <v>13</v>
      </c>
      <c r="F18" s="1">
        <f t="shared" si="1"/>
        <v>1882.5632850241545</v>
      </c>
      <c r="G18" s="29">
        <f t="shared" si="2"/>
        <v>24473.322705314007</v>
      </c>
      <c r="H18" s="28">
        <v>1085</v>
      </c>
      <c r="I18" s="1">
        <f t="shared" si="3"/>
        <v>153.43676137792306</v>
      </c>
      <c r="J18" s="17">
        <f t="shared" si="4"/>
        <v>166478.88609504653</v>
      </c>
      <c r="K18" s="17">
        <f t="shared" si="5"/>
        <v>190952.20880036053</v>
      </c>
      <c r="L18" s="30">
        <f t="shared" si="0"/>
        <v>63650.736266786844</v>
      </c>
    </row>
    <row r="19" spans="1:12" x14ac:dyDescent="0.35">
      <c r="A19">
        <v>141324</v>
      </c>
      <c r="B19" s="39">
        <v>6003</v>
      </c>
      <c r="C19" s="27" t="s">
        <v>52</v>
      </c>
      <c r="D19" t="s">
        <v>49</v>
      </c>
      <c r="E19">
        <v>18</v>
      </c>
      <c r="F19" s="1">
        <f t="shared" si="1"/>
        <v>1882.5632850241545</v>
      </c>
      <c r="G19" s="29">
        <f t="shared" si="2"/>
        <v>33886.139130434778</v>
      </c>
      <c r="H19" s="28">
        <v>2055</v>
      </c>
      <c r="I19" s="1">
        <f t="shared" si="3"/>
        <v>153.43676137792306</v>
      </c>
      <c r="J19" s="17">
        <f t="shared" si="4"/>
        <v>315312.54463163187</v>
      </c>
      <c r="K19" s="17">
        <f t="shared" si="5"/>
        <v>349198.68376206665</v>
      </c>
      <c r="L19" s="30">
        <f t="shared" si="0"/>
        <v>116399.56125402222</v>
      </c>
    </row>
    <row r="20" spans="1:12" x14ac:dyDescent="0.35">
      <c r="A20">
        <v>141305</v>
      </c>
      <c r="B20" s="39">
        <v>7004</v>
      </c>
      <c r="C20" s="27" t="s">
        <v>53</v>
      </c>
      <c r="D20" t="s">
        <v>49</v>
      </c>
      <c r="E20">
        <v>11</v>
      </c>
      <c r="F20" s="1">
        <f t="shared" si="1"/>
        <v>1882.5632850241545</v>
      </c>
      <c r="G20" s="29">
        <f t="shared" si="2"/>
        <v>20708.196135265702</v>
      </c>
      <c r="H20" s="28">
        <v>2114</v>
      </c>
      <c r="I20" s="1">
        <f t="shared" si="3"/>
        <v>153.43676137792306</v>
      </c>
      <c r="J20" s="17">
        <f t="shared" si="4"/>
        <v>324365.31355292938</v>
      </c>
      <c r="K20" s="17">
        <f t="shared" si="5"/>
        <v>345073.50968819507</v>
      </c>
      <c r="L20" s="30">
        <f t="shared" si="0"/>
        <v>115024.50322939835</v>
      </c>
    </row>
    <row r="21" spans="1:12" x14ac:dyDescent="0.35">
      <c r="A21">
        <v>141320</v>
      </c>
      <c r="B21" s="39">
        <v>8015</v>
      </c>
      <c r="C21" s="27" t="s">
        <v>54</v>
      </c>
      <c r="D21" t="s">
        <v>49</v>
      </c>
      <c r="E21">
        <v>5</v>
      </c>
      <c r="F21" s="1">
        <f t="shared" si="1"/>
        <v>1882.5632850241545</v>
      </c>
      <c r="G21" s="29">
        <f t="shared" si="2"/>
        <v>9412.8164251207727</v>
      </c>
      <c r="H21" s="28">
        <v>1244</v>
      </c>
      <c r="I21" s="1">
        <f t="shared" si="3"/>
        <v>153.43676137792306</v>
      </c>
      <c r="J21" s="17">
        <f t="shared" si="4"/>
        <v>190875.33115413628</v>
      </c>
      <c r="K21" s="17">
        <f t="shared" si="5"/>
        <v>200288.14757925706</v>
      </c>
      <c r="L21" s="30">
        <f t="shared" si="0"/>
        <v>66762.715859752352</v>
      </c>
    </row>
    <row r="22" spans="1:12" x14ac:dyDescent="0.35">
      <c r="A22">
        <v>140112</v>
      </c>
      <c r="B22" s="39">
        <v>10005</v>
      </c>
      <c r="C22" s="27" t="s">
        <v>55</v>
      </c>
      <c r="D22" t="s">
        <v>49</v>
      </c>
      <c r="E22">
        <v>45</v>
      </c>
      <c r="F22" s="1">
        <f t="shared" si="1"/>
        <v>1882.5632850241545</v>
      </c>
      <c r="G22" s="29">
        <f t="shared" si="2"/>
        <v>84715.34782608696</v>
      </c>
      <c r="H22" s="28">
        <v>2639</v>
      </c>
      <c r="I22" s="1">
        <f t="shared" si="3"/>
        <v>153.43676137792306</v>
      </c>
      <c r="J22" s="17">
        <f t="shared" si="4"/>
        <v>404919.61327633896</v>
      </c>
      <c r="K22" s="17">
        <f t="shared" si="5"/>
        <v>489634.96110242594</v>
      </c>
      <c r="L22" s="30">
        <f t="shared" si="0"/>
        <v>163211.65370080865</v>
      </c>
    </row>
    <row r="23" spans="1:12" x14ac:dyDescent="0.35">
      <c r="A23">
        <v>141344</v>
      </c>
      <c r="B23" s="39">
        <v>13012</v>
      </c>
      <c r="C23" s="27" t="s">
        <v>56</v>
      </c>
      <c r="D23" t="s">
        <v>49</v>
      </c>
      <c r="E23">
        <v>0</v>
      </c>
      <c r="F23" s="1">
        <f t="shared" si="1"/>
        <v>1882.5632850241545</v>
      </c>
      <c r="G23" s="29">
        <f t="shared" si="2"/>
        <v>0</v>
      </c>
      <c r="H23" s="28">
        <v>1336</v>
      </c>
      <c r="I23" s="1">
        <f t="shared" si="3"/>
        <v>153.43676137792306</v>
      </c>
      <c r="J23" s="17">
        <f t="shared" si="4"/>
        <v>204991.5132009052</v>
      </c>
      <c r="K23" s="17">
        <f t="shared" si="5"/>
        <v>204991.5132009052</v>
      </c>
      <c r="L23" s="30">
        <f t="shared" si="0"/>
        <v>68330.504400301739</v>
      </c>
    </row>
    <row r="24" spans="1:12" x14ac:dyDescent="0.35">
      <c r="A24">
        <v>141326</v>
      </c>
      <c r="B24" s="39">
        <v>13013</v>
      </c>
      <c r="C24" s="27" t="s">
        <v>57</v>
      </c>
      <c r="D24" t="s">
        <v>49</v>
      </c>
      <c r="E24">
        <v>18</v>
      </c>
      <c r="F24" s="1">
        <f t="shared" si="1"/>
        <v>1882.5632850241545</v>
      </c>
      <c r="G24" s="29">
        <f t="shared" si="2"/>
        <v>33886.139130434778</v>
      </c>
      <c r="H24" s="28">
        <v>3514</v>
      </c>
      <c r="I24" s="1">
        <f t="shared" si="3"/>
        <v>153.43676137792306</v>
      </c>
      <c r="J24" s="17">
        <f t="shared" si="4"/>
        <v>539176.7794820217</v>
      </c>
      <c r="K24" s="17">
        <f t="shared" si="5"/>
        <v>573062.91861245641</v>
      </c>
      <c r="L24" s="30">
        <f t="shared" si="0"/>
        <v>191020.9728708188</v>
      </c>
    </row>
    <row r="25" spans="1:12" x14ac:dyDescent="0.35">
      <c r="A25">
        <v>141343</v>
      </c>
      <c r="B25" s="39">
        <v>13019</v>
      </c>
      <c r="C25" s="27" t="s">
        <v>58</v>
      </c>
      <c r="D25" t="s">
        <v>49</v>
      </c>
      <c r="E25">
        <v>8</v>
      </c>
      <c r="F25" s="1">
        <f t="shared" si="1"/>
        <v>1882.5632850241545</v>
      </c>
      <c r="G25" s="29">
        <f t="shared" si="2"/>
        <v>15060.506280193236</v>
      </c>
      <c r="H25" s="28">
        <v>2425</v>
      </c>
      <c r="I25" s="1">
        <f t="shared" si="3"/>
        <v>153.43676137792306</v>
      </c>
      <c r="J25" s="17">
        <f t="shared" si="4"/>
        <v>372084.14634146343</v>
      </c>
      <c r="K25" s="17">
        <f t="shared" si="5"/>
        <v>387144.65262165666</v>
      </c>
      <c r="L25" s="30">
        <f t="shared" si="0"/>
        <v>129048.21754055221</v>
      </c>
    </row>
    <row r="26" spans="1:12" x14ac:dyDescent="0.35">
      <c r="A26">
        <v>141317</v>
      </c>
      <c r="B26" s="39">
        <v>13021</v>
      </c>
      <c r="C26" s="27" t="s">
        <v>59</v>
      </c>
      <c r="D26" t="s">
        <v>49</v>
      </c>
      <c r="E26">
        <v>124</v>
      </c>
      <c r="F26" s="1">
        <f t="shared" si="1"/>
        <v>1882.5632850241545</v>
      </c>
      <c r="G26" s="29">
        <f t="shared" si="2"/>
        <v>233437.84734299517</v>
      </c>
      <c r="H26" s="28">
        <v>3629</v>
      </c>
      <c r="I26" s="1">
        <f t="shared" si="3"/>
        <v>153.43676137792306</v>
      </c>
      <c r="J26" s="17">
        <f t="shared" si="4"/>
        <v>556822.00704048283</v>
      </c>
      <c r="K26" s="17">
        <f t="shared" si="5"/>
        <v>790259.85438347794</v>
      </c>
      <c r="L26" s="30">
        <f t="shared" si="0"/>
        <v>263419.95146115933</v>
      </c>
    </row>
    <row r="27" spans="1:12" x14ac:dyDescent="0.35">
      <c r="A27">
        <v>141300</v>
      </c>
      <c r="B27" s="39">
        <v>13023</v>
      </c>
      <c r="C27" s="27" t="s">
        <v>60</v>
      </c>
      <c r="D27" t="s">
        <v>49</v>
      </c>
      <c r="E27">
        <v>17</v>
      </c>
      <c r="F27" s="1">
        <f t="shared" si="1"/>
        <v>1882.5632850241545</v>
      </c>
      <c r="G27" s="29">
        <f t="shared" si="2"/>
        <v>32003.575845410625</v>
      </c>
      <c r="H27" s="28">
        <v>1038</v>
      </c>
      <c r="I27" s="1">
        <f t="shared" si="3"/>
        <v>153.43676137792306</v>
      </c>
      <c r="J27" s="17">
        <f t="shared" si="4"/>
        <v>159267.35831028415</v>
      </c>
      <c r="K27" s="17">
        <f t="shared" si="5"/>
        <v>191270.93415569479</v>
      </c>
      <c r="L27" s="30">
        <f t="shared" si="0"/>
        <v>63756.978051898266</v>
      </c>
    </row>
    <row r="28" spans="1:12" x14ac:dyDescent="0.35">
      <c r="A28">
        <v>141345</v>
      </c>
      <c r="B28" s="39">
        <v>14003</v>
      </c>
      <c r="C28" s="27" t="s">
        <v>61</v>
      </c>
      <c r="D28" t="s">
        <v>49</v>
      </c>
      <c r="E28">
        <v>0</v>
      </c>
      <c r="F28" s="1">
        <f t="shared" si="1"/>
        <v>1882.5632850241545</v>
      </c>
      <c r="G28" s="29">
        <f t="shared" si="2"/>
        <v>0</v>
      </c>
      <c r="H28" s="28">
        <v>506</v>
      </c>
      <c r="I28" s="1">
        <f t="shared" si="3"/>
        <v>153.43676137792306</v>
      </c>
      <c r="J28" s="17">
        <f t="shared" si="4"/>
        <v>77639.001257229073</v>
      </c>
      <c r="K28" s="17">
        <f t="shared" si="5"/>
        <v>77639.001257229073</v>
      </c>
      <c r="L28" s="30">
        <f t="shared" si="0"/>
        <v>25879.667085743025</v>
      </c>
    </row>
    <row r="29" spans="1:12" x14ac:dyDescent="0.35">
      <c r="A29">
        <v>141319</v>
      </c>
      <c r="B29" s="39">
        <v>16012</v>
      </c>
      <c r="C29" s="27" t="s">
        <v>62</v>
      </c>
      <c r="D29" t="s">
        <v>49</v>
      </c>
      <c r="E29">
        <v>5</v>
      </c>
      <c r="F29" s="1">
        <f t="shared" si="1"/>
        <v>1882.5632850241545</v>
      </c>
      <c r="G29" s="29">
        <f t="shared" si="2"/>
        <v>9412.8164251207727</v>
      </c>
      <c r="H29" s="28">
        <v>821</v>
      </c>
      <c r="I29" s="1">
        <f t="shared" si="3"/>
        <v>153.43676137792306</v>
      </c>
      <c r="J29" s="17">
        <f t="shared" si="4"/>
        <v>125971.58109127483</v>
      </c>
      <c r="K29" s="17">
        <f t="shared" si="5"/>
        <v>135384.39751639561</v>
      </c>
      <c r="L29" s="30">
        <f t="shared" si="0"/>
        <v>45128.132505465204</v>
      </c>
    </row>
    <row r="30" spans="1:12" x14ac:dyDescent="0.35">
      <c r="A30">
        <v>140138</v>
      </c>
      <c r="B30" s="39">
        <v>18010</v>
      </c>
      <c r="C30" s="27" t="s">
        <v>63</v>
      </c>
      <c r="D30" t="s">
        <v>49</v>
      </c>
      <c r="E30">
        <v>0</v>
      </c>
      <c r="F30" s="1">
        <f t="shared" si="1"/>
        <v>1882.5632850241545</v>
      </c>
      <c r="G30" s="29">
        <f t="shared" si="2"/>
        <v>0</v>
      </c>
      <c r="H30" s="28">
        <v>1174</v>
      </c>
      <c r="I30" s="1">
        <f t="shared" si="3"/>
        <v>153.43676137792306</v>
      </c>
      <c r="J30" s="17">
        <f t="shared" si="4"/>
        <v>180134.75785768169</v>
      </c>
      <c r="K30" s="17">
        <f t="shared" si="5"/>
        <v>180134.75785768169</v>
      </c>
      <c r="L30" s="30">
        <f t="shared" si="0"/>
        <v>60044.919285893899</v>
      </c>
    </row>
    <row r="31" spans="1:12" x14ac:dyDescent="0.35">
      <c r="A31">
        <v>140141</v>
      </c>
      <c r="B31" s="39">
        <v>18014</v>
      </c>
      <c r="C31" s="27" t="s">
        <v>64</v>
      </c>
      <c r="D31" t="s">
        <v>49</v>
      </c>
      <c r="E31">
        <v>99</v>
      </c>
      <c r="F31" s="1">
        <f t="shared" si="1"/>
        <v>1882.5632850241545</v>
      </c>
      <c r="G31" s="29">
        <f t="shared" si="2"/>
        <v>186373.76521739131</v>
      </c>
      <c r="H31" s="28">
        <v>3342</v>
      </c>
      <c r="I31" s="1">
        <f t="shared" si="3"/>
        <v>153.43676137792306</v>
      </c>
      <c r="J31" s="17">
        <f t="shared" si="4"/>
        <v>512785.65652501886</v>
      </c>
      <c r="K31" s="17">
        <f t="shared" si="5"/>
        <v>699159.42174241017</v>
      </c>
      <c r="L31" s="30">
        <f t="shared" si="0"/>
        <v>233053.14058080339</v>
      </c>
    </row>
    <row r="32" spans="1:12" x14ac:dyDescent="0.35">
      <c r="A32">
        <v>140038</v>
      </c>
      <c r="B32" s="39">
        <v>19001</v>
      </c>
      <c r="C32" s="27" t="s">
        <v>65</v>
      </c>
      <c r="D32" t="s">
        <v>49</v>
      </c>
      <c r="E32">
        <v>1</v>
      </c>
      <c r="F32" s="1">
        <f t="shared" si="1"/>
        <v>1882.5632850241545</v>
      </c>
      <c r="G32" s="29">
        <f t="shared" si="2"/>
        <v>1882.5632850241545</v>
      </c>
      <c r="H32" s="28">
        <v>2294</v>
      </c>
      <c r="I32" s="1">
        <f t="shared" si="3"/>
        <v>153.43676137792306</v>
      </c>
      <c r="J32" s="17">
        <f t="shared" si="4"/>
        <v>351983.9306009555</v>
      </c>
      <c r="K32" s="17">
        <f t="shared" si="5"/>
        <v>353866.49388597964</v>
      </c>
      <c r="L32" s="30">
        <f t="shared" si="0"/>
        <v>117955.49796199321</v>
      </c>
    </row>
    <row r="33" spans="1:12" x14ac:dyDescent="0.35">
      <c r="A33">
        <v>141341</v>
      </c>
      <c r="B33" s="39">
        <v>19010</v>
      </c>
      <c r="C33" s="27" t="s">
        <v>66</v>
      </c>
      <c r="D33" t="s">
        <v>49</v>
      </c>
      <c r="E33">
        <v>655</v>
      </c>
      <c r="F33" s="1">
        <f t="shared" si="1"/>
        <v>1882.5632850241545</v>
      </c>
      <c r="G33" s="29">
        <f t="shared" si="2"/>
        <v>1233078.9516908212</v>
      </c>
      <c r="H33" s="28">
        <v>9430</v>
      </c>
      <c r="I33" s="1">
        <f t="shared" si="3"/>
        <v>153.43676137792306</v>
      </c>
      <c r="J33" s="17">
        <f t="shared" si="4"/>
        <v>1446908.6597938144</v>
      </c>
      <c r="K33" s="17">
        <f t="shared" si="5"/>
        <v>2679987.6114846356</v>
      </c>
      <c r="L33" s="30">
        <f t="shared" si="0"/>
        <v>893329.20382821187</v>
      </c>
    </row>
    <row r="34" spans="1:12" x14ac:dyDescent="0.35">
      <c r="A34">
        <v>141332</v>
      </c>
      <c r="B34" s="39">
        <v>19023</v>
      </c>
      <c r="C34" s="27" t="s">
        <v>67</v>
      </c>
      <c r="D34" t="s">
        <v>49</v>
      </c>
      <c r="E34">
        <v>14</v>
      </c>
      <c r="F34" s="1">
        <f t="shared" si="1"/>
        <v>1882.5632850241545</v>
      </c>
      <c r="G34" s="29">
        <f t="shared" si="2"/>
        <v>26355.885990338164</v>
      </c>
      <c r="H34" s="28">
        <v>2213</v>
      </c>
      <c r="I34" s="1">
        <f t="shared" si="3"/>
        <v>153.43676137792306</v>
      </c>
      <c r="J34" s="17">
        <f t="shared" si="4"/>
        <v>339555.55292934371</v>
      </c>
      <c r="K34" s="17">
        <f t="shared" si="5"/>
        <v>365911.43891968188</v>
      </c>
      <c r="L34" s="30">
        <f t="shared" si="0"/>
        <v>121970.47963989397</v>
      </c>
    </row>
    <row r="35" spans="1:12" x14ac:dyDescent="0.35">
      <c r="A35">
        <v>141331</v>
      </c>
      <c r="B35" s="26"/>
      <c r="C35" s="27"/>
      <c r="F35" s="1"/>
      <c r="G35" s="29"/>
      <c r="H35" s="28"/>
      <c r="I35" s="1"/>
      <c r="J35" s="17"/>
      <c r="K35" s="17"/>
      <c r="L35" s="30"/>
    </row>
    <row r="36" spans="1:12" x14ac:dyDescent="0.35">
      <c r="A36">
        <v>140016</v>
      </c>
      <c r="B36" s="26"/>
      <c r="C36" s="27"/>
      <c r="F36" s="1"/>
      <c r="G36" s="29"/>
      <c r="H36" s="28"/>
      <c r="I36" s="1"/>
      <c r="J36" s="17"/>
      <c r="K36" s="17"/>
      <c r="L36" s="30"/>
    </row>
    <row r="37" spans="1:12" x14ac:dyDescent="0.35">
      <c r="A37">
        <v>141323</v>
      </c>
      <c r="B37" s="26"/>
      <c r="C37" s="27"/>
      <c r="F37" s="1"/>
      <c r="G37" s="29"/>
      <c r="H37" s="28"/>
      <c r="I37" s="1"/>
      <c r="J37" s="17"/>
      <c r="K37" s="17"/>
      <c r="L37" s="30"/>
    </row>
    <row r="38" spans="1:12" x14ac:dyDescent="0.35">
      <c r="A38">
        <v>140109</v>
      </c>
      <c r="B38" s="26"/>
      <c r="C38" s="27"/>
      <c r="F38" s="1"/>
      <c r="G38" s="29"/>
      <c r="H38" s="28"/>
      <c r="I38" s="1"/>
      <c r="J38" s="17"/>
      <c r="K38" s="17"/>
      <c r="L38" s="30"/>
    </row>
    <row r="39" spans="1:12" x14ac:dyDescent="0.35">
      <c r="A39">
        <v>141307</v>
      </c>
      <c r="B39" s="26"/>
      <c r="C39" s="27"/>
      <c r="F39" s="1"/>
      <c r="G39" s="29"/>
      <c r="H39" s="28"/>
      <c r="I39" s="1"/>
      <c r="J39" s="17"/>
      <c r="K39" s="17"/>
      <c r="L39" s="30"/>
    </row>
    <row r="40" spans="1:12" x14ac:dyDescent="0.35">
      <c r="A40">
        <v>141303</v>
      </c>
      <c r="B40" s="26"/>
      <c r="C40" s="27"/>
      <c r="F40" s="1"/>
      <c r="G40" s="29"/>
      <c r="H40" s="28"/>
      <c r="I40" s="1"/>
      <c r="J40" s="17"/>
      <c r="K40" s="17"/>
      <c r="L40" s="30"/>
    </row>
    <row r="41" spans="1:12" x14ac:dyDescent="0.35">
      <c r="A41">
        <v>141327</v>
      </c>
      <c r="B41" s="26"/>
      <c r="C41" s="27"/>
      <c r="F41" s="1"/>
      <c r="G41" s="29"/>
      <c r="H41" s="28"/>
      <c r="I41" s="1"/>
      <c r="J41" s="17"/>
      <c r="K41" s="17"/>
      <c r="L41" s="30"/>
    </row>
    <row r="42" spans="1:12" x14ac:dyDescent="0.35">
      <c r="A42">
        <v>141301</v>
      </c>
      <c r="B42" s="26"/>
      <c r="C42" s="27"/>
      <c r="F42" s="1"/>
      <c r="G42" s="29"/>
      <c r="H42" s="28"/>
      <c r="I42" s="1"/>
      <c r="J42" s="17"/>
      <c r="K42" s="17"/>
      <c r="L42" s="30"/>
    </row>
    <row r="43" spans="1:12" x14ac:dyDescent="0.35">
      <c r="A43">
        <v>141338</v>
      </c>
      <c r="B43" s="26"/>
      <c r="C43" s="27"/>
      <c r="F43" s="1"/>
      <c r="G43" s="29"/>
      <c r="H43" s="28"/>
      <c r="I43" s="1"/>
      <c r="J43" s="17"/>
      <c r="K43" s="17"/>
      <c r="L43" s="30"/>
    </row>
    <row r="44" spans="1:12" x14ac:dyDescent="0.35">
      <c r="A44">
        <v>140027</v>
      </c>
      <c r="B44" s="26"/>
      <c r="C44" s="27"/>
      <c r="F44" s="1"/>
      <c r="G44" s="29"/>
      <c r="H44" s="28"/>
      <c r="I44" s="1"/>
      <c r="J44" s="17"/>
      <c r="K44" s="17"/>
      <c r="L44" s="30"/>
    </row>
    <row r="45" spans="1:12" x14ac:dyDescent="0.35">
      <c r="A45">
        <v>140003</v>
      </c>
      <c r="B45" s="26"/>
      <c r="C45" s="27"/>
      <c r="F45" s="1"/>
      <c r="G45" s="29"/>
      <c r="H45" s="28"/>
      <c r="I45" s="1"/>
      <c r="J45" s="17"/>
      <c r="K45" s="17"/>
      <c r="L45" s="30"/>
    </row>
    <row r="46" spans="1:12" x14ac:dyDescent="0.35">
      <c r="A46">
        <v>140173</v>
      </c>
      <c r="B46" s="26"/>
      <c r="C46" s="27"/>
      <c r="F46" s="1"/>
      <c r="G46" s="29"/>
      <c r="H46" s="28"/>
      <c r="I46" s="1"/>
      <c r="J46" s="17"/>
      <c r="K46" s="17"/>
      <c r="L46" s="30"/>
    </row>
    <row r="47" spans="1:12" x14ac:dyDescent="0.35">
      <c r="A47">
        <v>141308</v>
      </c>
      <c r="B47" s="26"/>
      <c r="C47" s="27"/>
      <c r="F47" s="1"/>
      <c r="G47" s="29"/>
      <c r="H47" s="28"/>
      <c r="I47" s="1"/>
      <c r="J47" s="17"/>
      <c r="K47" s="17"/>
      <c r="L47" s="30"/>
    </row>
    <row r="48" spans="1:12" x14ac:dyDescent="0.35">
      <c r="A48">
        <v>140121</v>
      </c>
      <c r="B48" s="26"/>
      <c r="C48" s="27"/>
      <c r="F48" s="1"/>
      <c r="G48" s="29"/>
      <c r="H48" s="28"/>
      <c r="I48" s="1"/>
      <c r="J48" s="17"/>
      <c r="K48" s="17"/>
      <c r="L48" s="30"/>
    </row>
    <row r="49" spans="1:12" x14ac:dyDescent="0.35">
      <c r="A49">
        <v>141302</v>
      </c>
      <c r="B49" s="26"/>
      <c r="C49" s="27"/>
      <c r="F49" s="1"/>
      <c r="G49" s="29"/>
      <c r="H49" s="28"/>
      <c r="I49" s="1"/>
      <c r="J49" s="17"/>
      <c r="K49" s="17"/>
      <c r="L49" s="30"/>
    </row>
    <row r="50" spans="1:12" x14ac:dyDescent="0.35">
      <c r="A50">
        <v>141309</v>
      </c>
      <c r="B50" s="26"/>
      <c r="C50" s="27"/>
      <c r="F50" s="1"/>
      <c r="G50" s="29"/>
      <c r="H50" s="28"/>
      <c r="I50" s="1"/>
      <c r="J50" s="17"/>
      <c r="K50" s="17"/>
      <c r="L50" s="30"/>
    </row>
    <row r="51" spans="1:12" x14ac:dyDescent="0.35">
      <c r="A51">
        <v>141306</v>
      </c>
      <c r="B51" s="26"/>
      <c r="C51" s="27"/>
      <c r="F51" s="1"/>
      <c r="G51" s="29"/>
      <c r="H51" s="28"/>
      <c r="I51" s="1"/>
      <c r="J51" s="17"/>
      <c r="K51" s="17"/>
      <c r="L51" s="30"/>
    </row>
    <row r="52" spans="1:12" x14ac:dyDescent="0.35">
      <c r="A52">
        <v>141315</v>
      </c>
      <c r="B52" s="26"/>
      <c r="C52" s="27"/>
      <c r="F52" s="1"/>
      <c r="G52" s="29"/>
      <c r="H52" s="28"/>
      <c r="I52" s="1"/>
      <c r="J52" s="17"/>
      <c r="K52" s="17"/>
      <c r="L52" s="30"/>
    </row>
    <row r="53" spans="1:12" x14ac:dyDescent="0.35">
      <c r="A53">
        <v>141304</v>
      </c>
      <c r="B53" s="26"/>
      <c r="C53" s="27"/>
      <c r="F53" s="1"/>
      <c r="G53" s="29"/>
      <c r="H53" s="28"/>
      <c r="I53" s="1"/>
      <c r="J53" s="17"/>
      <c r="K53" s="17"/>
      <c r="L53" s="30"/>
    </row>
    <row r="54" spans="1:12" x14ac:dyDescent="0.35">
      <c r="A54">
        <v>140199</v>
      </c>
      <c r="B54" s="26"/>
      <c r="C54" s="27"/>
      <c r="F54" s="1"/>
      <c r="G54" s="29"/>
      <c r="H54" s="28"/>
      <c r="I54" s="1"/>
      <c r="J54" s="17"/>
      <c r="K54" s="17"/>
      <c r="L54" s="30"/>
    </row>
    <row r="55" spans="1:12" x14ac:dyDescent="0.35">
      <c r="A55">
        <v>140168</v>
      </c>
      <c r="B55" s="26"/>
      <c r="C55" s="27"/>
      <c r="F55" s="1"/>
      <c r="G55" s="29"/>
      <c r="H55" s="28"/>
      <c r="I55" s="1"/>
      <c r="J55" s="17"/>
      <c r="K55" s="17"/>
      <c r="L55" s="30"/>
    </row>
    <row r="56" spans="1:12" x14ac:dyDescent="0.35">
      <c r="A56">
        <v>141322</v>
      </c>
      <c r="B56" s="26"/>
      <c r="C56" s="27"/>
      <c r="F56" s="1"/>
      <c r="G56" s="29"/>
      <c r="H56" s="28"/>
      <c r="I56" s="1"/>
      <c r="J56" s="17"/>
      <c r="K56" s="17"/>
      <c r="L56" s="30"/>
    </row>
    <row r="57" spans="1:12" x14ac:dyDescent="0.35">
      <c r="A57">
        <v>140102</v>
      </c>
      <c r="B57" s="26"/>
      <c r="C57" s="27"/>
      <c r="F57" s="1"/>
      <c r="G57" s="29"/>
      <c r="H57" s="28"/>
      <c r="I57" s="1"/>
      <c r="J57" s="17"/>
      <c r="K57" s="17"/>
      <c r="L57" s="30"/>
    </row>
    <row r="58" spans="1:12" x14ac:dyDescent="0.35">
      <c r="A58">
        <v>141335</v>
      </c>
      <c r="B58" s="26"/>
      <c r="C58" s="27"/>
      <c r="F58" s="1"/>
      <c r="G58" s="29"/>
      <c r="H58" s="28"/>
      <c r="I58" s="1"/>
      <c r="J58" s="17"/>
      <c r="K58" s="17"/>
      <c r="L58" s="30"/>
    </row>
    <row r="59" spans="1:12" x14ac:dyDescent="0.35">
      <c r="A59">
        <v>140203</v>
      </c>
      <c r="B59" s="26"/>
      <c r="C59" s="27"/>
      <c r="F59" s="1"/>
      <c r="G59" s="29"/>
      <c r="H59" s="28"/>
      <c r="I59" s="1"/>
      <c r="J59" s="17"/>
      <c r="K59" s="17"/>
      <c r="L59" s="30"/>
    </row>
    <row r="60" spans="1:12" x14ac:dyDescent="0.35">
      <c r="A60">
        <v>141325</v>
      </c>
      <c r="B60" s="26"/>
      <c r="C60" s="27"/>
      <c r="F60" s="1"/>
      <c r="G60" s="29"/>
      <c r="H60" s="28"/>
      <c r="I60" s="1"/>
      <c r="J60" s="17"/>
      <c r="K60" s="17"/>
      <c r="L60" s="30"/>
    </row>
    <row r="61" spans="1:12" x14ac:dyDescent="0.35">
      <c r="A61">
        <v>140047</v>
      </c>
      <c r="B61" s="26"/>
      <c r="C61" s="27"/>
      <c r="F61" s="1"/>
      <c r="G61" s="29"/>
      <c r="H61" s="28"/>
      <c r="I61" s="1"/>
      <c r="J61" s="17"/>
      <c r="K61" s="17"/>
      <c r="L61" s="30"/>
    </row>
    <row r="62" spans="1:12" x14ac:dyDescent="0.35">
      <c r="A62">
        <v>141310</v>
      </c>
      <c r="B62" s="26"/>
      <c r="C62" s="27"/>
      <c r="F62" s="1"/>
      <c r="G62" s="29"/>
      <c r="H62" s="28"/>
      <c r="I62" s="1"/>
      <c r="J62" s="17"/>
      <c r="K62" s="17"/>
      <c r="L62" s="30"/>
    </row>
    <row r="63" spans="1:12" x14ac:dyDescent="0.35">
      <c r="A63">
        <v>141342</v>
      </c>
      <c r="B63" s="26"/>
      <c r="C63" s="27"/>
      <c r="F63" s="1"/>
      <c r="G63" s="29"/>
      <c r="H63" s="28"/>
      <c r="I63" s="1"/>
      <c r="J63" s="17"/>
      <c r="K63" s="17"/>
      <c r="L63" s="30"/>
    </row>
    <row r="64" spans="1:12" x14ac:dyDescent="0.35">
      <c r="A64">
        <v>140061</v>
      </c>
      <c r="B64" s="26"/>
      <c r="C64" s="27"/>
      <c r="F64" s="1"/>
      <c r="G64" s="29"/>
      <c r="H64" s="28"/>
      <c r="I64" s="1"/>
      <c r="J64" s="17"/>
      <c r="K64" s="17"/>
      <c r="L64" s="30"/>
    </row>
    <row r="65" spans="1:12" x14ac:dyDescent="0.35">
      <c r="A65">
        <v>141334</v>
      </c>
      <c r="B65" s="26"/>
      <c r="C65" s="27"/>
      <c r="F65" s="1"/>
      <c r="G65" s="29"/>
      <c r="H65" s="28"/>
      <c r="I65" s="1"/>
      <c r="J65" s="17"/>
      <c r="K65" s="17"/>
      <c r="L65" s="30"/>
    </row>
    <row r="66" spans="1:12" x14ac:dyDescent="0.35">
      <c r="A66">
        <v>141316</v>
      </c>
      <c r="B66" s="26"/>
      <c r="C66" s="27"/>
      <c r="F66" s="1"/>
      <c r="G66" s="29"/>
      <c r="H66" s="28"/>
      <c r="I66" s="1"/>
      <c r="J66" s="17"/>
      <c r="K66" s="17"/>
      <c r="L66" s="30"/>
    </row>
    <row r="67" spans="1:12" x14ac:dyDescent="0.35">
      <c r="E67" s="2"/>
      <c r="G67" s="40"/>
      <c r="H67" s="2"/>
      <c r="J67" s="40"/>
      <c r="K67" s="40"/>
    </row>
  </sheetData>
  <pageMargins left="0.7" right="0.7" top="0.75" bottom="0.75" header="0.3" footer="0.3"/>
  <pageSetup scale="8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61873-9A9B-4266-BA21-138AAA2E5C47}">
  <dimension ref="A1:L54"/>
  <sheetViews>
    <sheetView topLeftCell="B1" workbookViewId="0">
      <selection activeCell="M19" sqref="M19"/>
    </sheetView>
  </sheetViews>
  <sheetFormatPr defaultRowHeight="14.5" x14ac:dyDescent="0.35"/>
  <cols>
    <col min="1" max="1" width="0" hidden="1" customWidth="1"/>
    <col min="3" max="3" width="32.7265625" bestFit="1" customWidth="1"/>
    <col min="4" max="4" width="13.54296875" bestFit="1" customWidth="1"/>
    <col min="6" max="6" width="12.26953125" customWidth="1"/>
    <col min="7" max="7" width="16.1796875" customWidth="1"/>
    <col min="8" max="8" width="12" customWidth="1"/>
    <col min="10" max="10" width="12.54296875" bestFit="1" customWidth="1"/>
    <col min="11" max="11" width="12" bestFit="1" customWidth="1"/>
    <col min="12" max="12" width="13.7265625" bestFit="1" customWidth="1"/>
  </cols>
  <sheetData>
    <row r="1" spans="1:12" x14ac:dyDescent="0.35">
      <c r="B1" s="2" t="s">
        <v>0</v>
      </c>
      <c r="F1" s="2" t="s">
        <v>1</v>
      </c>
    </row>
    <row r="2" spans="1:12" x14ac:dyDescent="0.35">
      <c r="B2" s="2" t="s">
        <v>68</v>
      </c>
    </row>
    <row r="3" spans="1:12" ht="15" thickBot="1" x14ac:dyDescent="0.4"/>
    <row r="4" spans="1:12" x14ac:dyDescent="0.35">
      <c r="C4" s="4" t="s">
        <v>3</v>
      </c>
      <c r="D4" s="5"/>
      <c r="E4" s="5"/>
      <c r="F4" s="5"/>
      <c r="G4" s="5" t="s">
        <v>4</v>
      </c>
      <c r="H4" s="6"/>
    </row>
    <row r="5" spans="1:12" x14ac:dyDescent="0.35">
      <c r="C5" s="41">
        <v>12389160</v>
      </c>
      <c r="D5" s="2"/>
      <c r="E5" s="2"/>
      <c r="F5" s="2"/>
      <c r="G5" s="42">
        <v>137437866</v>
      </c>
      <c r="H5" s="12"/>
      <c r="J5" s="17"/>
    </row>
    <row r="6" spans="1:12" x14ac:dyDescent="0.35">
      <c r="C6" s="33" t="s">
        <v>5</v>
      </c>
      <c r="D6" s="2"/>
      <c r="E6" s="2"/>
      <c r="F6" s="2"/>
      <c r="G6" s="34" t="s">
        <v>6</v>
      </c>
      <c r="H6" s="12"/>
      <c r="J6" s="17"/>
    </row>
    <row r="7" spans="1:12" ht="15" thickBot="1" x14ac:dyDescent="0.4">
      <c r="C7" s="35">
        <f>C5/4</f>
        <v>3097290</v>
      </c>
      <c r="D7" s="14"/>
      <c r="E7" s="14"/>
      <c r="F7" s="14"/>
      <c r="G7" s="15">
        <f>G5/4</f>
        <v>34359466.5</v>
      </c>
      <c r="H7" s="16"/>
    </row>
    <row r="8" spans="1:12" x14ac:dyDescent="0.35">
      <c r="C8" s="36"/>
      <c r="G8" s="37"/>
    </row>
    <row r="9" spans="1:12" x14ac:dyDescent="0.35">
      <c r="B9" s="2" t="s">
        <v>7</v>
      </c>
      <c r="G9" s="17"/>
    </row>
    <row r="10" spans="1:12" x14ac:dyDescent="0.35">
      <c r="B10" s="2"/>
      <c r="G10" s="17"/>
    </row>
    <row r="11" spans="1:12" x14ac:dyDescent="0.35">
      <c r="B11" s="2" t="s">
        <v>8</v>
      </c>
    </row>
    <row r="12" spans="1:12" x14ac:dyDescent="0.35">
      <c r="E12" s="37"/>
      <c r="F12" s="38"/>
      <c r="I12" s="38"/>
    </row>
    <row r="14" spans="1:12" s="19" customFormat="1" ht="72.5" x14ac:dyDescent="0.35">
      <c r="B14" s="20" t="s">
        <v>9</v>
      </c>
      <c r="C14" s="20" t="s">
        <v>10</v>
      </c>
      <c r="D14" s="20" t="s">
        <v>11</v>
      </c>
      <c r="E14" s="21" t="s">
        <v>12</v>
      </c>
      <c r="F14" s="20" t="s">
        <v>13</v>
      </c>
      <c r="G14" s="20" t="s">
        <v>14</v>
      </c>
      <c r="H14" s="21" t="s">
        <v>15</v>
      </c>
      <c r="I14" s="20" t="s">
        <v>16</v>
      </c>
      <c r="J14" s="20" t="s">
        <v>17</v>
      </c>
      <c r="K14" s="20" t="s">
        <v>18</v>
      </c>
      <c r="L14" s="20" t="s">
        <v>19</v>
      </c>
    </row>
    <row r="15" spans="1:12" s="19" customFormat="1" x14ac:dyDescent="0.35">
      <c r="B15" s="22"/>
      <c r="C15" s="22"/>
      <c r="D15" s="22"/>
      <c r="E15" s="23">
        <v>1288</v>
      </c>
      <c r="F15" s="24">
        <f>C7/E15</f>
        <v>2404.728260869565</v>
      </c>
      <c r="G15" s="25">
        <f>SUM(G16:G54)</f>
        <v>3097290</v>
      </c>
      <c r="H15" s="23">
        <v>82757</v>
      </c>
      <c r="I15" s="24">
        <f>G7/H15</f>
        <v>415.18501758159431</v>
      </c>
      <c r="J15" s="25">
        <f>SUM(J16:J54)</f>
        <v>34359466.5</v>
      </c>
      <c r="K15" s="25">
        <f>SUM(K16:K54)</f>
        <v>37456756.499999993</v>
      </c>
      <c r="L15" s="25">
        <f>K15/3</f>
        <v>12485585.499999998</v>
      </c>
    </row>
    <row r="16" spans="1:12" x14ac:dyDescent="0.35">
      <c r="A16">
        <v>141346</v>
      </c>
      <c r="B16" s="39">
        <v>1001</v>
      </c>
      <c r="C16" s="27" t="s">
        <v>69</v>
      </c>
      <c r="D16" t="s">
        <v>70</v>
      </c>
      <c r="E16">
        <v>9</v>
      </c>
      <c r="F16" s="1">
        <f>$F$15</f>
        <v>2404.728260869565</v>
      </c>
      <c r="G16" s="29">
        <f>F16*E16</f>
        <v>21642.554347826084</v>
      </c>
      <c r="H16" s="28">
        <v>1135</v>
      </c>
      <c r="I16" s="1">
        <f>$I$15</f>
        <v>415.18501758159431</v>
      </c>
      <c r="J16" s="17">
        <f>H16*I16</f>
        <v>471234.99495510955</v>
      </c>
      <c r="K16" s="17">
        <f>J16+G16</f>
        <v>492877.54930293566</v>
      </c>
      <c r="L16" s="30">
        <f t="shared" ref="L16:L52" si="0">K16/3</f>
        <v>164292.5164343119</v>
      </c>
    </row>
    <row r="17" spans="1:12" x14ac:dyDescent="0.35">
      <c r="A17">
        <v>141328</v>
      </c>
      <c r="B17" s="39">
        <v>1006</v>
      </c>
      <c r="C17" s="27" t="s">
        <v>71</v>
      </c>
      <c r="D17" t="s">
        <v>70</v>
      </c>
      <c r="E17">
        <v>10</v>
      </c>
      <c r="F17" s="1">
        <f t="shared" ref="F17:F54" si="1">$F$15</f>
        <v>2404.728260869565</v>
      </c>
      <c r="G17" s="29">
        <f t="shared" ref="G17:G52" si="2">F17*E17</f>
        <v>24047.282608695648</v>
      </c>
      <c r="H17" s="28">
        <v>1606</v>
      </c>
      <c r="I17" s="1">
        <f t="shared" ref="I17:I54" si="3">$I$15</f>
        <v>415.18501758159431</v>
      </c>
      <c r="J17" s="17">
        <f t="shared" ref="J17:J52" si="4">H17*I17</f>
        <v>666787.13823604048</v>
      </c>
      <c r="K17" s="17">
        <f t="shared" ref="K17:K52" si="5">J17+G17</f>
        <v>690834.42084473616</v>
      </c>
      <c r="L17" s="30">
        <f t="shared" si="0"/>
        <v>230278.14028157873</v>
      </c>
    </row>
    <row r="18" spans="1:12" x14ac:dyDescent="0.35">
      <c r="A18">
        <v>141321</v>
      </c>
      <c r="B18" s="39">
        <v>3007</v>
      </c>
      <c r="C18" s="27" t="s">
        <v>72</v>
      </c>
      <c r="D18" t="s">
        <v>70</v>
      </c>
      <c r="E18">
        <v>44</v>
      </c>
      <c r="F18" s="1">
        <f t="shared" si="1"/>
        <v>2404.728260869565</v>
      </c>
      <c r="G18" s="29">
        <f t="shared" si="2"/>
        <v>105808.04347826086</v>
      </c>
      <c r="H18" s="28">
        <v>2701</v>
      </c>
      <c r="I18" s="1">
        <f t="shared" si="3"/>
        <v>415.18501758159431</v>
      </c>
      <c r="J18" s="17">
        <f t="shared" si="4"/>
        <v>1121414.7324878862</v>
      </c>
      <c r="K18" s="17">
        <f t="shared" si="5"/>
        <v>1227222.775966147</v>
      </c>
      <c r="L18" s="30">
        <f t="shared" si="0"/>
        <v>409074.25865538232</v>
      </c>
    </row>
    <row r="19" spans="1:12" x14ac:dyDescent="0.35">
      <c r="A19">
        <v>141324</v>
      </c>
      <c r="B19" s="39">
        <v>3009</v>
      </c>
      <c r="C19" s="27" t="s">
        <v>73</v>
      </c>
      <c r="D19" t="s">
        <v>70</v>
      </c>
      <c r="E19">
        <v>3</v>
      </c>
      <c r="F19" s="1">
        <f t="shared" si="1"/>
        <v>2404.728260869565</v>
      </c>
      <c r="G19" s="29">
        <f t="shared" si="2"/>
        <v>7214.1847826086951</v>
      </c>
      <c r="H19" s="28">
        <v>727</v>
      </c>
      <c r="I19" s="1">
        <f t="shared" si="3"/>
        <v>415.18501758159431</v>
      </c>
      <c r="J19" s="17">
        <f t="shared" si="4"/>
        <v>301839.50778181909</v>
      </c>
      <c r="K19" s="17">
        <f t="shared" si="5"/>
        <v>309053.69256442779</v>
      </c>
      <c r="L19" s="30">
        <f t="shared" si="0"/>
        <v>103017.89752147593</v>
      </c>
    </row>
    <row r="20" spans="1:12" x14ac:dyDescent="0.35">
      <c r="A20">
        <v>141305</v>
      </c>
      <c r="B20" s="39">
        <v>3010</v>
      </c>
      <c r="C20" s="27" t="s">
        <v>51</v>
      </c>
      <c r="D20" t="s">
        <v>70</v>
      </c>
      <c r="E20">
        <v>8</v>
      </c>
      <c r="F20" s="1">
        <f t="shared" si="1"/>
        <v>2404.728260869565</v>
      </c>
      <c r="G20" s="29">
        <f t="shared" si="2"/>
        <v>19237.82608695652</v>
      </c>
      <c r="H20" s="28">
        <v>1604</v>
      </c>
      <c r="I20" s="1">
        <f t="shared" si="3"/>
        <v>415.18501758159431</v>
      </c>
      <c r="J20" s="17">
        <f t="shared" si="4"/>
        <v>665956.76820087724</v>
      </c>
      <c r="K20" s="17">
        <f t="shared" si="5"/>
        <v>685194.59428783378</v>
      </c>
      <c r="L20" s="30">
        <f t="shared" si="0"/>
        <v>228398.19809594459</v>
      </c>
    </row>
    <row r="21" spans="1:12" x14ac:dyDescent="0.35">
      <c r="A21">
        <v>141320</v>
      </c>
      <c r="B21" s="39">
        <v>4009</v>
      </c>
      <c r="C21" s="27" t="s">
        <v>74</v>
      </c>
      <c r="D21" t="s">
        <v>70</v>
      </c>
      <c r="E21">
        <v>37</v>
      </c>
      <c r="F21" s="1">
        <f t="shared" si="1"/>
        <v>2404.728260869565</v>
      </c>
      <c r="G21" s="29">
        <f t="shared" si="2"/>
        <v>88974.945652173905</v>
      </c>
      <c r="H21" s="28">
        <v>1310</v>
      </c>
      <c r="I21" s="1">
        <f t="shared" si="3"/>
        <v>415.18501758159431</v>
      </c>
      <c r="J21" s="17">
        <f t="shared" si="4"/>
        <v>543892.37303188851</v>
      </c>
      <c r="K21" s="17">
        <f t="shared" si="5"/>
        <v>632867.31868406245</v>
      </c>
      <c r="L21" s="30">
        <f t="shared" si="0"/>
        <v>210955.77289468748</v>
      </c>
    </row>
    <row r="22" spans="1:12" x14ac:dyDescent="0.35">
      <c r="A22">
        <v>140112</v>
      </c>
      <c r="B22" s="39">
        <v>5004</v>
      </c>
      <c r="C22" s="27" t="s">
        <v>75</v>
      </c>
      <c r="D22" t="s">
        <v>70</v>
      </c>
      <c r="E22">
        <v>13</v>
      </c>
      <c r="F22" s="1">
        <f t="shared" si="1"/>
        <v>2404.728260869565</v>
      </c>
      <c r="G22" s="29">
        <f t="shared" si="2"/>
        <v>31261.467391304344</v>
      </c>
      <c r="H22" s="28">
        <v>2539</v>
      </c>
      <c r="I22" s="1">
        <f t="shared" si="3"/>
        <v>415.18501758159431</v>
      </c>
      <c r="J22" s="17">
        <f t="shared" si="4"/>
        <v>1054154.759639668</v>
      </c>
      <c r="K22" s="17">
        <f t="shared" si="5"/>
        <v>1085416.2270309725</v>
      </c>
      <c r="L22" s="30">
        <f t="shared" si="0"/>
        <v>361805.40901032416</v>
      </c>
    </row>
    <row r="23" spans="1:12" x14ac:dyDescent="0.35">
      <c r="A23">
        <v>141344</v>
      </c>
      <c r="B23" s="39">
        <v>5009</v>
      </c>
      <c r="C23" s="27" t="s">
        <v>76</v>
      </c>
      <c r="D23" t="s">
        <v>70</v>
      </c>
      <c r="E23">
        <v>7</v>
      </c>
      <c r="F23" s="1">
        <f t="shared" si="1"/>
        <v>2404.728260869565</v>
      </c>
      <c r="G23" s="29">
        <f t="shared" si="2"/>
        <v>16833.097826086956</v>
      </c>
      <c r="H23" s="28">
        <v>1151</v>
      </c>
      <c r="I23" s="1">
        <f t="shared" si="3"/>
        <v>415.18501758159431</v>
      </c>
      <c r="J23" s="17">
        <f t="shared" si="4"/>
        <v>477877.95523641503</v>
      </c>
      <c r="K23" s="17">
        <f t="shared" si="5"/>
        <v>494711.053062502</v>
      </c>
      <c r="L23" s="30">
        <f t="shared" si="0"/>
        <v>164903.68435416734</v>
      </c>
    </row>
    <row r="24" spans="1:12" x14ac:dyDescent="0.35">
      <c r="A24">
        <v>141326</v>
      </c>
      <c r="B24" s="39">
        <v>6002</v>
      </c>
      <c r="C24" s="27" t="s">
        <v>77</v>
      </c>
      <c r="D24" t="s">
        <v>70</v>
      </c>
      <c r="E24">
        <v>24</v>
      </c>
      <c r="F24" s="1">
        <f t="shared" si="1"/>
        <v>2404.728260869565</v>
      </c>
      <c r="G24" s="29">
        <f t="shared" si="2"/>
        <v>57713.47826086956</v>
      </c>
      <c r="H24" s="28">
        <v>2644</v>
      </c>
      <c r="I24" s="1">
        <f t="shared" si="3"/>
        <v>415.18501758159431</v>
      </c>
      <c r="J24" s="17">
        <f t="shared" si="4"/>
        <v>1097749.1864857355</v>
      </c>
      <c r="K24" s="17">
        <f t="shared" si="5"/>
        <v>1155462.6647466051</v>
      </c>
      <c r="L24" s="30">
        <f t="shared" si="0"/>
        <v>385154.22158220172</v>
      </c>
    </row>
    <row r="25" spans="1:12" x14ac:dyDescent="0.35">
      <c r="A25">
        <v>141343</v>
      </c>
      <c r="B25" s="39">
        <v>7006</v>
      </c>
      <c r="C25" s="27" t="s">
        <v>78</v>
      </c>
      <c r="D25" t="s">
        <v>70</v>
      </c>
      <c r="E25">
        <v>110</v>
      </c>
      <c r="F25" s="1">
        <f t="shared" si="1"/>
        <v>2404.728260869565</v>
      </c>
      <c r="G25" s="29">
        <f t="shared" si="2"/>
        <v>264520.10869565216</v>
      </c>
      <c r="H25" s="28">
        <v>3899</v>
      </c>
      <c r="I25" s="1">
        <f t="shared" si="3"/>
        <v>415.18501758159431</v>
      </c>
      <c r="J25" s="17">
        <f t="shared" si="4"/>
        <v>1618806.3835506362</v>
      </c>
      <c r="K25" s="17">
        <f t="shared" si="5"/>
        <v>1883326.4922462883</v>
      </c>
      <c r="L25" s="30">
        <f t="shared" si="0"/>
        <v>627775.49741542945</v>
      </c>
    </row>
    <row r="26" spans="1:12" x14ac:dyDescent="0.35">
      <c r="A26">
        <v>141317</v>
      </c>
      <c r="B26" s="39">
        <v>7009</v>
      </c>
      <c r="C26" s="27" t="s">
        <v>79</v>
      </c>
      <c r="D26" t="s">
        <v>70</v>
      </c>
      <c r="E26">
        <v>13</v>
      </c>
      <c r="F26" s="1">
        <f t="shared" si="1"/>
        <v>2404.728260869565</v>
      </c>
      <c r="G26" s="29">
        <f t="shared" si="2"/>
        <v>31261.467391304344</v>
      </c>
      <c r="H26" s="28">
        <v>744</v>
      </c>
      <c r="I26" s="1">
        <f t="shared" si="3"/>
        <v>415.18501758159431</v>
      </c>
      <c r="J26" s="17">
        <f t="shared" si="4"/>
        <v>308897.65308070619</v>
      </c>
      <c r="K26" s="17">
        <f t="shared" si="5"/>
        <v>340159.12047201052</v>
      </c>
      <c r="L26" s="30">
        <f t="shared" si="0"/>
        <v>113386.37349067017</v>
      </c>
    </row>
    <row r="27" spans="1:12" x14ac:dyDescent="0.35">
      <c r="A27">
        <v>141300</v>
      </c>
      <c r="B27" s="39">
        <v>8005</v>
      </c>
      <c r="C27" s="27" t="s">
        <v>80</v>
      </c>
      <c r="D27" t="s">
        <v>70</v>
      </c>
      <c r="E27">
        <v>7</v>
      </c>
      <c r="F27" s="1">
        <f t="shared" si="1"/>
        <v>2404.728260869565</v>
      </c>
      <c r="G27" s="29">
        <f t="shared" si="2"/>
        <v>16833.097826086956</v>
      </c>
      <c r="H27" s="28">
        <v>662</v>
      </c>
      <c r="I27" s="1">
        <f t="shared" si="3"/>
        <v>415.18501758159431</v>
      </c>
      <c r="J27" s="17">
        <f t="shared" si="4"/>
        <v>274852.48163901543</v>
      </c>
      <c r="K27" s="17">
        <f t="shared" si="5"/>
        <v>291685.5794651024</v>
      </c>
      <c r="L27" s="30">
        <f t="shared" si="0"/>
        <v>97228.526488367468</v>
      </c>
    </row>
    <row r="28" spans="1:12" x14ac:dyDescent="0.35">
      <c r="A28">
        <v>141345</v>
      </c>
      <c r="B28" s="39">
        <v>8009</v>
      </c>
      <c r="C28" s="27" t="s">
        <v>81</v>
      </c>
      <c r="D28" t="s">
        <v>70</v>
      </c>
      <c r="E28">
        <v>37</v>
      </c>
      <c r="F28" s="1">
        <f t="shared" si="1"/>
        <v>2404.728260869565</v>
      </c>
      <c r="G28" s="29">
        <f t="shared" si="2"/>
        <v>88974.945652173905</v>
      </c>
      <c r="H28" s="28">
        <v>998</v>
      </c>
      <c r="I28" s="1">
        <f t="shared" si="3"/>
        <v>415.18501758159431</v>
      </c>
      <c r="J28" s="17">
        <f t="shared" si="4"/>
        <v>414354.64754643111</v>
      </c>
      <c r="K28" s="17">
        <f t="shared" si="5"/>
        <v>503329.593198605</v>
      </c>
      <c r="L28" s="30">
        <f t="shared" si="0"/>
        <v>167776.53106620166</v>
      </c>
    </row>
    <row r="29" spans="1:12" x14ac:dyDescent="0.35">
      <c r="A29">
        <v>141319</v>
      </c>
      <c r="B29" s="39">
        <v>8011</v>
      </c>
      <c r="C29" s="27" t="s">
        <v>82</v>
      </c>
      <c r="D29" t="s">
        <v>70</v>
      </c>
      <c r="E29">
        <v>11</v>
      </c>
      <c r="F29" s="1">
        <f t="shared" si="1"/>
        <v>2404.728260869565</v>
      </c>
      <c r="G29" s="29">
        <f t="shared" si="2"/>
        <v>26452.010869565216</v>
      </c>
      <c r="H29" s="28">
        <v>1111</v>
      </c>
      <c r="I29" s="1">
        <f t="shared" si="3"/>
        <v>415.18501758159431</v>
      </c>
      <c r="J29" s="17">
        <f t="shared" si="4"/>
        <v>461270.55453315127</v>
      </c>
      <c r="K29" s="17">
        <f t="shared" si="5"/>
        <v>487722.56540271651</v>
      </c>
      <c r="L29" s="30">
        <f t="shared" si="0"/>
        <v>162574.18846757218</v>
      </c>
    </row>
    <row r="30" spans="1:12" x14ac:dyDescent="0.35">
      <c r="A30">
        <v>140138</v>
      </c>
      <c r="B30" s="39">
        <v>8014</v>
      </c>
      <c r="C30" s="27" t="s">
        <v>83</v>
      </c>
      <c r="D30" t="s">
        <v>70</v>
      </c>
      <c r="E30">
        <v>0</v>
      </c>
      <c r="F30" s="1">
        <f t="shared" si="1"/>
        <v>2404.728260869565</v>
      </c>
      <c r="G30" s="29">
        <f t="shared" si="2"/>
        <v>0</v>
      </c>
      <c r="H30" s="28">
        <v>88</v>
      </c>
      <c r="I30" s="1">
        <f t="shared" si="3"/>
        <v>415.18501758159431</v>
      </c>
      <c r="J30" s="17">
        <f t="shared" si="4"/>
        <v>36536.281547180297</v>
      </c>
      <c r="K30" s="17">
        <f t="shared" si="5"/>
        <v>36536.281547180297</v>
      </c>
      <c r="L30" s="30">
        <f t="shared" si="0"/>
        <v>12178.760515726766</v>
      </c>
    </row>
    <row r="31" spans="1:12" x14ac:dyDescent="0.35">
      <c r="A31">
        <v>140141</v>
      </c>
      <c r="B31" s="39">
        <v>8018</v>
      </c>
      <c r="C31" s="27" t="s">
        <v>84</v>
      </c>
      <c r="D31" t="s">
        <v>70</v>
      </c>
      <c r="E31">
        <v>17</v>
      </c>
      <c r="F31" s="1">
        <f t="shared" si="1"/>
        <v>2404.728260869565</v>
      </c>
      <c r="G31" s="29">
        <f t="shared" si="2"/>
        <v>40880.380434782608</v>
      </c>
      <c r="H31" s="28">
        <v>4904</v>
      </c>
      <c r="I31" s="1">
        <f t="shared" si="3"/>
        <v>415.18501758159431</v>
      </c>
      <c r="J31" s="17">
        <f t="shared" si="4"/>
        <v>2036067.3262201385</v>
      </c>
      <c r="K31" s="17">
        <f t="shared" si="5"/>
        <v>2076947.7066549212</v>
      </c>
      <c r="L31" s="30">
        <f t="shared" si="0"/>
        <v>692315.90221830702</v>
      </c>
    </row>
    <row r="32" spans="1:12" x14ac:dyDescent="0.35">
      <c r="A32">
        <v>140038</v>
      </c>
      <c r="B32" s="39">
        <v>10002</v>
      </c>
      <c r="C32" s="27" t="s">
        <v>85</v>
      </c>
      <c r="D32" t="s">
        <v>70</v>
      </c>
      <c r="E32">
        <v>312</v>
      </c>
      <c r="F32" s="1">
        <f t="shared" si="1"/>
        <v>2404.728260869565</v>
      </c>
      <c r="G32" s="29">
        <f t="shared" si="2"/>
        <v>750275.21739130432</v>
      </c>
      <c r="H32" s="28">
        <v>5838</v>
      </c>
      <c r="I32" s="1">
        <f t="shared" si="3"/>
        <v>415.18501758159431</v>
      </c>
      <c r="J32" s="17">
        <f t="shared" si="4"/>
        <v>2423850.1326413476</v>
      </c>
      <c r="K32" s="17">
        <f t="shared" si="5"/>
        <v>3174125.3500326518</v>
      </c>
      <c r="L32" s="30">
        <f t="shared" si="0"/>
        <v>1058041.7833442173</v>
      </c>
    </row>
    <row r="33" spans="1:12" x14ac:dyDescent="0.35">
      <c r="A33">
        <v>141341</v>
      </c>
      <c r="B33" s="39">
        <v>11004</v>
      </c>
      <c r="C33" s="27" t="s">
        <v>86</v>
      </c>
      <c r="D33" t="s">
        <v>70</v>
      </c>
      <c r="E33">
        <v>19</v>
      </c>
      <c r="F33" s="1">
        <f t="shared" si="1"/>
        <v>2404.728260869565</v>
      </c>
      <c r="G33" s="29">
        <f t="shared" si="2"/>
        <v>45689.836956521736</v>
      </c>
      <c r="H33" s="28">
        <v>4243</v>
      </c>
      <c r="I33" s="1">
        <f t="shared" si="3"/>
        <v>415.18501758159431</v>
      </c>
      <c r="J33" s="17">
        <f t="shared" si="4"/>
        <v>1761630.0295987045</v>
      </c>
      <c r="K33" s="17">
        <f t="shared" si="5"/>
        <v>1807319.8665552263</v>
      </c>
      <c r="L33" s="30">
        <f t="shared" si="0"/>
        <v>602439.95551840879</v>
      </c>
    </row>
    <row r="34" spans="1:12" x14ac:dyDescent="0.35">
      <c r="A34">
        <v>141332</v>
      </c>
      <c r="B34" s="39">
        <v>12004</v>
      </c>
      <c r="C34" s="27" t="s">
        <v>87</v>
      </c>
      <c r="D34" t="s">
        <v>70</v>
      </c>
      <c r="E34">
        <v>20</v>
      </c>
      <c r="F34" s="1">
        <f t="shared" si="1"/>
        <v>2404.728260869565</v>
      </c>
      <c r="G34" s="29">
        <f t="shared" si="2"/>
        <v>48094.565217391297</v>
      </c>
      <c r="H34" s="28">
        <v>2083</v>
      </c>
      <c r="I34" s="1">
        <f t="shared" si="3"/>
        <v>415.18501758159431</v>
      </c>
      <c r="J34" s="17">
        <f t="shared" si="4"/>
        <v>864830.39162246091</v>
      </c>
      <c r="K34" s="17">
        <f t="shared" si="5"/>
        <v>912924.95683985227</v>
      </c>
      <c r="L34" s="30">
        <f t="shared" si="0"/>
        <v>304308.31894661742</v>
      </c>
    </row>
    <row r="35" spans="1:12" x14ac:dyDescent="0.35">
      <c r="A35">
        <v>141331</v>
      </c>
      <c r="B35" s="39">
        <v>12005</v>
      </c>
      <c r="C35" s="27" t="s">
        <v>88</v>
      </c>
      <c r="D35" t="s">
        <v>70</v>
      </c>
      <c r="E35">
        <v>14</v>
      </c>
      <c r="F35" s="1">
        <f t="shared" si="1"/>
        <v>2404.728260869565</v>
      </c>
      <c r="G35" s="29">
        <f t="shared" si="2"/>
        <v>33666.195652173912</v>
      </c>
      <c r="H35" s="28">
        <v>2352</v>
      </c>
      <c r="I35" s="1">
        <f t="shared" si="3"/>
        <v>415.18501758159431</v>
      </c>
      <c r="J35" s="17">
        <f t="shared" si="4"/>
        <v>976515.16135190986</v>
      </c>
      <c r="K35" s="17">
        <f t="shared" si="5"/>
        <v>1010181.3570040838</v>
      </c>
      <c r="L35" s="30">
        <f t="shared" si="0"/>
        <v>336727.11900136125</v>
      </c>
    </row>
    <row r="36" spans="1:12" x14ac:dyDescent="0.35">
      <c r="A36">
        <v>140016</v>
      </c>
      <c r="B36" s="39">
        <v>12007</v>
      </c>
      <c r="C36" s="27" t="s">
        <v>89</v>
      </c>
      <c r="D36" t="s">
        <v>70</v>
      </c>
      <c r="E36">
        <v>121</v>
      </c>
      <c r="F36" s="1">
        <f t="shared" si="1"/>
        <v>2404.728260869565</v>
      </c>
      <c r="G36" s="29">
        <f t="shared" si="2"/>
        <v>290972.11956521735</v>
      </c>
      <c r="H36" s="28">
        <v>2345</v>
      </c>
      <c r="I36" s="1">
        <f t="shared" si="3"/>
        <v>415.18501758159431</v>
      </c>
      <c r="J36" s="17">
        <f t="shared" si="4"/>
        <v>973608.86622883868</v>
      </c>
      <c r="K36" s="17">
        <f t="shared" si="5"/>
        <v>1264580.985794056</v>
      </c>
      <c r="L36" s="30">
        <f t="shared" si="0"/>
        <v>421526.99526468531</v>
      </c>
    </row>
    <row r="37" spans="1:12" x14ac:dyDescent="0.35">
      <c r="A37">
        <v>141323</v>
      </c>
      <c r="B37" s="39">
        <v>13005</v>
      </c>
      <c r="C37" s="27" t="s">
        <v>90</v>
      </c>
      <c r="D37" t="s">
        <v>70</v>
      </c>
      <c r="E37">
        <v>28</v>
      </c>
      <c r="F37" s="1">
        <f t="shared" si="1"/>
        <v>2404.728260869565</v>
      </c>
      <c r="G37" s="29">
        <f t="shared" si="2"/>
        <v>67332.391304347824</v>
      </c>
      <c r="H37" s="28">
        <v>2682</v>
      </c>
      <c r="I37" s="1">
        <f t="shared" si="3"/>
        <v>415.18501758159431</v>
      </c>
      <c r="J37" s="17">
        <f t="shared" si="4"/>
        <v>1113526.217153836</v>
      </c>
      <c r="K37" s="17">
        <f t="shared" si="5"/>
        <v>1180858.6084581839</v>
      </c>
      <c r="L37" s="30">
        <f t="shared" si="0"/>
        <v>393619.53615272796</v>
      </c>
    </row>
    <row r="38" spans="1:12" x14ac:dyDescent="0.35">
      <c r="A38">
        <v>140109</v>
      </c>
      <c r="B38" s="39">
        <v>13009</v>
      </c>
      <c r="C38" s="27" t="s">
        <v>91</v>
      </c>
      <c r="D38" t="s">
        <v>70</v>
      </c>
      <c r="E38">
        <v>27</v>
      </c>
      <c r="F38" s="1">
        <f t="shared" si="1"/>
        <v>2404.728260869565</v>
      </c>
      <c r="G38" s="29">
        <f t="shared" si="2"/>
        <v>64927.663043478256</v>
      </c>
      <c r="H38" s="28">
        <v>2854</v>
      </c>
      <c r="I38" s="1">
        <f t="shared" si="3"/>
        <v>415.18501758159431</v>
      </c>
      <c r="J38" s="17">
        <f t="shared" si="4"/>
        <v>1184938.0401778701</v>
      </c>
      <c r="K38" s="17">
        <f t="shared" si="5"/>
        <v>1249865.7032213483</v>
      </c>
      <c r="L38" s="30">
        <f t="shared" si="0"/>
        <v>416621.90107378276</v>
      </c>
    </row>
    <row r="39" spans="1:12" x14ac:dyDescent="0.35">
      <c r="A39">
        <v>141307</v>
      </c>
      <c r="B39" s="39">
        <v>13010</v>
      </c>
      <c r="C39" s="27" t="s">
        <v>92</v>
      </c>
      <c r="D39" t="s">
        <v>70</v>
      </c>
      <c r="E39">
        <v>0</v>
      </c>
      <c r="F39" s="1">
        <f t="shared" si="1"/>
        <v>2404.728260869565</v>
      </c>
      <c r="G39" s="29">
        <f t="shared" si="2"/>
        <v>0</v>
      </c>
      <c r="H39" s="28">
        <v>1688</v>
      </c>
      <c r="I39" s="1">
        <f t="shared" si="3"/>
        <v>415.18501758159431</v>
      </c>
      <c r="J39" s="17">
        <f t="shared" si="4"/>
        <v>700832.30967773125</v>
      </c>
      <c r="K39" s="17">
        <f t="shared" si="5"/>
        <v>700832.30967773125</v>
      </c>
      <c r="L39" s="30">
        <f t="shared" si="0"/>
        <v>233610.76989257708</v>
      </c>
    </row>
    <row r="40" spans="1:12" x14ac:dyDescent="0.35">
      <c r="A40">
        <v>141303</v>
      </c>
      <c r="B40" s="39">
        <v>13024</v>
      </c>
      <c r="C40" s="27" t="s">
        <v>93</v>
      </c>
      <c r="D40" t="s">
        <v>70</v>
      </c>
      <c r="E40">
        <v>30</v>
      </c>
      <c r="F40" s="1">
        <f t="shared" si="1"/>
        <v>2404.728260869565</v>
      </c>
      <c r="G40" s="29">
        <f t="shared" si="2"/>
        <v>72141.847826086945</v>
      </c>
      <c r="H40" s="28">
        <v>3930</v>
      </c>
      <c r="I40" s="1">
        <f t="shared" si="3"/>
        <v>415.18501758159431</v>
      </c>
      <c r="J40" s="17">
        <f t="shared" si="4"/>
        <v>1631677.1190956656</v>
      </c>
      <c r="K40" s="17">
        <f t="shared" si="5"/>
        <v>1703818.9669217526</v>
      </c>
      <c r="L40" s="30">
        <f t="shared" si="0"/>
        <v>567939.65564058418</v>
      </c>
    </row>
    <row r="41" spans="1:12" x14ac:dyDescent="0.35">
      <c r="B41" s="43">
        <v>15006</v>
      </c>
      <c r="C41" s="27" t="s">
        <v>94</v>
      </c>
      <c r="D41" t="s">
        <v>70</v>
      </c>
      <c r="E41">
        <v>131</v>
      </c>
      <c r="F41" s="1">
        <f t="shared" si="1"/>
        <v>2404.728260869565</v>
      </c>
      <c r="G41" s="29">
        <f t="shared" si="2"/>
        <v>315019.40217391303</v>
      </c>
      <c r="H41" s="28">
        <v>1919</v>
      </c>
      <c r="I41" s="1">
        <f t="shared" si="3"/>
        <v>415.18501758159431</v>
      </c>
      <c r="J41" s="17">
        <f t="shared" si="4"/>
        <v>796740.0487390795</v>
      </c>
      <c r="K41" s="17">
        <f t="shared" si="5"/>
        <v>1111759.4509129925</v>
      </c>
      <c r="L41" s="30">
        <f t="shared" si="0"/>
        <v>370586.48363766418</v>
      </c>
    </row>
    <row r="42" spans="1:12" x14ac:dyDescent="0.35">
      <c r="A42">
        <v>141327</v>
      </c>
      <c r="B42" s="39">
        <v>16001</v>
      </c>
      <c r="C42" s="27" t="s">
        <v>95</v>
      </c>
      <c r="D42" t="s">
        <v>70</v>
      </c>
      <c r="E42">
        <v>1</v>
      </c>
      <c r="F42" s="1">
        <f t="shared" si="1"/>
        <v>2404.728260869565</v>
      </c>
      <c r="G42" s="29">
        <f t="shared" si="2"/>
        <v>2404.728260869565</v>
      </c>
      <c r="H42" s="28">
        <v>1541</v>
      </c>
      <c r="I42" s="1">
        <f t="shared" si="3"/>
        <v>415.18501758159431</v>
      </c>
      <c r="J42" s="17">
        <f t="shared" si="4"/>
        <v>639800.11209323688</v>
      </c>
      <c r="K42" s="17">
        <f t="shared" si="5"/>
        <v>642204.84035410639</v>
      </c>
      <c r="L42" s="30">
        <f t="shared" si="0"/>
        <v>214068.28011803547</v>
      </c>
    </row>
    <row r="43" spans="1:12" x14ac:dyDescent="0.35">
      <c r="A43">
        <v>141301</v>
      </c>
      <c r="B43" s="39">
        <v>16002</v>
      </c>
      <c r="C43" s="27" t="s">
        <v>96</v>
      </c>
      <c r="D43" t="s">
        <v>70</v>
      </c>
      <c r="E43">
        <v>19</v>
      </c>
      <c r="F43" s="1">
        <f t="shared" si="1"/>
        <v>2404.728260869565</v>
      </c>
      <c r="G43" s="29">
        <f t="shared" si="2"/>
        <v>45689.836956521736</v>
      </c>
      <c r="H43" s="28">
        <v>4406</v>
      </c>
      <c r="I43" s="1">
        <f t="shared" si="3"/>
        <v>415.18501758159431</v>
      </c>
      <c r="J43" s="17">
        <f t="shared" si="4"/>
        <v>1829305.1874645045</v>
      </c>
      <c r="K43" s="17">
        <f t="shared" si="5"/>
        <v>1874995.0244210262</v>
      </c>
      <c r="L43" s="30">
        <f t="shared" si="0"/>
        <v>624998.34147367545</v>
      </c>
    </row>
    <row r="44" spans="1:12" x14ac:dyDescent="0.35">
      <c r="A44">
        <v>141338</v>
      </c>
      <c r="B44" s="39">
        <v>16009</v>
      </c>
      <c r="C44" s="27" t="s">
        <v>97</v>
      </c>
      <c r="D44" t="s">
        <v>70</v>
      </c>
      <c r="E44">
        <v>25</v>
      </c>
      <c r="F44" s="1">
        <f t="shared" si="1"/>
        <v>2404.728260869565</v>
      </c>
      <c r="G44" s="29">
        <f t="shared" si="2"/>
        <v>60118.206521739128</v>
      </c>
      <c r="H44" s="28">
        <v>1412</v>
      </c>
      <c r="I44" s="1">
        <f t="shared" si="3"/>
        <v>415.18501758159431</v>
      </c>
      <c r="J44" s="17">
        <f t="shared" si="4"/>
        <v>586241.24482521112</v>
      </c>
      <c r="K44" s="17">
        <f t="shared" si="5"/>
        <v>646359.45134695026</v>
      </c>
      <c r="L44" s="30">
        <f t="shared" si="0"/>
        <v>215453.15044898342</v>
      </c>
    </row>
    <row r="45" spans="1:12" x14ac:dyDescent="0.35">
      <c r="A45">
        <v>140027</v>
      </c>
      <c r="B45" s="39">
        <v>16011</v>
      </c>
      <c r="C45" s="27" t="s">
        <v>98</v>
      </c>
      <c r="D45" t="s">
        <v>70</v>
      </c>
      <c r="E45">
        <v>42</v>
      </c>
      <c r="F45" s="1">
        <f t="shared" si="1"/>
        <v>2404.728260869565</v>
      </c>
      <c r="G45" s="29">
        <f t="shared" si="2"/>
        <v>100998.58695652173</v>
      </c>
      <c r="H45" s="28">
        <v>3813</v>
      </c>
      <c r="I45" s="1">
        <f t="shared" si="3"/>
        <v>415.18501758159431</v>
      </c>
      <c r="J45" s="17">
        <f t="shared" si="4"/>
        <v>1583100.472038619</v>
      </c>
      <c r="K45" s="17">
        <f t="shared" si="5"/>
        <v>1684099.0589951407</v>
      </c>
      <c r="L45" s="30">
        <f t="shared" si="0"/>
        <v>561366.3529983802</v>
      </c>
    </row>
    <row r="46" spans="1:12" x14ac:dyDescent="0.35">
      <c r="A46">
        <v>140003</v>
      </c>
      <c r="B46" s="39">
        <v>18001</v>
      </c>
      <c r="C46" s="27" t="s">
        <v>99</v>
      </c>
      <c r="D46" t="s">
        <v>70</v>
      </c>
      <c r="E46">
        <v>11</v>
      </c>
      <c r="F46" s="1">
        <f t="shared" si="1"/>
        <v>2404.728260869565</v>
      </c>
      <c r="G46" s="29">
        <f t="shared" si="2"/>
        <v>26452.010869565216</v>
      </c>
      <c r="H46" s="28">
        <v>540</v>
      </c>
      <c r="I46" s="1">
        <f t="shared" si="3"/>
        <v>415.18501758159431</v>
      </c>
      <c r="J46" s="17">
        <f t="shared" si="4"/>
        <v>224199.90949406094</v>
      </c>
      <c r="K46" s="17">
        <f t="shared" si="5"/>
        <v>250651.92036362615</v>
      </c>
      <c r="L46" s="30">
        <f t="shared" si="0"/>
        <v>83550.640121208722</v>
      </c>
    </row>
    <row r="47" spans="1:12" x14ac:dyDescent="0.35">
      <c r="A47">
        <v>140173</v>
      </c>
      <c r="B47" s="39">
        <v>18004</v>
      </c>
      <c r="C47" s="27" t="s">
        <v>100</v>
      </c>
      <c r="D47" t="s">
        <v>70</v>
      </c>
      <c r="E47">
        <v>26</v>
      </c>
      <c r="F47" s="1">
        <f t="shared" si="1"/>
        <v>2404.728260869565</v>
      </c>
      <c r="G47" s="29">
        <f t="shared" si="2"/>
        <v>62522.934782608689</v>
      </c>
      <c r="H47" s="28">
        <v>1508</v>
      </c>
      <c r="I47" s="1">
        <f t="shared" si="3"/>
        <v>415.18501758159431</v>
      </c>
      <c r="J47" s="17">
        <f t="shared" si="4"/>
        <v>626099.00651304424</v>
      </c>
      <c r="K47" s="17">
        <f t="shared" si="5"/>
        <v>688621.94129565288</v>
      </c>
      <c r="L47" s="30">
        <f t="shared" si="0"/>
        <v>229540.64709855095</v>
      </c>
    </row>
    <row r="48" spans="1:12" x14ac:dyDescent="0.35">
      <c r="A48">
        <v>141308</v>
      </c>
      <c r="B48" s="39">
        <v>18013</v>
      </c>
      <c r="C48" s="27" t="s">
        <v>101</v>
      </c>
      <c r="D48" t="s">
        <v>70</v>
      </c>
      <c r="E48">
        <v>40</v>
      </c>
      <c r="F48" s="1">
        <f t="shared" si="1"/>
        <v>2404.728260869565</v>
      </c>
      <c r="G48" s="29">
        <f t="shared" si="2"/>
        <v>96189.130434782594</v>
      </c>
      <c r="H48" s="28">
        <v>1309</v>
      </c>
      <c r="I48" s="1">
        <f t="shared" si="3"/>
        <v>415.18501758159431</v>
      </c>
      <c r="J48" s="17">
        <f t="shared" si="4"/>
        <v>543477.18801430694</v>
      </c>
      <c r="K48" s="17">
        <f t="shared" si="5"/>
        <v>639666.31844908954</v>
      </c>
      <c r="L48" s="30">
        <f t="shared" si="0"/>
        <v>213222.10614969651</v>
      </c>
    </row>
    <row r="49" spans="1:12" x14ac:dyDescent="0.35">
      <c r="A49">
        <v>140121</v>
      </c>
      <c r="B49" s="39">
        <v>19009</v>
      </c>
      <c r="C49" s="27" t="s">
        <v>102</v>
      </c>
      <c r="D49" t="s">
        <v>70</v>
      </c>
      <c r="E49">
        <v>0</v>
      </c>
      <c r="F49" s="1">
        <f t="shared" si="1"/>
        <v>2404.728260869565</v>
      </c>
      <c r="G49" s="29">
        <f t="shared" si="2"/>
        <v>0</v>
      </c>
      <c r="H49" s="28">
        <v>1124</v>
      </c>
      <c r="I49" s="1">
        <f t="shared" si="3"/>
        <v>415.18501758159431</v>
      </c>
      <c r="J49" s="17">
        <f t="shared" si="4"/>
        <v>466667.959761712</v>
      </c>
      <c r="K49" s="17">
        <f t="shared" si="5"/>
        <v>466667.959761712</v>
      </c>
      <c r="L49" s="30">
        <f t="shared" si="0"/>
        <v>155555.98658723733</v>
      </c>
    </row>
    <row r="50" spans="1:12" x14ac:dyDescent="0.35">
      <c r="A50">
        <v>141302</v>
      </c>
      <c r="B50" s="39">
        <v>19028</v>
      </c>
      <c r="C50" s="27" t="s">
        <v>103</v>
      </c>
      <c r="D50" t="s">
        <v>70</v>
      </c>
      <c r="E50">
        <v>20</v>
      </c>
      <c r="F50" s="1">
        <f t="shared" si="1"/>
        <v>2404.728260869565</v>
      </c>
      <c r="G50" s="29">
        <f t="shared" si="2"/>
        <v>48094.565217391297</v>
      </c>
      <c r="H50" s="28">
        <v>1905</v>
      </c>
      <c r="I50" s="1">
        <f t="shared" si="3"/>
        <v>415.18501758159431</v>
      </c>
      <c r="J50" s="17">
        <f t="shared" si="4"/>
        <v>790927.45849293715</v>
      </c>
      <c r="K50" s="17">
        <f t="shared" si="5"/>
        <v>839022.02371032839</v>
      </c>
      <c r="L50" s="30">
        <f t="shared" si="0"/>
        <v>279674.00790344278</v>
      </c>
    </row>
    <row r="51" spans="1:12" x14ac:dyDescent="0.35">
      <c r="A51">
        <v>141309</v>
      </c>
      <c r="B51" s="39">
        <v>20001</v>
      </c>
      <c r="C51" s="27" t="s">
        <v>104</v>
      </c>
      <c r="D51" t="s">
        <v>70</v>
      </c>
      <c r="E51">
        <v>22</v>
      </c>
      <c r="F51" s="1">
        <f t="shared" si="1"/>
        <v>2404.728260869565</v>
      </c>
      <c r="G51" s="29">
        <f t="shared" si="2"/>
        <v>52904.021739130432</v>
      </c>
      <c r="H51" s="28">
        <v>2549</v>
      </c>
      <c r="I51" s="1">
        <f t="shared" si="3"/>
        <v>415.18501758159431</v>
      </c>
      <c r="J51" s="17">
        <f t="shared" si="4"/>
        <v>1058306.6098154839</v>
      </c>
      <c r="K51" s="17">
        <f t="shared" si="5"/>
        <v>1111210.6315546143</v>
      </c>
      <c r="L51" s="30">
        <f t="shared" si="0"/>
        <v>370403.5438515381</v>
      </c>
    </row>
    <row r="52" spans="1:12" x14ac:dyDescent="0.35">
      <c r="A52">
        <v>141306</v>
      </c>
      <c r="B52" s="39">
        <v>22002</v>
      </c>
      <c r="C52" s="27" t="s">
        <v>105</v>
      </c>
      <c r="D52" t="s">
        <v>70</v>
      </c>
      <c r="E52">
        <v>14</v>
      </c>
      <c r="F52" s="1">
        <f t="shared" si="1"/>
        <v>2404.728260869565</v>
      </c>
      <c r="G52" s="29">
        <f t="shared" si="2"/>
        <v>33666.195652173912</v>
      </c>
      <c r="H52" s="28">
        <v>2092</v>
      </c>
      <c r="I52" s="1">
        <f t="shared" si="3"/>
        <v>415.18501758159431</v>
      </c>
      <c r="J52" s="17">
        <f t="shared" si="4"/>
        <v>868567.05678069533</v>
      </c>
      <c r="K52" s="17">
        <f t="shared" si="5"/>
        <v>902233.25243286928</v>
      </c>
      <c r="L52" s="30">
        <f t="shared" si="0"/>
        <v>300744.41747762309</v>
      </c>
    </row>
    <row r="53" spans="1:12" x14ac:dyDescent="0.35">
      <c r="B53" s="39">
        <v>23001</v>
      </c>
      <c r="C53" s="27" t="s">
        <v>106</v>
      </c>
      <c r="D53" t="s">
        <v>70</v>
      </c>
      <c r="E53">
        <v>11</v>
      </c>
      <c r="F53" s="1">
        <f t="shared" si="1"/>
        <v>2404.728260869565</v>
      </c>
      <c r="G53" s="29">
        <f>F53*E53</f>
        <v>26452.010869565216</v>
      </c>
      <c r="H53" s="28">
        <v>2000</v>
      </c>
      <c r="I53" s="1">
        <f t="shared" si="3"/>
        <v>415.18501758159431</v>
      </c>
      <c r="J53" s="17">
        <f>H53*I53</f>
        <v>830370.03516318859</v>
      </c>
      <c r="K53" s="17">
        <f>J53+G53</f>
        <v>856822.04603275377</v>
      </c>
      <c r="L53" s="30">
        <f>K53/3</f>
        <v>285607.34867758461</v>
      </c>
    </row>
    <row r="54" spans="1:12" x14ac:dyDescent="0.35">
      <c r="B54" s="39">
        <v>19004</v>
      </c>
      <c r="C54" s="27" t="s">
        <v>107</v>
      </c>
      <c r="D54" t="s">
        <v>70</v>
      </c>
      <c r="E54">
        <v>5</v>
      </c>
      <c r="F54" s="1">
        <f t="shared" si="1"/>
        <v>2404.728260869565</v>
      </c>
      <c r="G54" s="29">
        <f>F54*E54</f>
        <v>12023.641304347824</v>
      </c>
      <c r="H54" s="28">
        <v>801</v>
      </c>
      <c r="I54" s="1">
        <f t="shared" si="3"/>
        <v>415.18501758159431</v>
      </c>
      <c r="J54" s="17">
        <f>H54*I54</f>
        <v>332563.19908285706</v>
      </c>
      <c r="K54" s="17">
        <f>J54+G54</f>
        <v>344586.84038720489</v>
      </c>
      <c r="L54" s="30">
        <f>K54/3</f>
        <v>114862.2801290683</v>
      </c>
    </row>
  </sheetData>
  <pageMargins left="0.7" right="0.7" top="0.75" bottom="0.75" header="0.3" footer="0.3"/>
  <pageSetup scale="75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56698-31E4-4127-A981-07A8198504FC}">
  <sheetPr>
    <pageSetUpPr fitToPage="1"/>
  </sheetPr>
  <dimension ref="A1:L39"/>
  <sheetViews>
    <sheetView topLeftCell="B1" zoomScale="90" zoomScaleNormal="90" workbookViewId="0">
      <selection activeCell="P30" sqref="P30:P31"/>
    </sheetView>
  </sheetViews>
  <sheetFormatPr defaultRowHeight="14.5" x14ac:dyDescent="0.35"/>
  <cols>
    <col min="1" max="1" width="0" hidden="1" customWidth="1"/>
    <col min="3" max="3" width="35.453125" customWidth="1"/>
    <col min="4" max="4" width="11.54296875" customWidth="1"/>
    <col min="5" max="5" width="8.453125" bestFit="1" customWidth="1"/>
    <col min="7" max="7" width="12.6328125" bestFit="1" customWidth="1"/>
    <col min="8" max="8" width="9.453125" bestFit="1" customWidth="1"/>
    <col min="10" max="10" width="12.1796875" bestFit="1" customWidth="1"/>
    <col min="11" max="12" width="13.26953125" bestFit="1" customWidth="1"/>
  </cols>
  <sheetData>
    <row r="1" spans="1:12" x14ac:dyDescent="0.35">
      <c r="B1" s="2" t="s">
        <v>0</v>
      </c>
      <c r="F1" s="2" t="s">
        <v>1</v>
      </c>
    </row>
    <row r="2" spans="1:12" x14ac:dyDescent="0.35">
      <c r="B2" s="2" t="s">
        <v>108</v>
      </c>
    </row>
    <row r="4" spans="1:12" x14ac:dyDescent="0.35">
      <c r="B4" s="2" t="s">
        <v>7</v>
      </c>
    </row>
    <row r="5" spans="1:12" x14ac:dyDescent="0.35">
      <c r="B5" s="2"/>
    </row>
    <row r="6" spans="1:12" x14ac:dyDescent="0.35">
      <c r="B6" s="2" t="s">
        <v>8</v>
      </c>
    </row>
    <row r="8" spans="1:12" ht="29" x14ac:dyDescent="0.35">
      <c r="B8" s="20" t="s">
        <v>9</v>
      </c>
      <c r="C8" s="20" t="s">
        <v>10</v>
      </c>
      <c r="D8" s="20" t="s">
        <v>11</v>
      </c>
      <c r="E8" s="20" t="s">
        <v>109</v>
      </c>
      <c r="F8" s="20" t="s">
        <v>110</v>
      </c>
      <c r="G8" s="20" t="s">
        <v>111</v>
      </c>
      <c r="H8" s="20" t="s">
        <v>112</v>
      </c>
      <c r="I8" s="20" t="s">
        <v>113</v>
      </c>
      <c r="J8" s="20" t="s">
        <v>114</v>
      </c>
      <c r="K8" s="20" t="s">
        <v>115</v>
      </c>
      <c r="L8" s="20" t="s">
        <v>19</v>
      </c>
    </row>
    <row r="9" spans="1:12" x14ac:dyDescent="0.35">
      <c r="A9">
        <v>142010</v>
      </c>
      <c r="B9">
        <v>8020</v>
      </c>
      <c r="C9" s="27" t="s">
        <v>116</v>
      </c>
      <c r="D9" s="44" t="s">
        <v>117</v>
      </c>
      <c r="E9" s="28">
        <v>2354</v>
      </c>
      <c r="F9" s="45">
        <v>773</v>
      </c>
      <c r="G9" s="29">
        <f t="shared" ref="G9:G14" si="0">F9*E9</f>
        <v>1819642</v>
      </c>
      <c r="K9" s="17">
        <f>G9+J9</f>
        <v>1819642</v>
      </c>
      <c r="L9" s="17">
        <f>K9/3</f>
        <v>606547.33333333337</v>
      </c>
    </row>
    <row r="10" spans="1:12" x14ac:dyDescent="0.35">
      <c r="A10">
        <v>142008</v>
      </c>
      <c r="B10">
        <v>14085</v>
      </c>
      <c r="C10" s="27" t="s">
        <v>118</v>
      </c>
      <c r="D10" s="44" t="s">
        <v>117</v>
      </c>
      <c r="E10" s="28">
        <v>3683</v>
      </c>
      <c r="F10" s="45">
        <f>$F$9</f>
        <v>773</v>
      </c>
      <c r="G10" s="29">
        <f t="shared" si="0"/>
        <v>2846959</v>
      </c>
      <c r="K10" s="17">
        <f t="shared" ref="K10:K15" si="1">G10+J10</f>
        <v>2846959</v>
      </c>
      <c r="L10" s="17">
        <f t="shared" ref="L10:L15" si="2">K10/3</f>
        <v>948986.33333333337</v>
      </c>
    </row>
    <row r="11" spans="1:12" x14ac:dyDescent="0.35">
      <c r="A11">
        <v>142009</v>
      </c>
      <c r="B11">
        <v>3019</v>
      </c>
      <c r="C11" s="27" t="s">
        <v>119</v>
      </c>
      <c r="D11" s="44" t="s">
        <v>117</v>
      </c>
      <c r="E11" s="28">
        <v>473</v>
      </c>
      <c r="F11" s="45">
        <f>$F$9</f>
        <v>773</v>
      </c>
      <c r="G11" s="29">
        <f t="shared" si="0"/>
        <v>365629</v>
      </c>
      <c r="K11" s="17">
        <f t="shared" si="1"/>
        <v>365629</v>
      </c>
      <c r="L11" s="17">
        <f t="shared" si="2"/>
        <v>121876.33333333333</v>
      </c>
    </row>
    <row r="12" spans="1:12" x14ac:dyDescent="0.35">
      <c r="A12">
        <v>142006</v>
      </c>
      <c r="B12">
        <v>19012</v>
      </c>
      <c r="C12" s="27" t="s">
        <v>120</v>
      </c>
      <c r="D12" s="44" t="s">
        <v>117</v>
      </c>
      <c r="E12" s="28">
        <v>439</v>
      </c>
      <c r="F12" s="45">
        <f>$F$9</f>
        <v>773</v>
      </c>
      <c r="G12" s="29">
        <f t="shared" si="0"/>
        <v>339347</v>
      </c>
      <c r="K12" s="17">
        <f t="shared" si="1"/>
        <v>339347</v>
      </c>
      <c r="L12" s="17">
        <f t="shared" si="2"/>
        <v>113115.66666666667</v>
      </c>
    </row>
    <row r="13" spans="1:12" x14ac:dyDescent="0.35">
      <c r="A13">
        <v>142013</v>
      </c>
      <c r="B13">
        <v>16014</v>
      </c>
      <c r="C13" s="27" t="s">
        <v>121</v>
      </c>
      <c r="D13" s="44" t="s">
        <v>117</v>
      </c>
      <c r="E13" s="28">
        <v>829</v>
      </c>
      <c r="F13" s="45">
        <f>$F$9</f>
        <v>773</v>
      </c>
      <c r="G13" s="29">
        <f t="shared" si="0"/>
        <v>640817</v>
      </c>
      <c r="K13" s="17">
        <f t="shared" si="1"/>
        <v>640817</v>
      </c>
      <c r="L13" s="17">
        <f t="shared" si="2"/>
        <v>213605.66666666666</v>
      </c>
    </row>
    <row r="14" spans="1:12" x14ac:dyDescent="0.35">
      <c r="A14">
        <v>140105</v>
      </c>
      <c r="B14">
        <v>4013</v>
      </c>
      <c r="C14" s="27" t="s">
        <v>122</v>
      </c>
      <c r="D14" s="44" t="s">
        <v>117</v>
      </c>
      <c r="E14" s="28">
        <v>1962</v>
      </c>
      <c r="F14" s="45">
        <f>$F$9</f>
        <v>773</v>
      </c>
      <c r="G14" s="29">
        <f t="shared" si="0"/>
        <v>1516626</v>
      </c>
      <c r="K14" s="17">
        <f t="shared" si="1"/>
        <v>1516626</v>
      </c>
      <c r="L14" s="17">
        <f t="shared" si="2"/>
        <v>505542</v>
      </c>
    </row>
    <row r="15" spans="1:12" ht="15" thickBot="1" x14ac:dyDescent="0.4">
      <c r="B15" s="46" t="s">
        <v>123</v>
      </c>
      <c r="C15" s="46"/>
      <c r="D15" s="47"/>
      <c r="E15" s="48">
        <v>9740</v>
      </c>
      <c r="F15" s="46"/>
      <c r="G15" s="49">
        <f>SUM(G9:G14)</f>
        <v>7529020</v>
      </c>
      <c r="H15" s="50">
        <v>0</v>
      </c>
      <c r="I15" s="46"/>
      <c r="J15" s="49">
        <f>SUM(J9:J14)</f>
        <v>0</v>
      </c>
      <c r="K15" s="51">
        <f t="shared" si="1"/>
        <v>7529020</v>
      </c>
      <c r="L15" s="51">
        <f t="shared" si="2"/>
        <v>2509673.3333333335</v>
      </c>
    </row>
    <row r="16" spans="1:12" x14ac:dyDescent="0.35">
      <c r="D16" s="44"/>
    </row>
    <row r="17" spans="1:12" x14ac:dyDescent="0.35">
      <c r="A17">
        <v>144031</v>
      </c>
      <c r="B17">
        <v>19005</v>
      </c>
      <c r="C17" s="27" t="s">
        <v>124</v>
      </c>
      <c r="D17" s="44" t="s">
        <v>125</v>
      </c>
      <c r="E17" s="28">
        <v>2681</v>
      </c>
      <c r="F17" s="52">
        <v>206</v>
      </c>
      <c r="G17" s="29">
        <f t="shared" ref="G17:G26" si="3">F17*E17</f>
        <v>552286</v>
      </c>
      <c r="H17" s="28">
        <v>341</v>
      </c>
      <c r="I17" s="53">
        <v>223</v>
      </c>
      <c r="J17" s="29">
        <f>H17*I17</f>
        <v>76043</v>
      </c>
      <c r="K17" s="17">
        <f t="shared" ref="K17:K26" si="4">G17+J17</f>
        <v>628329</v>
      </c>
      <c r="L17" s="17">
        <f t="shared" ref="L17:L29" si="5">K17/3</f>
        <v>209443</v>
      </c>
    </row>
    <row r="18" spans="1:12" x14ac:dyDescent="0.35">
      <c r="A18">
        <v>144035</v>
      </c>
      <c r="B18">
        <v>14004</v>
      </c>
      <c r="C18" s="27" t="s">
        <v>126</v>
      </c>
      <c r="D18" s="44" t="s">
        <v>125</v>
      </c>
      <c r="E18" s="28">
        <v>94</v>
      </c>
      <c r="F18" s="54">
        <f>$F$17</f>
        <v>206</v>
      </c>
      <c r="G18" s="29">
        <f t="shared" si="3"/>
        <v>19364</v>
      </c>
      <c r="H18" s="28">
        <v>31</v>
      </c>
      <c r="I18" s="53">
        <f>$I$17</f>
        <v>223</v>
      </c>
      <c r="J18" s="29">
        <f>H18*I18</f>
        <v>6913</v>
      </c>
      <c r="K18" s="17">
        <f t="shared" si="4"/>
        <v>26277</v>
      </c>
      <c r="L18" s="17">
        <f t="shared" si="5"/>
        <v>8759</v>
      </c>
    </row>
    <row r="19" spans="1:12" x14ac:dyDescent="0.35">
      <c r="A19">
        <v>140033</v>
      </c>
      <c r="B19">
        <v>23002</v>
      </c>
      <c r="C19" s="27" t="s">
        <v>127</v>
      </c>
      <c r="D19" s="44" t="s">
        <v>125</v>
      </c>
      <c r="E19" s="28">
        <v>7300</v>
      </c>
      <c r="F19" s="54">
        <f t="shared" ref="F19:F28" si="6">$F$17</f>
        <v>206</v>
      </c>
      <c r="G19" s="29">
        <f t="shared" si="3"/>
        <v>1503800</v>
      </c>
      <c r="H19" s="28">
        <v>350</v>
      </c>
      <c r="I19" s="53">
        <f t="shared" ref="I19:I28" si="7">$I$17</f>
        <v>223</v>
      </c>
      <c r="J19" s="29">
        <f t="shared" ref="J19:J26" si="8">H19*I19</f>
        <v>78050</v>
      </c>
      <c r="K19" s="17">
        <f t="shared" si="4"/>
        <v>1581850</v>
      </c>
      <c r="L19" s="17">
        <f t="shared" si="5"/>
        <v>527283.33333333337</v>
      </c>
    </row>
    <row r="20" spans="1:12" x14ac:dyDescent="0.35">
      <c r="A20">
        <v>144039</v>
      </c>
      <c r="B20">
        <v>3021</v>
      </c>
      <c r="C20" s="27" t="s">
        <v>128</v>
      </c>
      <c r="D20" s="44" t="s">
        <v>125</v>
      </c>
      <c r="E20" s="28">
        <v>4604</v>
      </c>
      <c r="F20" s="54">
        <f t="shared" si="6"/>
        <v>206</v>
      </c>
      <c r="G20" s="29">
        <f t="shared" si="3"/>
        <v>948424</v>
      </c>
      <c r="H20" s="28">
        <v>336</v>
      </c>
      <c r="I20" s="53">
        <f t="shared" si="7"/>
        <v>223</v>
      </c>
      <c r="J20" s="29">
        <f t="shared" si="8"/>
        <v>74928</v>
      </c>
      <c r="K20" s="17">
        <f t="shared" si="4"/>
        <v>1023352</v>
      </c>
      <c r="L20" s="17">
        <f t="shared" si="5"/>
        <v>341117.33333333331</v>
      </c>
    </row>
    <row r="21" spans="1:12" x14ac:dyDescent="0.35">
      <c r="A21">
        <v>144026</v>
      </c>
      <c r="B21">
        <v>3452</v>
      </c>
      <c r="C21" s="27" t="s">
        <v>129</v>
      </c>
      <c r="D21" s="44" t="s">
        <v>125</v>
      </c>
      <c r="E21" s="28">
        <v>9718</v>
      </c>
      <c r="F21" s="54">
        <f t="shared" si="6"/>
        <v>206</v>
      </c>
      <c r="G21" s="29">
        <f t="shared" si="3"/>
        <v>2001908</v>
      </c>
      <c r="H21" s="28">
        <v>8745</v>
      </c>
      <c r="I21" s="53">
        <f t="shared" si="7"/>
        <v>223</v>
      </c>
      <c r="J21" s="29">
        <f t="shared" si="8"/>
        <v>1950135</v>
      </c>
      <c r="K21" s="17">
        <f t="shared" si="4"/>
        <v>3952043</v>
      </c>
      <c r="L21" s="17">
        <f t="shared" si="5"/>
        <v>1317347.6666666667</v>
      </c>
    </row>
    <row r="22" spans="1:12" x14ac:dyDescent="0.35">
      <c r="A22">
        <v>144034</v>
      </c>
      <c r="B22">
        <v>19404</v>
      </c>
      <c r="C22" s="27" t="s">
        <v>130</v>
      </c>
      <c r="D22" s="44" t="s">
        <v>125</v>
      </c>
      <c r="E22" s="28">
        <v>9642</v>
      </c>
      <c r="F22" s="54">
        <f t="shared" si="6"/>
        <v>206</v>
      </c>
      <c r="G22" s="29">
        <f t="shared" si="3"/>
        <v>1986252</v>
      </c>
      <c r="H22" s="28">
        <v>1707</v>
      </c>
      <c r="I22" s="53">
        <f t="shared" si="7"/>
        <v>223</v>
      </c>
      <c r="J22" s="29">
        <f t="shared" si="8"/>
        <v>380661</v>
      </c>
      <c r="K22" s="17">
        <f t="shared" si="4"/>
        <v>2366913</v>
      </c>
      <c r="L22" s="17">
        <f t="shared" si="5"/>
        <v>788971</v>
      </c>
    </row>
    <row r="23" spans="1:12" x14ac:dyDescent="0.35">
      <c r="A23">
        <v>144009</v>
      </c>
      <c r="B23">
        <v>6036</v>
      </c>
      <c r="C23" s="27" t="s">
        <v>131</v>
      </c>
      <c r="D23" s="44" t="s">
        <v>125</v>
      </c>
      <c r="E23" s="28">
        <v>9429</v>
      </c>
      <c r="F23" s="54">
        <f t="shared" si="6"/>
        <v>206</v>
      </c>
      <c r="G23" s="29">
        <f t="shared" si="3"/>
        <v>1942374</v>
      </c>
      <c r="H23" s="28">
        <v>2000</v>
      </c>
      <c r="I23" s="53">
        <f t="shared" si="7"/>
        <v>223</v>
      </c>
      <c r="J23" s="29">
        <f t="shared" si="8"/>
        <v>446000</v>
      </c>
      <c r="K23" s="17">
        <f t="shared" si="4"/>
        <v>2388374</v>
      </c>
      <c r="L23" s="17">
        <f t="shared" si="5"/>
        <v>796124.66666666663</v>
      </c>
    </row>
    <row r="24" spans="1:12" x14ac:dyDescent="0.35">
      <c r="A24">
        <v>19048</v>
      </c>
      <c r="B24">
        <v>19048</v>
      </c>
      <c r="C24" s="27" t="s">
        <v>132</v>
      </c>
      <c r="D24" s="44" t="s">
        <v>125</v>
      </c>
      <c r="E24" s="28">
        <v>5584</v>
      </c>
      <c r="F24" s="54">
        <f t="shared" si="6"/>
        <v>206</v>
      </c>
      <c r="G24" s="29">
        <f t="shared" si="3"/>
        <v>1150304</v>
      </c>
      <c r="H24" s="28">
        <v>75</v>
      </c>
      <c r="I24" s="53">
        <f t="shared" si="7"/>
        <v>223</v>
      </c>
      <c r="J24" s="29">
        <f t="shared" si="8"/>
        <v>16725</v>
      </c>
      <c r="K24" s="17">
        <f t="shared" si="4"/>
        <v>1167029</v>
      </c>
      <c r="L24" s="17">
        <f t="shared" si="5"/>
        <v>389009.66666666669</v>
      </c>
    </row>
    <row r="25" spans="1:12" x14ac:dyDescent="0.35">
      <c r="A25">
        <v>144029</v>
      </c>
      <c r="B25">
        <v>3013</v>
      </c>
      <c r="C25" s="27" t="s">
        <v>133</v>
      </c>
      <c r="D25" s="44" t="s">
        <v>125</v>
      </c>
      <c r="E25" s="28">
        <v>6157</v>
      </c>
      <c r="F25" s="54">
        <f t="shared" si="6"/>
        <v>206</v>
      </c>
      <c r="G25" s="29">
        <f t="shared" si="3"/>
        <v>1268342</v>
      </c>
      <c r="H25" s="28">
        <v>230</v>
      </c>
      <c r="I25" s="53">
        <f t="shared" si="7"/>
        <v>223</v>
      </c>
      <c r="J25" s="29">
        <f t="shared" si="8"/>
        <v>51290</v>
      </c>
      <c r="K25" s="17">
        <f t="shared" si="4"/>
        <v>1319632</v>
      </c>
      <c r="L25" s="17">
        <f t="shared" si="5"/>
        <v>439877.33333333331</v>
      </c>
    </row>
    <row r="26" spans="1:12" x14ac:dyDescent="0.35">
      <c r="A26">
        <v>144040</v>
      </c>
      <c r="B26">
        <v>4200</v>
      </c>
      <c r="C26" s="27" t="s">
        <v>134</v>
      </c>
      <c r="D26" s="44" t="s">
        <v>125</v>
      </c>
      <c r="E26" s="28">
        <v>10545</v>
      </c>
      <c r="F26" s="54">
        <f t="shared" si="6"/>
        <v>206</v>
      </c>
      <c r="G26" s="29">
        <f t="shared" si="3"/>
        <v>2172270</v>
      </c>
      <c r="H26" s="28">
        <v>912</v>
      </c>
      <c r="I26" s="53">
        <f t="shared" si="7"/>
        <v>223</v>
      </c>
      <c r="J26" s="29">
        <f t="shared" si="8"/>
        <v>203376</v>
      </c>
      <c r="K26" s="17">
        <f t="shared" si="4"/>
        <v>2375646</v>
      </c>
      <c r="L26" s="17">
        <f t="shared" si="5"/>
        <v>791882</v>
      </c>
    </row>
    <row r="27" spans="1:12" x14ac:dyDescent="0.35">
      <c r="B27">
        <v>14005</v>
      </c>
      <c r="C27" s="27" t="s">
        <v>135</v>
      </c>
      <c r="D27" s="44" t="s">
        <v>125</v>
      </c>
      <c r="E27" s="28">
        <v>4055</v>
      </c>
      <c r="F27" s="54">
        <f t="shared" si="6"/>
        <v>206</v>
      </c>
      <c r="G27" s="29">
        <f>F27*E27</f>
        <v>835330</v>
      </c>
      <c r="H27" s="28">
        <v>199</v>
      </c>
      <c r="I27" s="53">
        <f t="shared" si="7"/>
        <v>223</v>
      </c>
      <c r="J27" s="29">
        <f>H27*I27</f>
        <v>44377</v>
      </c>
      <c r="K27" s="17">
        <f>G27+J27</f>
        <v>879707</v>
      </c>
      <c r="L27" s="17">
        <f t="shared" si="5"/>
        <v>293235.66666666669</v>
      </c>
    </row>
    <row r="28" spans="1:12" x14ac:dyDescent="0.35">
      <c r="B28">
        <v>3108</v>
      </c>
      <c r="C28" s="27" t="s">
        <v>136</v>
      </c>
      <c r="D28" s="44" t="s">
        <v>125</v>
      </c>
      <c r="E28" s="28">
        <v>1881</v>
      </c>
      <c r="F28" s="54">
        <f t="shared" si="6"/>
        <v>206</v>
      </c>
      <c r="G28" s="29">
        <f>F28*E28</f>
        <v>387486</v>
      </c>
      <c r="H28" s="28">
        <v>0</v>
      </c>
      <c r="I28" s="53">
        <f t="shared" si="7"/>
        <v>223</v>
      </c>
      <c r="J28" s="29">
        <f>H28*I28</f>
        <v>0</v>
      </c>
      <c r="K28" s="17">
        <f>G28+J28</f>
        <v>387486</v>
      </c>
      <c r="L28" s="17">
        <f>K28/3</f>
        <v>129162</v>
      </c>
    </row>
    <row r="29" spans="1:12" ht="15" thickBot="1" x14ac:dyDescent="0.4">
      <c r="B29" s="46" t="s">
        <v>137</v>
      </c>
      <c r="C29" s="46"/>
      <c r="D29" s="47"/>
      <c r="E29" s="48">
        <v>71690</v>
      </c>
      <c r="F29" s="46"/>
      <c r="G29" s="49">
        <f>SUM(G17:G28)</f>
        <v>14768140</v>
      </c>
      <c r="H29" s="48">
        <v>14926</v>
      </c>
      <c r="I29" s="46"/>
      <c r="J29" s="49">
        <f>SUM(J17:J28)</f>
        <v>3328498</v>
      </c>
      <c r="K29" s="49">
        <f>SUM(K17:K28)</f>
        <v>18096638</v>
      </c>
      <c r="L29" s="51">
        <f t="shared" si="5"/>
        <v>6032212.666666667</v>
      </c>
    </row>
    <row r="30" spans="1:12" x14ac:dyDescent="0.35">
      <c r="A30">
        <v>143026</v>
      </c>
      <c r="D30" s="44"/>
    </row>
    <row r="31" spans="1:12" x14ac:dyDescent="0.35">
      <c r="A31">
        <v>143028</v>
      </c>
      <c r="B31">
        <v>3093</v>
      </c>
      <c r="C31" s="27" t="s">
        <v>138</v>
      </c>
      <c r="D31" s="44" t="s">
        <v>139</v>
      </c>
      <c r="E31" s="28">
        <v>3228</v>
      </c>
      <c r="F31" s="52">
        <v>776</v>
      </c>
      <c r="G31" s="29">
        <f t="shared" ref="G31:G38" si="9">F31*E31</f>
        <v>2504928</v>
      </c>
      <c r="H31" s="28">
        <v>9290</v>
      </c>
      <c r="I31" s="54">
        <v>252</v>
      </c>
      <c r="J31" s="29">
        <f t="shared" ref="J31:J38" si="10">H31*I31</f>
        <v>2341080</v>
      </c>
      <c r="K31" s="17">
        <f t="shared" ref="K31:K38" si="11">G31+J31</f>
        <v>4846008</v>
      </c>
      <c r="L31" s="17">
        <f t="shared" ref="L31:L39" si="12">K31/3</f>
        <v>1615336</v>
      </c>
    </row>
    <row r="32" spans="1:12" x14ac:dyDescent="0.35">
      <c r="A32">
        <v>143027</v>
      </c>
      <c r="B32">
        <v>18002</v>
      </c>
      <c r="C32" s="27" t="s">
        <v>140</v>
      </c>
      <c r="D32" s="44" t="s">
        <v>139</v>
      </c>
      <c r="E32" s="28">
        <v>895</v>
      </c>
      <c r="F32" s="54">
        <f t="shared" ref="F32:F38" si="13">$F$31</f>
        <v>776</v>
      </c>
      <c r="G32" s="29">
        <f t="shared" si="9"/>
        <v>694520</v>
      </c>
      <c r="H32" s="28">
        <v>0</v>
      </c>
      <c r="I32" s="54">
        <f t="shared" ref="I32:I38" si="14">$I$31</f>
        <v>252</v>
      </c>
      <c r="J32" s="29">
        <f t="shared" si="10"/>
        <v>0</v>
      </c>
      <c r="K32" s="17">
        <f t="shared" si="11"/>
        <v>694520</v>
      </c>
      <c r="L32" s="17">
        <f t="shared" si="12"/>
        <v>231506.66666666666</v>
      </c>
    </row>
    <row r="33" spans="1:12" x14ac:dyDescent="0.35">
      <c r="A33">
        <v>143025</v>
      </c>
      <c r="B33">
        <v>23010</v>
      </c>
      <c r="C33" s="27" t="s">
        <v>141</v>
      </c>
      <c r="D33" s="44" t="s">
        <v>139</v>
      </c>
      <c r="E33" s="28">
        <v>627</v>
      </c>
      <c r="F33" s="54">
        <f t="shared" si="13"/>
        <v>776</v>
      </c>
      <c r="G33" s="29">
        <f t="shared" si="9"/>
        <v>486552</v>
      </c>
      <c r="H33" s="28">
        <v>789</v>
      </c>
      <c r="I33" s="54">
        <f t="shared" si="14"/>
        <v>252</v>
      </c>
      <c r="J33" s="29">
        <f t="shared" si="10"/>
        <v>198828</v>
      </c>
      <c r="K33" s="17">
        <f t="shared" si="11"/>
        <v>685380</v>
      </c>
      <c r="L33" s="17">
        <f t="shared" si="12"/>
        <v>228460</v>
      </c>
    </row>
    <row r="34" spans="1:12" x14ac:dyDescent="0.35">
      <c r="B34">
        <v>3080</v>
      </c>
      <c r="C34" s="27" t="s">
        <v>142</v>
      </c>
      <c r="D34" s="44" t="s">
        <v>139</v>
      </c>
      <c r="E34" s="28">
        <v>2901</v>
      </c>
      <c r="F34" s="54">
        <f t="shared" si="13"/>
        <v>776</v>
      </c>
      <c r="G34" s="29">
        <f t="shared" si="9"/>
        <v>2251176</v>
      </c>
      <c r="H34" s="28">
        <v>3325</v>
      </c>
      <c r="I34" s="54">
        <f t="shared" si="14"/>
        <v>252</v>
      </c>
      <c r="J34" s="29">
        <f t="shared" si="10"/>
        <v>837900</v>
      </c>
      <c r="K34" s="17">
        <f t="shared" si="11"/>
        <v>3089076</v>
      </c>
      <c r="L34" s="17">
        <f t="shared" si="12"/>
        <v>1029692</v>
      </c>
    </row>
    <row r="35" spans="1:12" x14ac:dyDescent="0.35">
      <c r="B35">
        <v>5016</v>
      </c>
      <c r="C35" s="27" t="s">
        <v>143</v>
      </c>
      <c r="D35" s="44" t="s">
        <v>139</v>
      </c>
      <c r="E35" s="28">
        <v>58</v>
      </c>
      <c r="F35" s="54">
        <f t="shared" si="13"/>
        <v>776</v>
      </c>
      <c r="G35" s="29">
        <f t="shared" si="9"/>
        <v>45008</v>
      </c>
      <c r="H35" s="28">
        <v>0</v>
      </c>
      <c r="I35" s="54">
        <f t="shared" si="14"/>
        <v>252</v>
      </c>
      <c r="J35" s="29">
        <f t="shared" si="10"/>
        <v>0</v>
      </c>
      <c r="K35" s="17">
        <f t="shared" si="11"/>
        <v>45008</v>
      </c>
      <c r="L35" s="17">
        <f t="shared" si="12"/>
        <v>15002.666666666666</v>
      </c>
    </row>
    <row r="36" spans="1:12" x14ac:dyDescent="0.35">
      <c r="B36">
        <v>12003</v>
      </c>
      <c r="C36" t="s">
        <v>144</v>
      </c>
      <c r="D36" s="44" t="s">
        <v>139</v>
      </c>
      <c r="E36" s="28">
        <v>241</v>
      </c>
      <c r="F36" s="54">
        <f t="shared" si="13"/>
        <v>776</v>
      </c>
      <c r="G36" s="29">
        <f t="shared" si="9"/>
        <v>187016</v>
      </c>
      <c r="H36" s="28">
        <v>0</v>
      </c>
      <c r="I36" s="54">
        <f t="shared" si="14"/>
        <v>252</v>
      </c>
      <c r="J36" s="29">
        <f t="shared" si="10"/>
        <v>0</v>
      </c>
      <c r="K36" s="17">
        <f t="shared" si="11"/>
        <v>187016</v>
      </c>
      <c r="L36" s="17">
        <f>K36/3</f>
        <v>62338.666666666664</v>
      </c>
    </row>
    <row r="37" spans="1:12" x14ac:dyDescent="0.35">
      <c r="B37">
        <v>19037</v>
      </c>
      <c r="C37" t="s">
        <v>145</v>
      </c>
      <c r="D37" s="44" t="s">
        <v>139</v>
      </c>
      <c r="E37" s="28">
        <v>446</v>
      </c>
      <c r="F37" s="54">
        <f t="shared" si="13"/>
        <v>776</v>
      </c>
      <c r="G37" s="29">
        <f t="shared" si="9"/>
        <v>346096</v>
      </c>
      <c r="H37" s="28">
        <v>0</v>
      </c>
      <c r="I37" s="54">
        <f t="shared" si="14"/>
        <v>252</v>
      </c>
      <c r="J37" s="29">
        <f t="shared" si="10"/>
        <v>0</v>
      </c>
      <c r="K37" s="17">
        <f t="shared" si="11"/>
        <v>346096</v>
      </c>
      <c r="L37" s="17">
        <f>K37/3</f>
        <v>115365.33333333333</v>
      </c>
    </row>
    <row r="38" spans="1:12" x14ac:dyDescent="0.35">
      <c r="B38">
        <v>13002</v>
      </c>
      <c r="C38" t="s">
        <v>146</v>
      </c>
      <c r="D38" s="44" t="s">
        <v>139</v>
      </c>
      <c r="E38" s="28">
        <v>231</v>
      </c>
      <c r="F38" s="54">
        <f t="shared" si="13"/>
        <v>776</v>
      </c>
      <c r="G38" s="29">
        <f t="shared" si="9"/>
        <v>179256</v>
      </c>
      <c r="H38" s="28">
        <v>0</v>
      </c>
      <c r="I38" s="54">
        <f t="shared" si="14"/>
        <v>252</v>
      </c>
      <c r="J38" s="29">
        <f t="shared" si="10"/>
        <v>0</v>
      </c>
      <c r="K38" s="17">
        <f t="shared" si="11"/>
        <v>179256</v>
      </c>
      <c r="L38" s="17">
        <f>K38/3</f>
        <v>59752</v>
      </c>
    </row>
    <row r="39" spans="1:12" ht="15" thickBot="1" x14ac:dyDescent="0.4">
      <c r="B39" s="46" t="s">
        <v>147</v>
      </c>
      <c r="C39" s="46"/>
      <c r="D39" s="47"/>
      <c r="E39" s="48">
        <v>8627</v>
      </c>
      <c r="F39" s="46"/>
      <c r="G39" s="49">
        <f>SUM(G31:G38)</f>
        <v>6694552</v>
      </c>
      <c r="H39" s="48">
        <v>13404</v>
      </c>
      <c r="I39" s="46"/>
      <c r="J39" s="49">
        <f>SUM(J31:J38)</f>
        <v>3377808</v>
      </c>
      <c r="K39" s="49">
        <f>SUM(K31:K38)</f>
        <v>10072360</v>
      </c>
      <c r="L39" s="51">
        <f t="shared" si="12"/>
        <v>3357453.3333333335</v>
      </c>
    </row>
  </sheetData>
  <pageMargins left="0.7" right="0.7" top="0.75" bottom="0.5" header="0.3" footer="0.3"/>
  <pageSetup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FCAC9-C9E8-480B-B073-8E88F1DC14C0}">
  <dimension ref="A1:Q53"/>
  <sheetViews>
    <sheetView topLeftCell="B1" workbookViewId="0">
      <pane ySplit="8" topLeftCell="A9" activePane="bottomLeft" state="frozen"/>
      <selection activeCell="F3" sqref="F3"/>
      <selection pane="bottomLeft" activeCell="B12" sqref="B12"/>
    </sheetView>
  </sheetViews>
  <sheetFormatPr defaultRowHeight="14.5" x14ac:dyDescent="0.35"/>
  <cols>
    <col min="1" max="1" width="9.1796875" hidden="1" customWidth="1"/>
    <col min="3" max="3" width="36.54296875" customWidth="1"/>
    <col min="4" max="4" width="15.81640625" customWidth="1"/>
    <col min="5" max="5" width="9.7265625" style="28" bestFit="1" customWidth="1"/>
    <col min="6" max="6" width="9.7265625" bestFit="1" customWidth="1"/>
    <col min="7" max="7" width="9.453125" bestFit="1" customWidth="1"/>
    <col min="8" max="8" width="10.54296875" bestFit="1" customWidth="1"/>
    <col min="9" max="9" width="13.54296875" customWidth="1"/>
    <col min="10" max="10" width="4.453125" customWidth="1"/>
    <col min="11" max="11" width="10.54296875" bestFit="1" customWidth="1"/>
    <col min="12" max="12" width="9.7265625" bestFit="1" customWidth="1"/>
    <col min="13" max="13" width="8.54296875" customWidth="1"/>
    <col min="14" max="14" width="9.453125" bestFit="1" customWidth="1"/>
    <col min="15" max="15" width="16.81640625" bestFit="1" customWidth="1"/>
    <col min="16" max="16" width="16.453125" bestFit="1" customWidth="1"/>
    <col min="17" max="17" width="14.26953125" bestFit="1" customWidth="1"/>
  </cols>
  <sheetData>
    <row r="1" spans="1:17" x14ac:dyDescent="0.35">
      <c r="A1" s="2" t="s">
        <v>0</v>
      </c>
      <c r="B1" s="2" t="s">
        <v>0</v>
      </c>
      <c r="D1" s="28"/>
      <c r="E1" s="2" t="s">
        <v>1</v>
      </c>
    </row>
    <row r="2" spans="1:17" x14ac:dyDescent="0.35">
      <c r="A2" s="2" t="s">
        <v>148</v>
      </c>
      <c r="B2" s="2" t="s">
        <v>148</v>
      </c>
      <c r="D2" s="28"/>
      <c r="E2"/>
    </row>
    <row r="3" spans="1:17" x14ac:dyDescent="0.35">
      <c r="D3" s="28"/>
      <c r="E3"/>
    </row>
    <row r="4" spans="1:17" x14ac:dyDescent="0.35">
      <c r="B4" s="2" t="s">
        <v>7</v>
      </c>
      <c r="E4" s="55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5" spans="1:17" x14ac:dyDescent="0.35">
      <c r="B5" s="2"/>
      <c r="E5" s="55">
        <v>30300</v>
      </c>
      <c r="F5" s="55">
        <v>49595.218999999997</v>
      </c>
      <c r="G5" s="57">
        <f>AVERAGE(G9:G31)</f>
        <v>1.4864031127938631</v>
      </c>
      <c r="H5" s="56"/>
      <c r="I5" s="56"/>
      <c r="J5" s="56"/>
      <c r="K5" s="56"/>
      <c r="L5" s="56"/>
      <c r="M5" s="57">
        <f>AVERAGE(M9:M31)</f>
        <v>0.26392947473089995</v>
      </c>
      <c r="N5" s="56"/>
      <c r="O5" s="58">
        <f>O6*4</f>
        <v>2318284784.7935996</v>
      </c>
      <c r="P5" s="59">
        <f>P7*4</f>
        <v>3696625446.8471994</v>
      </c>
      <c r="Q5" s="56"/>
    </row>
    <row r="6" spans="1:17" x14ac:dyDescent="0.35">
      <c r="B6" s="2" t="s">
        <v>8</v>
      </c>
      <c r="E6" s="55">
        <v>33097</v>
      </c>
      <c r="F6" s="55">
        <v>55412.717100000016</v>
      </c>
      <c r="G6" s="56">
        <f>F6/E6</f>
        <v>1.6742519593920904</v>
      </c>
      <c r="H6" s="56"/>
      <c r="I6" s="55">
        <f>SUM(I9:I31)</f>
        <v>182615919.50699997</v>
      </c>
      <c r="J6" s="55"/>
      <c r="K6" s="55">
        <v>1657645</v>
      </c>
      <c r="L6" s="55">
        <v>383314.28319999989</v>
      </c>
      <c r="M6" s="56">
        <f>L6/K6</f>
        <v>0.23124027352056675</v>
      </c>
      <c r="N6" s="56"/>
      <c r="O6" s="55">
        <f>SUM(O9:O44)</f>
        <v>579571196.1983999</v>
      </c>
      <c r="P6" s="56"/>
      <c r="Q6" s="56"/>
    </row>
    <row r="7" spans="1:17" x14ac:dyDescent="0.35">
      <c r="E7" s="60" t="s">
        <v>149</v>
      </c>
      <c r="F7" s="60"/>
      <c r="G7" s="60"/>
      <c r="H7" s="60"/>
      <c r="I7" s="60"/>
      <c r="J7" s="61"/>
      <c r="K7" s="60" t="s">
        <v>150</v>
      </c>
      <c r="L7" s="60"/>
      <c r="M7" s="60"/>
      <c r="N7" s="60"/>
      <c r="O7" s="60"/>
      <c r="P7" s="62">
        <f>SUM(P9:P49)</f>
        <v>924156361.71179986</v>
      </c>
      <c r="Q7" s="62">
        <f>SUM(Q9:Q49)</f>
        <v>308052120.57059997</v>
      </c>
    </row>
    <row r="8" spans="1:17" ht="29" x14ac:dyDescent="0.35">
      <c r="B8" s="20" t="s">
        <v>9</v>
      </c>
      <c r="C8" s="20" t="s">
        <v>10</v>
      </c>
      <c r="D8" s="20" t="s">
        <v>151</v>
      </c>
      <c r="E8" s="21" t="s">
        <v>152</v>
      </c>
      <c r="F8" s="20" t="s">
        <v>153</v>
      </c>
      <c r="G8" s="20" t="s">
        <v>154</v>
      </c>
      <c r="H8" s="20" t="s">
        <v>155</v>
      </c>
      <c r="I8" s="20" t="s">
        <v>156</v>
      </c>
      <c r="J8" s="63"/>
      <c r="K8" s="20" t="s">
        <v>157</v>
      </c>
      <c r="L8" s="20" t="s">
        <v>153</v>
      </c>
      <c r="M8" s="20" t="s">
        <v>154</v>
      </c>
      <c r="N8" s="20" t="s">
        <v>155</v>
      </c>
      <c r="O8" s="20" t="s">
        <v>156</v>
      </c>
      <c r="P8" s="20" t="s">
        <v>158</v>
      </c>
      <c r="Q8" s="20" t="s">
        <v>19</v>
      </c>
    </row>
    <row r="9" spans="1:17" x14ac:dyDescent="0.35">
      <c r="A9">
        <v>140208</v>
      </c>
      <c r="B9" s="26">
        <v>1003</v>
      </c>
      <c r="C9" s="27" t="s">
        <v>159</v>
      </c>
      <c r="D9" t="s">
        <v>243</v>
      </c>
      <c r="E9" s="28">
        <v>86</v>
      </c>
      <c r="F9" s="64">
        <v>135.97020000000001</v>
      </c>
      <c r="G9" s="64">
        <f t="shared" ref="G9:G49" si="0">IFERROR(F9/E9,0)</f>
        <v>1.5810488372093023</v>
      </c>
      <c r="H9" s="45">
        <v>5418</v>
      </c>
      <c r="I9" s="29">
        <f t="shared" ref="I9:I49" si="1">E9*G9*H9</f>
        <v>736686.54359999998</v>
      </c>
      <c r="J9" s="29"/>
      <c r="K9" s="28">
        <v>16118</v>
      </c>
      <c r="L9" s="64">
        <v>3455.2818000000002</v>
      </c>
      <c r="M9" s="64">
        <f t="shared" ref="M9:M49" si="2">IFERROR(L9/K9,0)</f>
        <v>0.21437410348678498</v>
      </c>
      <c r="N9" s="45">
        <v>1512</v>
      </c>
      <c r="O9" s="17">
        <f t="shared" ref="O9:O49" si="3">K9*M9*N9</f>
        <v>5224386.0816000002</v>
      </c>
      <c r="P9" s="17">
        <f t="shared" ref="P9:P49" si="4">O9+I9</f>
        <v>5961072.6251999997</v>
      </c>
      <c r="Q9" s="17">
        <f t="shared" ref="Q9:Q49" si="5">P9/3</f>
        <v>1987024.2083999999</v>
      </c>
    </row>
    <row r="10" spans="1:17" x14ac:dyDescent="0.35">
      <c r="B10" s="26">
        <v>1007</v>
      </c>
      <c r="C10" s="27" t="s">
        <v>160</v>
      </c>
      <c r="D10" t="s">
        <v>243</v>
      </c>
      <c r="E10" s="28">
        <v>698</v>
      </c>
      <c r="F10" s="64">
        <v>751.9171</v>
      </c>
      <c r="G10" s="64">
        <f t="shared" si="0"/>
        <v>1.0772451289398282</v>
      </c>
      <c r="H10" s="45">
        <v>5418</v>
      </c>
      <c r="I10" s="29">
        <f t="shared" si="1"/>
        <v>4073886.8478000001</v>
      </c>
      <c r="J10" s="29"/>
      <c r="K10" s="28">
        <v>24385</v>
      </c>
      <c r="L10" s="64">
        <v>8807.8273000000008</v>
      </c>
      <c r="M10" s="64">
        <f t="shared" si="2"/>
        <v>0.36119857699405378</v>
      </c>
      <c r="N10" s="45">
        <v>1512</v>
      </c>
      <c r="O10" s="17">
        <f t="shared" si="3"/>
        <v>13317434.877600001</v>
      </c>
      <c r="P10" s="17">
        <f t="shared" si="4"/>
        <v>17391321.725400001</v>
      </c>
      <c r="Q10" s="17">
        <f t="shared" si="5"/>
        <v>5797107.2418</v>
      </c>
    </row>
    <row r="11" spans="1:17" x14ac:dyDescent="0.35">
      <c r="A11">
        <v>140048</v>
      </c>
      <c r="B11" s="26">
        <v>2002</v>
      </c>
      <c r="C11" s="27" t="s">
        <v>161</v>
      </c>
      <c r="D11" t="s">
        <v>243</v>
      </c>
      <c r="E11" s="28">
        <v>347</v>
      </c>
      <c r="F11" s="64">
        <v>460.98660000000007</v>
      </c>
      <c r="G11" s="64">
        <f t="shared" si="0"/>
        <v>1.3284916426512969</v>
      </c>
      <c r="H11" s="45">
        <v>5418</v>
      </c>
      <c r="I11" s="29">
        <f t="shared" si="1"/>
        <v>2497625.3988000001</v>
      </c>
      <c r="J11" s="29"/>
      <c r="K11" s="28">
        <v>7784</v>
      </c>
      <c r="L11" s="64">
        <v>2421.4663999999993</v>
      </c>
      <c r="M11" s="64">
        <f t="shared" si="2"/>
        <v>0.31108252826310373</v>
      </c>
      <c r="N11" s="45">
        <v>1512</v>
      </c>
      <c r="O11" s="17">
        <f t="shared" si="3"/>
        <v>3661257.1967999991</v>
      </c>
      <c r="P11" s="17">
        <f t="shared" si="4"/>
        <v>6158882.5955999997</v>
      </c>
      <c r="Q11" s="17">
        <f t="shared" si="5"/>
        <v>2052960.8651999999</v>
      </c>
    </row>
    <row r="12" spans="1:17" x14ac:dyDescent="0.35">
      <c r="A12">
        <v>143300</v>
      </c>
      <c r="B12" s="26">
        <v>2006</v>
      </c>
      <c r="C12" s="27" t="s">
        <v>162</v>
      </c>
      <c r="D12" t="s">
        <v>243</v>
      </c>
      <c r="E12" s="28">
        <v>824</v>
      </c>
      <c r="F12" s="64">
        <v>882.49429999999984</v>
      </c>
      <c r="G12" s="64">
        <f t="shared" si="0"/>
        <v>1.0709882281553396</v>
      </c>
      <c r="H12" s="45">
        <v>5418</v>
      </c>
      <c r="I12" s="29">
        <f t="shared" si="1"/>
        <v>4781354.1173999989</v>
      </c>
      <c r="J12" s="29"/>
      <c r="K12" s="28">
        <v>15563</v>
      </c>
      <c r="L12" s="64">
        <v>5832.6801999999998</v>
      </c>
      <c r="M12" s="64">
        <f t="shared" si="2"/>
        <v>0.37477865450106018</v>
      </c>
      <c r="N12" s="45">
        <v>1512</v>
      </c>
      <c r="O12" s="17">
        <f t="shared" si="3"/>
        <v>8819012.4624000005</v>
      </c>
      <c r="P12" s="17">
        <f t="shared" si="4"/>
        <v>13600366.579799999</v>
      </c>
      <c r="Q12" s="17">
        <f t="shared" si="5"/>
        <v>4533455.5265999995</v>
      </c>
    </row>
    <row r="13" spans="1:17" x14ac:dyDescent="0.35">
      <c r="A13">
        <v>140091</v>
      </c>
      <c r="B13" s="26">
        <v>2015</v>
      </c>
      <c r="C13" s="27" t="s">
        <v>51</v>
      </c>
      <c r="D13" t="s">
        <v>243</v>
      </c>
      <c r="E13" s="28">
        <v>901</v>
      </c>
      <c r="F13" s="64">
        <v>1243.1672999999998</v>
      </c>
      <c r="G13" s="64">
        <f t="shared" si="0"/>
        <v>1.3797639289678134</v>
      </c>
      <c r="H13" s="45">
        <v>5418</v>
      </c>
      <c r="I13" s="29">
        <f t="shared" si="1"/>
        <v>6735480.4313999992</v>
      </c>
      <c r="J13" s="29"/>
      <c r="K13" s="28">
        <v>31839</v>
      </c>
      <c r="L13" s="64">
        <v>6970.1173999999992</v>
      </c>
      <c r="M13" s="64">
        <f t="shared" si="2"/>
        <v>0.21891759791450735</v>
      </c>
      <c r="N13" s="45">
        <v>1512</v>
      </c>
      <c r="O13" s="17">
        <f t="shared" si="3"/>
        <v>10538817.508799998</v>
      </c>
      <c r="P13" s="17">
        <f t="shared" si="4"/>
        <v>17274297.940199997</v>
      </c>
      <c r="Q13" s="17">
        <f t="shared" si="5"/>
        <v>5758099.3133999994</v>
      </c>
    </row>
    <row r="14" spans="1:17" x14ac:dyDescent="0.35">
      <c r="B14" s="26">
        <v>3005</v>
      </c>
      <c r="C14" s="27" t="s">
        <v>163</v>
      </c>
      <c r="D14" t="s">
        <v>243</v>
      </c>
      <c r="E14" s="28">
        <v>938</v>
      </c>
      <c r="F14" s="64">
        <v>867.72559999999999</v>
      </c>
      <c r="G14" s="64">
        <f t="shared" si="0"/>
        <v>0.9250805970149254</v>
      </c>
      <c r="H14" s="45">
        <v>5418</v>
      </c>
      <c r="I14" s="29">
        <f t="shared" si="1"/>
        <v>4701337.3008000003</v>
      </c>
      <c r="J14" s="29"/>
      <c r="K14" s="28">
        <v>17770</v>
      </c>
      <c r="L14" s="64">
        <v>6702.9186</v>
      </c>
      <c r="M14" s="64">
        <f t="shared" si="2"/>
        <v>0.37720419808666289</v>
      </c>
      <c r="N14" s="45">
        <v>1512</v>
      </c>
      <c r="O14" s="17">
        <f t="shared" si="3"/>
        <v>10134812.9232</v>
      </c>
      <c r="P14" s="17">
        <f t="shared" si="4"/>
        <v>14836150.223999999</v>
      </c>
      <c r="Q14" s="17">
        <f t="shared" si="5"/>
        <v>4945383.4079999998</v>
      </c>
    </row>
    <row r="15" spans="1:17" x14ac:dyDescent="0.35">
      <c r="A15">
        <v>140184</v>
      </c>
      <c r="B15" s="26">
        <v>3023</v>
      </c>
      <c r="C15" s="27" t="s">
        <v>164</v>
      </c>
      <c r="D15" t="s">
        <v>243</v>
      </c>
      <c r="E15" s="28">
        <v>3623</v>
      </c>
      <c r="F15" s="64">
        <v>7645.0518000000011</v>
      </c>
      <c r="G15" s="64">
        <f t="shared" si="0"/>
        <v>2.1101440242892635</v>
      </c>
      <c r="H15" s="45">
        <v>5418</v>
      </c>
      <c r="I15" s="29">
        <f t="shared" si="1"/>
        <v>41420890.652400009</v>
      </c>
      <c r="J15" s="29"/>
      <c r="K15" s="28">
        <v>74249</v>
      </c>
      <c r="L15" s="64">
        <v>24641.698300000004</v>
      </c>
      <c r="M15" s="64">
        <f t="shared" si="2"/>
        <v>0.33187919433258367</v>
      </c>
      <c r="N15" s="45">
        <v>1512</v>
      </c>
      <c r="O15" s="17">
        <f t="shared" si="3"/>
        <v>37258247.829600006</v>
      </c>
      <c r="P15" s="17">
        <f t="shared" si="4"/>
        <v>78679138.482000023</v>
      </c>
      <c r="Q15" s="17">
        <f t="shared" si="5"/>
        <v>26226379.494000006</v>
      </c>
    </row>
    <row r="16" spans="1:17" x14ac:dyDescent="0.35">
      <c r="A16">
        <v>140053</v>
      </c>
      <c r="B16" s="26">
        <v>3025</v>
      </c>
      <c r="C16" s="27" t="s">
        <v>165</v>
      </c>
      <c r="D16" t="s">
        <v>243</v>
      </c>
      <c r="E16" s="28">
        <v>1616</v>
      </c>
      <c r="F16" s="64">
        <v>4183.8092000000006</v>
      </c>
      <c r="G16" s="64">
        <f t="shared" si="0"/>
        <v>2.5889908415841587</v>
      </c>
      <c r="H16" s="45">
        <v>5418</v>
      </c>
      <c r="I16" s="29">
        <f t="shared" si="1"/>
        <v>22667878.245600004</v>
      </c>
      <c r="J16" s="29"/>
      <c r="K16" s="28">
        <v>112011</v>
      </c>
      <c r="L16" s="64">
        <v>38130.088299999989</v>
      </c>
      <c r="M16" s="64">
        <f t="shared" si="2"/>
        <v>0.34041378346769502</v>
      </c>
      <c r="N16" s="45">
        <v>1512</v>
      </c>
      <c r="O16" s="17">
        <f t="shared" si="3"/>
        <v>57652693.509599984</v>
      </c>
      <c r="P16" s="17">
        <f t="shared" si="4"/>
        <v>80320571.755199984</v>
      </c>
      <c r="Q16" s="17">
        <f t="shared" si="5"/>
        <v>26773523.918399993</v>
      </c>
    </row>
    <row r="17" spans="1:17" x14ac:dyDescent="0.35">
      <c r="A17">
        <v>140054</v>
      </c>
      <c r="B17" s="26">
        <v>3048</v>
      </c>
      <c r="C17" s="27" t="s">
        <v>166</v>
      </c>
      <c r="D17" t="s">
        <v>243</v>
      </c>
      <c r="E17" s="28">
        <v>1841</v>
      </c>
      <c r="F17" s="64">
        <v>3800.1991000000003</v>
      </c>
      <c r="G17" s="64">
        <f t="shared" si="0"/>
        <v>2.0642037479630635</v>
      </c>
      <c r="H17" s="45">
        <v>5418</v>
      </c>
      <c r="I17" s="29">
        <f t="shared" si="1"/>
        <v>20589478.7238</v>
      </c>
      <c r="J17" s="29"/>
      <c r="K17" s="28">
        <v>83596</v>
      </c>
      <c r="L17" s="64">
        <v>24851.124099999997</v>
      </c>
      <c r="M17" s="64">
        <f t="shared" si="2"/>
        <v>0.2972764737547251</v>
      </c>
      <c r="N17" s="45">
        <v>1512</v>
      </c>
      <c r="O17" s="17">
        <f t="shared" si="3"/>
        <v>37574899.639200002</v>
      </c>
      <c r="P17" s="17">
        <f t="shared" si="4"/>
        <v>58164378.363000005</v>
      </c>
      <c r="Q17" s="17">
        <f t="shared" si="5"/>
        <v>19388126.121000003</v>
      </c>
    </row>
    <row r="18" spans="1:17" x14ac:dyDescent="0.35">
      <c r="A18">
        <v>140067</v>
      </c>
      <c r="B18" s="26">
        <v>3073</v>
      </c>
      <c r="C18" s="27" t="s">
        <v>167</v>
      </c>
      <c r="D18" t="s">
        <v>243</v>
      </c>
      <c r="E18" s="28">
        <v>554</v>
      </c>
      <c r="F18" s="64">
        <v>890.09259999999995</v>
      </c>
      <c r="G18" s="64">
        <f t="shared" si="0"/>
        <v>1.6066653429602886</v>
      </c>
      <c r="H18" s="45">
        <v>5418</v>
      </c>
      <c r="I18" s="29">
        <f t="shared" si="1"/>
        <v>4822521.7067999998</v>
      </c>
      <c r="J18" s="29"/>
      <c r="K18" s="28">
        <v>28066</v>
      </c>
      <c r="L18" s="64">
        <v>10777.980600000001</v>
      </c>
      <c r="M18" s="64">
        <f t="shared" si="2"/>
        <v>0.38402268224898456</v>
      </c>
      <c r="N18" s="45">
        <v>1512</v>
      </c>
      <c r="O18" s="17">
        <f t="shared" si="3"/>
        <v>16296306.667200001</v>
      </c>
      <c r="P18" s="17">
        <f t="shared" si="4"/>
        <v>21118828.374000002</v>
      </c>
      <c r="Q18" s="17">
        <f t="shared" si="5"/>
        <v>7039609.4580000006</v>
      </c>
    </row>
    <row r="19" spans="1:17" x14ac:dyDescent="0.35">
      <c r="A19">
        <v>140161</v>
      </c>
      <c r="B19" s="26">
        <v>3122</v>
      </c>
      <c r="C19" s="27" t="s">
        <v>168</v>
      </c>
      <c r="D19" t="s">
        <v>243</v>
      </c>
      <c r="E19" s="28">
        <v>2005</v>
      </c>
      <c r="F19" s="64">
        <v>4121.7786999999998</v>
      </c>
      <c r="G19" s="64">
        <f t="shared" si="0"/>
        <v>2.0557499750623442</v>
      </c>
      <c r="H19" s="45">
        <v>5418</v>
      </c>
      <c r="I19" s="29">
        <f t="shared" si="1"/>
        <v>22331796.996599998</v>
      </c>
      <c r="J19" s="29"/>
      <c r="K19" s="28">
        <v>88426</v>
      </c>
      <c r="L19" s="64">
        <v>14933.811999999998</v>
      </c>
      <c r="M19" s="64">
        <f t="shared" si="2"/>
        <v>0.16888485287132743</v>
      </c>
      <c r="N19" s="45">
        <v>1512</v>
      </c>
      <c r="O19" s="17">
        <f t="shared" si="3"/>
        <v>22579923.743999999</v>
      </c>
      <c r="P19" s="17">
        <f t="shared" si="4"/>
        <v>44911720.740599997</v>
      </c>
      <c r="Q19" s="17">
        <f t="shared" si="5"/>
        <v>14970573.5802</v>
      </c>
    </row>
    <row r="20" spans="1:17" x14ac:dyDescent="0.35">
      <c r="A20">
        <v>140052</v>
      </c>
      <c r="B20" s="26">
        <v>4001</v>
      </c>
      <c r="C20" s="27" t="s">
        <v>169</v>
      </c>
      <c r="D20" t="s">
        <v>243</v>
      </c>
      <c r="E20" s="28">
        <v>164</v>
      </c>
      <c r="F20" s="64">
        <v>174.24289999999999</v>
      </c>
      <c r="G20" s="64">
        <f t="shared" si="0"/>
        <v>1.0624567073170732</v>
      </c>
      <c r="H20" s="45">
        <v>5418</v>
      </c>
      <c r="I20" s="29">
        <f t="shared" si="1"/>
        <v>944048.0321999999</v>
      </c>
      <c r="J20" s="29"/>
      <c r="K20" s="28">
        <v>12027</v>
      </c>
      <c r="L20" s="64">
        <v>2567.5154999999995</v>
      </c>
      <c r="M20" s="64">
        <f t="shared" si="2"/>
        <v>0.21347929658268891</v>
      </c>
      <c r="N20" s="45">
        <v>1512</v>
      </c>
      <c r="O20" s="17">
        <f t="shared" si="3"/>
        <v>3882083.4359999993</v>
      </c>
      <c r="P20" s="17">
        <f t="shared" si="4"/>
        <v>4826131.4681999991</v>
      </c>
      <c r="Q20" s="17">
        <f t="shared" si="5"/>
        <v>1608710.4893999996</v>
      </c>
    </row>
    <row r="21" spans="1:17" x14ac:dyDescent="0.35">
      <c r="A21">
        <v>140065</v>
      </c>
      <c r="B21" s="26">
        <v>4005</v>
      </c>
      <c r="C21" s="27" t="s">
        <v>170</v>
      </c>
      <c r="D21" t="s">
        <v>243</v>
      </c>
      <c r="E21" s="28">
        <v>66</v>
      </c>
      <c r="F21" s="64">
        <v>113.1352</v>
      </c>
      <c r="G21" s="64">
        <f t="shared" si="0"/>
        <v>1.7141696969696969</v>
      </c>
      <c r="H21" s="45">
        <v>5418</v>
      </c>
      <c r="I21" s="29">
        <f t="shared" si="1"/>
        <v>612966.51359999995</v>
      </c>
      <c r="J21" s="29"/>
      <c r="K21" s="28">
        <v>6672</v>
      </c>
      <c r="L21" s="64">
        <v>1740.3977000000002</v>
      </c>
      <c r="M21" s="64">
        <f t="shared" si="2"/>
        <v>0.26085097422062353</v>
      </c>
      <c r="N21" s="45">
        <v>1512</v>
      </c>
      <c r="O21" s="17">
        <f t="shared" si="3"/>
        <v>2631481.3224000004</v>
      </c>
      <c r="P21" s="17">
        <f t="shared" si="4"/>
        <v>3244447.8360000001</v>
      </c>
      <c r="Q21" s="17">
        <f t="shared" si="5"/>
        <v>1081482.612</v>
      </c>
    </row>
    <row r="22" spans="1:17" x14ac:dyDescent="0.35">
      <c r="A22">
        <v>140155</v>
      </c>
      <c r="B22" s="26">
        <v>5008</v>
      </c>
      <c r="C22" s="27" t="s">
        <v>171</v>
      </c>
      <c r="D22" t="s">
        <v>243</v>
      </c>
      <c r="E22" s="28">
        <v>617</v>
      </c>
      <c r="F22" s="64">
        <v>657.01599999999996</v>
      </c>
      <c r="G22" s="64">
        <f t="shared" si="0"/>
        <v>1.0648557536466774</v>
      </c>
      <c r="H22" s="45">
        <v>5418</v>
      </c>
      <c r="I22" s="29">
        <f t="shared" si="1"/>
        <v>3559712.6879999996</v>
      </c>
      <c r="J22" s="29"/>
      <c r="K22" s="28">
        <v>50404</v>
      </c>
      <c r="L22" s="64">
        <v>8425.2837</v>
      </c>
      <c r="M22" s="64">
        <f t="shared" si="2"/>
        <v>0.16715506110626141</v>
      </c>
      <c r="N22" s="45">
        <v>1512</v>
      </c>
      <c r="O22" s="17">
        <f t="shared" si="3"/>
        <v>12739028.954399999</v>
      </c>
      <c r="P22" s="17">
        <f t="shared" si="4"/>
        <v>16298741.642399998</v>
      </c>
      <c r="Q22" s="17">
        <f t="shared" si="5"/>
        <v>5432913.8807999995</v>
      </c>
    </row>
    <row r="23" spans="1:17" x14ac:dyDescent="0.35">
      <c r="A23">
        <v>140093</v>
      </c>
      <c r="B23" s="26">
        <v>5011</v>
      </c>
      <c r="C23" s="27" t="s">
        <v>172</v>
      </c>
      <c r="D23" t="s">
        <v>243</v>
      </c>
      <c r="E23" s="28">
        <v>1022</v>
      </c>
      <c r="F23" s="64">
        <v>1254.8920999999998</v>
      </c>
      <c r="G23" s="64">
        <f t="shared" si="0"/>
        <v>1.2278787671232876</v>
      </c>
      <c r="H23" s="45">
        <v>5418</v>
      </c>
      <c r="I23" s="29">
        <f t="shared" si="1"/>
        <v>6799005.3977999985</v>
      </c>
      <c r="J23" s="29"/>
      <c r="K23" s="28">
        <v>75866</v>
      </c>
      <c r="L23" s="64">
        <v>14827.798000000004</v>
      </c>
      <c r="M23" s="64">
        <f t="shared" si="2"/>
        <v>0.19544720955368683</v>
      </c>
      <c r="N23" s="45">
        <v>1512</v>
      </c>
      <c r="O23" s="17">
        <f t="shared" si="3"/>
        <v>22419630.576000005</v>
      </c>
      <c r="P23" s="17">
        <f t="shared" si="4"/>
        <v>29218635.973800004</v>
      </c>
      <c r="Q23" s="17">
        <f t="shared" si="5"/>
        <v>9739545.3246000018</v>
      </c>
    </row>
    <row r="24" spans="1:17" x14ac:dyDescent="0.35">
      <c r="B24" s="26">
        <v>5012</v>
      </c>
      <c r="C24" s="27" t="s">
        <v>173</v>
      </c>
      <c r="D24" t="s">
        <v>243</v>
      </c>
      <c r="E24" s="28">
        <v>354</v>
      </c>
      <c r="F24" s="64">
        <v>760.2850000000002</v>
      </c>
      <c r="G24" s="64">
        <f t="shared" si="0"/>
        <v>2.1476977401129949</v>
      </c>
      <c r="H24" s="45">
        <v>5418</v>
      </c>
      <c r="I24" s="29">
        <f t="shared" si="1"/>
        <v>4119224.1300000013</v>
      </c>
      <c r="J24" s="29"/>
      <c r="K24" s="28">
        <v>17791</v>
      </c>
      <c r="L24" s="64">
        <v>4414.0586000000003</v>
      </c>
      <c r="M24" s="64">
        <f t="shared" si="2"/>
        <v>0.24810626721375978</v>
      </c>
      <c r="N24" s="45">
        <v>1512</v>
      </c>
      <c r="O24" s="17">
        <f t="shared" si="3"/>
        <v>6674056.6032000007</v>
      </c>
      <c r="P24" s="17">
        <f t="shared" si="4"/>
        <v>10793280.733200002</v>
      </c>
      <c r="Q24" s="17">
        <f t="shared" si="5"/>
        <v>3597760.2444000007</v>
      </c>
    </row>
    <row r="25" spans="1:17" x14ac:dyDescent="0.35">
      <c r="A25">
        <v>140186</v>
      </c>
      <c r="B25" s="26">
        <v>7002</v>
      </c>
      <c r="C25" s="27" t="s">
        <v>174</v>
      </c>
      <c r="D25" t="s">
        <v>243</v>
      </c>
      <c r="E25" s="28">
        <v>286</v>
      </c>
      <c r="F25" s="64">
        <v>279.16220000000004</v>
      </c>
      <c r="G25" s="64">
        <f t="shared" si="0"/>
        <v>0.97609160839160858</v>
      </c>
      <c r="H25" s="45">
        <v>5418</v>
      </c>
      <c r="I25" s="29">
        <f t="shared" si="1"/>
        <v>1512500.7996000003</v>
      </c>
      <c r="J25" s="29"/>
      <c r="K25" s="28">
        <v>23995</v>
      </c>
      <c r="L25" s="64">
        <v>3107.4704000000002</v>
      </c>
      <c r="M25" s="64">
        <f t="shared" si="2"/>
        <v>0.12950491352365076</v>
      </c>
      <c r="N25" s="45">
        <v>1512</v>
      </c>
      <c r="O25" s="17">
        <f t="shared" si="3"/>
        <v>4698495.2448000005</v>
      </c>
      <c r="P25" s="17">
        <f t="shared" si="4"/>
        <v>6210996.0444000009</v>
      </c>
      <c r="Q25" s="17">
        <f t="shared" si="5"/>
        <v>2070332.0148000002</v>
      </c>
    </row>
    <row r="26" spans="1:17" x14ac:dyDescent="0.35">
      <c r="A26">
        <v>140189</v>
      </c>
      <c r="B26" s="26">
        <v>8008</v>
      </c>
      <c r="C26" s="27" t="s">
        <v>175</v>
      </c>
      <c r="D26" t="s">
        <v>243</v>
      </c>
      <c r="E26" s="28">
        <v>176</v>
      </c>
      <c r="F26" s="64">
        <v>252.67329999999998</v>
      </c>
      <c r="G26" s="64">
        <f t="shared" si="0"/>
        <v>1.4356437499999999</v>
      </c>
      <c r="H26" s="45">
        <v>5418</v>
      </c>
      <c r="I26" s="29">
        <f t="shared" si="1"/>
        <v>1368983.9393999998</v>
      </c>
      <c r="J26" s="29"/>
      <c r="K26" s="28">
        <v>35256</v>
      </c>
      <c r="L26" s="64">
        <v>5492.2690999999995</v>
      </c>
      <c r="M26" s="64">
        <f t="shared" si="2"/>
        <v>0.15578253630587699</v>
      </c>
      <c r="N26" s="45">
        <v>1512</v>
      </c>
      <c r="O26" s="17">
        <f t="shared" si="3"/>
        <v>8304310.8791999994</v>
      </c>
      <c r="P26" s="17">
        <f t="shared" si="4"/>
        <v>9673294.818599999</v>
      </c>
      <c r="Q26" s="17">
        <f t="shared" si="5"/>
        <v>3224431.6061999998</v>
      </c>
    </row>
    <row r="27" spans="1:17" x14ac:dyDescent="0.35">
      <c r="A27">
        <v>140088</v>
      </c>
      <c r="B27" s="26">
        <v>11001</v>
      </c>
      <c r="C27" s="27" t="s">
        <v>176</v>
      </c>
      <c r="D27" t="s">
        <v>243</v>
      </c>
      <c r="E27" s="28">
        <v>336</v>
      </c>
      <c r="F27" s="64">
        <v>399.06430000000012</v>
      </c>
      <c r="G27" s="64">
        <f t="shared" si="0"/>
        <v>1.1876913690476194</v>
      </c>
      <c r="H27" s="45">
        <v>5418</v>
      </c>
      <c r="I27" s="29">
        <f t="shared" si="1"/>
        <v>2162130.3774000006</v>
      </c>
      <c r="J27" s="29"/>
      <c r="K27" s="28">
        <v>15749</v>
      </c>
      <c r="L27" s="64">
        <v>5109.7470000000003</v>
      </c>
      <c r="M27" s="64">
        <f t="shared" si="2"/>
        <v>0.32444898088767543</v>
      </c>
      <c r="N27" s="45">
        <v>1512</v>
      </c>
      <c r="O27" s="17">
        <f t="shared" si="3"/>
        <v>7725937.4640000006</v>
      </c>
      <c r="P27" s="17">
        <f t="shared" si="4"/>
        <v>9888067.8414000012</v>
      </c>
      <c r="Q27" s="17">
        <f t="shared" si="5"/>
        <v>3296022.6138000004</v>
      </c>
    </row>
    <row r="28" spans="1:17" x14ac:dyDescent="0.35">
      <c r="A28">
        <v>140084</v>
      </c>
      <c r="B28" s="26">
        <v>11006</v>
      </c>
      <c r="C28" s="27" t="s">
        <v>177</v>
      </c>
      <c r="D28" t="s">
        <v>243</v>
      </c>
      <c r="E28" s="28">
        <v>682</v>
      </c>
      <c r="F28" s="64">
        <v>647.70939999999996</v>
      </c>
      <c r="G28" s="64">
        <f t="shared" si="0"/>
        <v>0.94972052785923744</v>
      </c>
      <c r="H28" s="45">
        <v>5418</v>
      </c>
      <c r="I28" s="29">
        <f t="shared" si="1"/>
        <v>3509289.5291999998</v>
      </c>
      <c r="J28" s="29"/>
      <c r="K28" s="28">
        <v>39817</v>
      </c>
      <c r="L28" s="64">
        <v>9007.2011000000002</v>
      </c>
      <c r="M28" s="64">
        <f t="shared" si="2"/>
        <v>0.22621496094632945</v>
      </c>
      <c r="N28" s="45">
        <v>1512</v>
      </c>
      <c r="O28" s="17">
        <f t="shared" si="3"/>
        <v>13618888.063200001</v>
      </c>
      <c r="P28" s="17">
        <f t="shared" si="4"/>
        <v>17128177.592399999</v>
      </c>
      <c r="Q28" s="17">
        <f t="shared" si="5"/>
        <v>5709392.5307999998</v>
      </c>
    </row>
    <row r="29" spans="1:17" x14ac:dyDescent="0.35">
      <c r="B29" s="26">
        <v>13020</v>
      </c>
      <c r="C29" s="27" t="s">
        <v>178</v>
      </c>
      <c r="D29" t="s">
        <v>243</v>
      </c>
      <c r="E29" s="28">
        <v>777</v>
      </c>
      <c r="F29" s="64">
        <v>952.67039999999986</v>
      </c>
      <c r="G29" s="64">
        <f t="shared" si="0"/>
        <v>1.2260880308880306</v>
      </c>
      <c r="H29" s="45">
        <v>5418</v>
      </c>
      <c r="I29" s="29">
        <f t="shared" si="1"/>
        <v>5161568.2271999996</v>
      </c>
      <c r="J29" s="29"/>
      <c r="K29" s="28">
        <v>22341</v>
      </c>
      <c r="L29" s="64">
        <v>7709.3380999999981</v>
      </c>
      <c r="M29" s="64">
        <f t="shared" si="2"/>
        <v>0.34507578443220976</v>
      </c>
      <c r="N29" s="45">
        <v>1512</v>
      </c>
      <c r="O29" s="17">
        <f t="shared" si="3"/>
        <v>11656519.207199996</v>
      </c>
      <c r="P29" s="17">
        <f t="shared" si="4"/>
        <v>16818087.434399996</v>
      </c>
      <c r="Q29" s="17">
        <f t="shared" si="5"/>
        <v>5606029.144799999</v>
      </c>
    </row>
    <row r="30" spans="1:17" x14ac:dyDescent="0.35">
      <c r="B30" s="26">
        <v>13027</v>
      </c>
      <c r="C30" s="27" t="s">
        <v>179</v>
      </c>
      <c r="D30" t="s">
        <v>243</v>
      </c>
      <c r="E30" s="28">
        <v>1152</v>
      </c>
      <c r="F30" s="64">
        <v>2750.3161</v>
      </c>
      <c r="G30" s="64">
        <f t="shared" si="0"/>
        <v>2.3874271701388889</v>
      </c>
      <c r="H30" s="45">
        <v>5418</v>
      </c>
      <c r="I30" s="29">
        <f t="shared" si="1"/>
        <v>14901212.629799999</v>
      </c>
      <c r="J30" s="29"/>
      <c r="K30" s="28">
        <v>89356</v>
      </c>
      <c r="L30" s="64">
        <v>15759.308499999994</v>
      </c>
      <c r="M30" s="64">
        <f t="shared" si="2"/>
        <v>0.17636542034110742</v>
      </c>
      <c r="N30" s="45">
        <v>1512</v>
      </c>
      <c r="O30" s="17">
        <f t="shared" si="3"/>
        <v>23828074.451999992</v>
      </c>
      <c r="P30" s="17">
        <f t="shared" si="4"/>
        <v>38729287.081799991</v>
      </c>
      <c r="Q30" s="17">
        <f t="shared" si="5"/>
        <v>12909762.360599997</v>
      </c>
    </row>
    <row r="31" spans="1:17" x14ac:dyDescent="0.35">
      <c r="A31">
        <v>140064</v>
      </c>
      <c r="B31" s="26">
        <v>13046</v>
      </c>
      <c r="C31" s="27" t="s">
        <v>180</v>
      </c>
      <c r="D31" t="s">
        <v>243</v>
      </c>
      <c r="E31" s="28">
        <v>472</v>
      </c>
      <c r="F31" s="64">
        <v>481.0521</v>
      </c>
      <c r="G31" s="64">
        <f t="shared" si="0"/>
        <v>1.0191781779661018</v>
      </c>
      <c r="H31" s="45">
        <v>5418</v>
      </c>
      <c r="I31" s="29">
        <f t="shared" si="1"/>
        <v>2606340.2778000003</v>
      </c>
      <c r="J31" s="29"/>
      <c r="K31" s="28">
        <v>39206</v>
      </c>
      <c r="L31" s="64">
        <v>9719.7111000000004</v>
      </c>
      <c r="M31" s="64">
        <f t="shared" si="2"/>
        <v>0.24791386777534052</v>
      </c>
      <c r="N31" s="45">
        <v>1512</v>
      </c>
      <c r="O31" s="17">
        <f t="shared" si="3"/>
        <v>14696203.1832</v>
      </c>
      <c r="P31" s="17">
        <f t="shared" si="4"/>
        <v>17302543.460999999</v>
      </c>
      <c r="Q31" s="17">
        <f t="shared" si="5"/>
        <v>5767514.4869999997</v>
      </c>
    </row>
    <row r="32" spans="1:17" x14ac:dyDescent="0.35">
      <c r="B32" s="26">
        <v>13047</v>
      </c>
      <c r="C32" s="27" t="s">
        <v>181</v>
      </c>
      <c r="D32" t="s">
        <v>243</v>
      </c>
      <c r="E32" s="28">
        <v>314</v>
      </c>
      <c r="F32" s="64">
        <v>257.75240000000002</v>
      </c>
      <c r="G32" s="64">
        <f t="shared" si="0"/>
        <v>0.82086751592356699</v>
      </c>
      <c r="H32" s="45">
        <v>5418</v>
      </c>
      <c r="I32" s="29">
        <f t="shared" si="1"/>
        <v>1396502.5032000002</v>
      </c>
      <c r="J32" s="29"/>
      <c r="K32" s="28">
        <v>15405</v>
      </c>
      <c r="L32" s="64">
        <v>3816.9344000000006</v>
      </c>
      <c r="M32" s="64">
        <f t="shared" si="2"/>
        <v>0.24777243752028566</v>
      </c>
      <c r="N32" s="45">
        <v>1512</v>
      </c>
      <c r="O32" s="17">
        <f t="shared" si="3"/>
        <v>5771204.8128000004</v>
      </c>
      <c r="P32" s="17">
        <f t="shared" si="4"/>
        <v>7167707.3160000006</v>
      </c>
      <c r="Q32" s="17">
        <f t="shared" si="5"/>
        <v>2389235.7720000003</v>
      </c>
    </row>
    <row r="33" spans="2:17" x14ac:dyDescent="0.35">
      <c r="B33" s="26">
        <v>14002</v>
      </c>
      <c r="C33" s="27" t="s">
        <v>182</v>
      </c>
      <c r="D33" t="s">
        <v>243</v>
      </c>
      <c r="E33" s="28">
        <v>506</v>
      </c>
      <c r="F33" s="64">
        <v>723.0845999999998</v>
      </c>
      <c r="G33" s="64">
        <f t="shared" si="0"/>
        <v>1.4290209486166003</v>
      </c>
      <c r="H33" s="45">
        <v>5418</v>
      </c>
      <c r="I33" s="29">
        <f t="shared" si="1"/>
        <v>3917672.3627999988</v>
      </c>
      <c r="J33" s="29"/>
      <c r="K33" s="28">
        <v>39027</v>
      </c>
      <c r="L33" s="64">
        <v>8227.0089000000007</v>
      </c>
      <c r="M33" s="64">
        <f t="shared" si="2"/>
        <v>0.21080300561149976</v>
      </c>
      <c r="N33" s="45">
        <v>1512</v>
      </c>
      <c r="O33" s="17">
        <f t="shared" si="3"/>
        <v>12439237.456800001</v>
      </c>
      <c r="P33" s="17">
        <f t="shared" si="4"/>
        <v>16356909.819599999</v>
      </c>
      <c r="Q33" s="17">
        <f t="shared" si="5"/>
        <v>5452303.2731999997</v>
      </c>
    </row>
    <row r="34" spans="2:17" x14ac:dyDescent="0.35">
      <c r="B34" s="26">
        <v>15008</v>
      </c>
      <c r="C34" s="27" t="s">
        <v>183</v>
      </c>
      <c r="D34" t="s">
        <v>243</v>
      </c>
      <c r="E34" s="28">
        <v>2254</v>
      </c>
      <c r="F34" s="64">
        <v>4756.5692999999992</v>
      </c>
      <c r="G34" s="64">
        <f t="shared" si="0"/>
        <v>2.1102791925465834</v>
      </c>
      <c r="H34" s="45">
        <v>5418</v>
      </c>
      <c r="I34" s="29">
        <f t="shared" si="1"/>
        <v>25771092.467399996</v>
      </c>
      <c r="J34" s="29"/>
      <c r="K34" s="28">
        <v>47526</v>
      </c>
      <c r="L34" s="64">
        <v>19561.575500000003</v>
      </c>
      <c r="M34" s="64">
        <f t="shared" si="2"/>
        <v>0.41159734671548209</v>
      </c>
      <c r="N34" s="45">
        <v>1512</v>
      </c>
      <c r="O34" s="17">
        <f t="shared" si="3"/>
        <v>29577102.156000003</v>
      </c>
      <c r="P34" s="17">
        <f t="shared" si="4"/>
        <v>55348194.623400003</v>
      </c>
      <c r="Q34" s="17">
        <f t="shared" si="5"/>
        <v>18449398.207800001</v>
      </c>
    </row>
    <row r="35" spans="2:17" x14ac:dyDescent="0.35">
      <c r="B35" s="26">
        <v>16006</v>
      </c>
      <c r="C35" s="27" t="s">
        <v>184</v>
      </c>
      <c r="D35" t="s">
        <v>243</v>
      </c>
      <c r="E35" s="28">
        <v>1173</v>
      </c>
      <c r="F35" s="64">
        <v>1193.6309000000001</v>
      </c>
      <c r="G35" s="64">
        <f t="shared" si="0"/>
        <v>1.0175881500426258</v>
      </c>
      <c r="H35" s="45">
        <v>5418</v>
      </c>
      <c r="I35" s="29">
        <f t="shared" si="1"/>
        <v>6467092.2162000006</v>
      </c>
      <c r="J35" s="29"/>
      <c r="K35" s="28">
        <v>38193</v>
      </c>
      <c r="L35" s="64">
        <v>6730.5749999999989</v>
      </c>
      <c r="M35" s="64">
        <f t="shared" si="2"/>
        <v>0.17622535543162357</v>
      </c>
      <c r="N35" s="45">
        <v>1512</v>
      </c>
      <c r="O35" s="17">
        <f t="shared" si="3"/>
        <v>10176629.399999999</v>
      </c>
      <c r="P35" s="17">
        <f t="shared" si="4"/>
        <v>16643721.6162</v>
      </c>
      <c r="Q35" s="17">
        <f t="shared" si="5"/>
        <v>5547907.2054000003</v>
      </c>
    </row>
    <row r="36" spans="2:17" x14ac:dyDescent="0.35">
      <c r="B36" s="26">
        <v>16007</v>
      </c>
      <c r="C36" s="27" t="s">
        <v>185</v>
      </c>
      <c r="D36" t="s">
        <v>243</v>
      </c>
      <c r="E36" s="28">
        <v>1722</v>
      </c>
      <c r="F36" s="64">
        <v>3713.3674000000001</v>
      </c>
      <c r="G36" s="64">
        <f t="shared" si="0"/>
        <v>2.1564270615563297</v>
      </c>
      <c r="H36" s="45">
        <v>5418</v>
      </c>
      <c r="I36" s="29">
        <f t="shared" si="1"/>
        <v>20119024.573199999</v>
      </c>
      <c r="J36" s="29"/>
      <c r="K36" s="28">
        <v>90335</v>
      </c>
      <c r="L36" s="64">
        <v>20834.448300000004</v>
      </c>
      <c r="M36" s="64">
        <f t="shared" si="2"/>
        <v>0.23063539381192233</v>
      </c>
      <c r="N36" s="45">
        <v>1512</v>
      </c>
      <c r="O36" s="17">
        <f t="shared" si="3"/>
        <v>31501685.829600006</v>
      </c>
      <c r="P36" s="17">
        <f t="shared" si="4"/>
        <v>51620710.402800009</v>
      </c>
      <c r="Q36" s="17">
        <f t="shared" si="5"/>
        <v>17206903.467600003</v>
      </c>
    </row>
    <row r="37" spans="2:17" x14ac:dyDescent="0.35">
      <c r="B37" s="43">
        <v>18005</v>
      </c>
      <c r="C37" s="27" t="s">
        <v>186</v>
      </c>
      <c r="D37" t="s">
        <v>243</v>
      </c>
      <c r="E37" s="28">
        <v>270</v>
      </c>
      <c r="F37" s="64">
        <v>493.99399999999991</v>
      </c>
      <c r="G37" s="64">
        <f t="shared" si="0"/>
        <v>1.8296074074074071</v>
      </c>
      <c r="H37" s="45">
        <v>5418</v>
      </c>
      <c r="I37" s="29">
        <f>E37*G37*H37</f>
        <v>2676459.4919999996</v>
      </c>
      <c r="J37" s="29"/>
      <c r="K37" s="28">
        <v>13374</v>
      </c>
      <c r="L37" s="64">
        <v>2505.0526</v>
      </c>
      <c r="M37" s="64">
        <f t="shared" si="2"/>
        <v>0.18730765664722596</v>
      </c>
      <c r="N37" s="45">
        <v>1512</v>
      </c>
      <c r="O37" s="17">
        <f t="shared" si="3"/>
        <v>3787639.5312000001</v>
      </c>
      <c r="P37" s="17">
        <f t="shared" si="4"/>
        <v>6464099.0231999997</v>
      </c>
      <c r="Q37" s="17">
        <f t="shared" si="5"/>
        <v>2154699.6743999999</v>
      </c>
    </row>
    <row r="38" spans="2:17" x14ac:dyDescent="0.35">
      <c r="B38" s="26">
        <v>18006</v>
      </c>
      <c r="C38" s="27" t="s">
        <v>187</v>
      </c>
      <c r="D38" t="s">
        <v>243</v>
      </c>
      <c r="E38" s="28">
        <v>1746</v>
      </c>
      <c r="F38" s="64">
        <v>1988.5511999999999</v>
      </c>
      <c r="G38" s="64">
        <f t="shared" si="0"/>
        <v>1.1389182130584192</v>
      </c>
      <c r="H38" s="45">
        <v>5418</v>
      </c>
      <c r="I38" s="29">
        <f t="shared" si="1"/>
        <v>10773970.4016</v>
      </c>
      <c r="J38" s="29"/>
      <c r="K38" s="28">
        <v>77920</v>
      </c>
      <c r="L38" s="64">
        <v>17281.592600000004</v>
      </c>
      <c r="M38" s="64">
        <f t="shared" si="2"/>
        <v>0.22178635266940455</v>
      </c>
      <c r="N38" s="45">
        <v>1512</v>
      </c>
      <c r="O38" s="17">
        <f t="shared" si="3"/>
        <v>26129768.011200007</v>
      </c>
      <c r="P38" s="17">
        <f t="shared" si="4"/>
        <v>36903738.412800007</v>
      </c>
      <c r="Q38" s="17">
        <f t="shared" si="5"/>
        <v>12301246.137600003</v>
      </c>
    </row>
    <row r="39" spans="2:17" x14ac:dyDescent="0.35">
      <c r="B39" s="26">
        <v>19006</v>
      </c>
      <c r="C39" s="27" t="s">
        <v>188</v>
      </c>
      <c r="D39" t="s">
        <v>243</v>
      </c>
      <c r="E39" s="28">
        <v>848</v>
      </c>
      <c r="F39" s="64">
        <v>1494.8588</v>
      </c>
      <c r="G39" s="64">
        <f t="shared" si="0"/>
        <v>1.7628051886792453</v>
      </c>
      <c r="H39" s="45">
        <v>5418</v>
      </c>
      <c r="I39" s="29">
        <f t="shared" si="1"/>
        <v>8099144.9783999994</v>
      </c>
      <c r="J39" s="29"/>
      <c r="K39" s="28">
        <v>64510</v>
      </c>
      <c r="L39" s="64">
        <v>12354.583799999997</v>
      </c>
      <c r="M39" s="64">
        <f t="shared" si="2"/>
        <v>0.1915142427530615</v>
      </c>
      <c r="N39" s="45">
        <v>1512</v>
      </c>
      <c r="O39" s="17">
        <f t="shared" si="3"/>
        <v>18680130.705599993</v>
      </c>
      <c r="P39" s="17">
        <f t="shared" si="4"/>
        <v>26779275.683999993</v>
      </c>
      <c r="Q39" s="17">
        <f t="shared" si="5"/>
        <v>8926425.2279999983</v>
      </c>
    </row>
    <row r="40" spans="2:17" x14ac:dyDescent="0.35">
      <c r="B40" s="26">
        <v>19007</v>
      </c>
      <c r="C40" s="27" t="s">
        <v>189</v>
      </c>
      <c r="D40" t="s">
        <v>243</v>
      </c>
      <c r="E40" s="28">
        <v>1189</v>
      </c>
      <c r="F40" s="64">
        <v>1984.8752999999999</v>
      </c>
      <c r="G40" s="64">
        <f t="shared" si="0"/>
        <v>1.6693652649285113</v>
      </c>
      <c r="H40" s="45">
        <v>5418</v>
      </c>
      <c r="I40" s="29">
        <f t="shared" si="1"/>
        <v>10754054.375399999</v>
      </c>
      <c r="J40" s="29"/>
      <c r="K40" s="28">
        <v>24844</v>
      </c>
      <c r="L40" s="64">
        <v>8864.7713000000022</v>
      </c>
      <c r="M40" s="64">
        <f t="shared" si="2"/>
        <v>0.35681739252938344</v>
      </c>
      <c r="N40" s="45">
        <v>1512</v>
      </c>
      <c r="O40" s="17">
        <f t="shared" si="3"/>
        <v>13403534.205600003</v>
      </c>
      <c r="P40" s="17">
        <f t="shared" si="4"/>
        <v>24157588.581</v>
      </c>
      <c r="Q40" s="17">
        <f t="shared" si="5"/>
        <v>8052529.5269999998</v>
      </c>
    </row>
    <row r="41" spans="2:17" x14ac:dyDescent="0.35">
      <c r="B41" s="26">
        <v>21002</v>
      </c>
      <c r="C41" s="27" t="s">
        <v>190</v>
      </c>
      <c r="D41" t="s">
        <v>243</v>
      </c>
      <c r="E41" s="28">
        <v>1826</v>
      </c>
      <c r="F41" s="64">
        <v>2794.0551000000005</v>
      </c>
      <c r="G41" s="64">
        <f t="shared" si="0"/>
        <v>1.5301506571741514</v>
      </c>
      <c r="H41" s="45">
        <v>5418</v>
      </c>
      <c r="I41" s="29">
        <f t="shared" si="1"/>
        <v>15138190.531800002</v>
      </c>
      <c r="J41" s="29"/>
      <c r="K41" s="28">
        <v>126980</v>
      </c>
      <c r="L41" s="64">
        <v>26481.185699999991</v>
      </c>
      <c r="M41" s="64">
        <f t="shared" si="2"/>
        <v>0.20854611513624186</v>
      </c>
      <c r="N41" s="45">
        <v>1512</v>
      </c>
      <c r="O41" s="17">
        <f t="shared" si="3"/>
        <v>40039552.778399989</v>
      </c>
      <c r="P41" s="17">
        <f t="shared" si="4"/>
        <v>55177743.310199991</v>
      </c>
      <c r="Q41" s="17">
        <f t="shared" si="5"/>
        <v>18392581.103399996</v>
      </c>
    </row>
    <row r="42" spans="2:17" x14ac:dyDescent="0.35">
      <c r="B42" s="26">
        <v>23003</v>
      </c>
      <c r="C42" s="27" t="s">
        <v>191</v>
      </c>
      <c r="D42" t="s">
        <v>243</v>
      </c>
      <c r="E42" s="28">
        <v>304</v>
      </c>
      <c r="F42" s="64">
        <v>441.11629999999991</v>
      </c>
      <c r="G42" s="64">
        <f t="shared" si="0"/>
        <v>1.4510404605263154</v>
      </c>
      <c r="H42" s="45">
        <v>5418</v>
      </c>
      <c r="I42" s="29">
        <f t="shared" si="1"/>
        <v>2389968.1133999997</v>
      </c>
      <c r="J42" s="29"/>
      <c r="K42" s="28">
        <v>12081</v>
      </c>
      <c r="L42" s="64">
        <v>2865.5095000000001</v>
      </c>
      <c r="M42" s="64">
        <f t="shared" si="2"/>
        <v>0.2371914162734873</v>
      </c>
      <c r="N42" s="45">
        <v>1512</v>
      </c>
      <c r="O42" s="17">
        <f t="shared" si="3"/>
        <v>4332650.3640000001</v>
      </c>
      <c r="P42" s="17">
        <f t="shared" si="4"/>
        <v>6722618.4773999993</v>
      </c>
      <c r="Q42" s="17">
        <f t="shared" si="5"/>
        <v>2240872.8257999998</v>
      </c>
    </row>
    <row r="43" spans="2:17" x14ac:dyDescent="0.35">
      <c r="B43" s="26">
        <v>23008</v>
      </c>
      <c r="C43" s="27" t="s">
        <v>192</v>
      </c>
      <c r="D43" t="s">
        <v>243</v>
      </c>
      <c r="E43" s="28">
        <v>742</v>
      </c>
      <c r="F43" s="64">
        <v>1026.5189</v>
      </c>
      <c r="G43" s="64">
        <f t="shared" si="0"/>
        <v>1.3834486522911051</v>
      </c>
      <c r="H43" s="45">
        <v>5418</v>
      </c>
      <c r="I43" s="29">
        <f t="shared" si="1"/>
        <v>5561679.4002</v>
      </c>
      <c r="J43" s="29"/>
      <c r="K43" s="28">
        <v>165246</v>
      </c>
      <c r="L43" s="64">
        <v>14406.4288</v>
      </c>
      <c r="M43" s="64">
        <f t="shared" si="2"/>
        <v>8.718170969342677E-2</v>
      </c>
      <c r="N43" s="45">
        <v>1512</v>
      </c>
      <c r="O43" s="17">
        <f t="shared" si="3"/>
        <v>21782520.345599998</v>
      </c>
      <c r="P43" s="17">
        <f t="shared" si="4"/>
        <v>27344199.745799996</v>
      </c>
      <c r="Q43" s="17">
        <f t="shared" si="5"/>
        <v>9114733.2485999987</v>
      </c>
    </row>
    <row r="44" spans="2:17" x14ac:dyDescent="0.35">
      <c r="B44" s="26">
        <v>31000</v>
      </c>
      <c r="C44" s="27" t="s">
        <v>193</v>
      </c>
      <c r="D44" t="s">
        <v>243</v>
      </c>
      <c r="E44" s="28">
        <v>666</v>
      </c>
      <c r="F44" s="64">
        <v>838.93139999999994</v>
      </c>
      <c r="G44" s="64">
        <f t="shared" si="0"/>
        <v>1.2596567567567567</v>
      </c>
      <c r="H44" s="45">
        <v>5418</v>
      </c>
      <c r="I44" s="29">
        <f t="shared" si="1"/>
        <v>4545330.3251999998</v>
      </c>
      <c r="J44" s="29"/>
      <c r="K44" s="28">
        <v>13917</v>
      </c>
      <c r="L44" s="64">
        <v>3979.5229999999997</v>
      </c>
      <c r="M44" s="64">
        <f t="shared" si="2"/>
        <v>0.28594689947546165</v>
      </c>
      <c r="N44" s="45">
        <v>1512</v>
      </c>
      <c r="O44" s="17">
        <f t="shared" si="3"/>
        <v>6017038.7759999996</v>
      </c>
      <c r="P44" s="17">
        <f t="shared" si="4"/>
        <v>10562369.101199999</v>
      </c>
      <c r="Q44" s="17">
        <f t="shared" si="5"/>
        <v>3520789.7004</v>
      </c>
    </row>
    <row r="45" spans="2:17" x14ac:dyDescent="0.35">
      <c r="B45" s="26">
        <v>3052</v>
      </c>
      <c r="C45" s="27" t="s">
        <v>194</v>
      </c>
      <c r="D45" t="s">
        <v>243</v>
      </c>
      <c r="E45" s="28">
        <v>642</v>
      </c>
      <c r="F45" s="64">
        <v>656.11229999999978</v>
      </c>
      <c r="G45" s="64">
        <f t="shared" si="0"/>
        <v>1.0219817757009342</v>
      </c>
      <c r="H45" s="45">
        <v>5418</v>
      </c>
      <c r="I45" s="29">
        <f t="shared" si="1"/>
        <v>3554816.441399999</v>
      </c>
      <c r="J45" s="29"/>
      <c r="K45" s="28">
        <v>10951</v>
      </c>
      <c r="L45" s="64">
        <v>2113.9987000000001</v>
      </c>
      <c r="M45" s="64">
        <f t="shared" si="2"/>
        <v>0.19304161263811526</v>
      </c>
      <c r="N45" s="45">
        <v>1512</v>
      </c>
      <c r="O45" s="17">
        <f t="shared" si="3"/>
        <v>3196366.0344000002</v>
      </c>
      <c r="P45" s="17">
        <f t="shared" si="4"/>
        <v>6751182.4757999992</v>
      </c>
      <c r="Q45" s="17">
        <f t="shared" si="5"/>
        <v>2250394.1585999997</v>
      </c>
    </row>
    <row r="46" spans="2:17" x14ac:dyDescent="0.35">
      <c r="B46" s="26">
        <v>5006</v>
      </c>
      <c r="C46" s="27" t="s">
        <v>195</v>
      </c>
      <c r="D46" t="s">
        <v>243</v>
      </c>
      <c r="E46" s="28">
        <v>446</v>
      </c>
      <c r="F46" s="64">
        <v>470.57719999999983</v>
      </c>
      <c r="G46" s="64">
        <f t="shared" si="0"/>
        <v>1.0551058295964122</v>
      </c>
      <c r="H46" s="45">
        <v>5418</v>
      </c>
      <c r="I46" s="29">
        <f t="shared" si="1"/>
        <v>2549587.2695999993</v>
      </c>
      <c r="J46" s="29"/>
      <c r="K46" s="28">
        <v>25757</v>
      </c>
      <c r="L46" s="64">
        <v>5179.33</v>
      </c>
      <c r="M46" s="64">
        <f t="shared" si="2"/>
        <v>0.20108436541522692</v>
      </c>
      <c r="N46" s="45">
        <v>1512</v>
      </c>
      <c r="O46" s="17">
        <f t="shared" si="3"/>
        <v>7831146.96</v>
      </c>
      <c r="P46" s="17">
        <f t="shared" si="4"/>
        <v>10380734.229599999</v>
      </c>
      <c r="Q46" s="17">
        <f t="shared" si="5"/>
        <v>3460244.7431999999</v>
      </c>
    </row>
    <row r="47" spans="2:17" x14ac:dyDescent="0.35">
      <c r="B47" s="26">
        <v>18007</v>
      </c>
      <c r="C47" s="27" t="s">
        <v>196</v>
      </c>
      <c r="D47" t="s">
        <v>243</v>
      </c>
      <c r="E47" s="28">
        <v>455</v>
      </c>
      <c r="F47" s="64">
        <v>861.72220000000004</v>
      </c>
      <c r="G47" s="64">
        <f t="shared" si="0"/>
        <v>1.8938949450549452</v>
      </c>
      <c r="H47" s="45">
        <v>5418</v>
      </c>
      <c r="I47" s="29">
        <f t="shared" si="1"/>
        <v>4668810.8796000006</v>
      </c>
      <c r="J47" s="29"/>
      <c r="K47" s="28">
        <v>24315</v>
      </c>
      <c r="L47" s="64">
        <v>4720.0053999999991</v>
      </c>
      <c r="M47" s="64">
        <f t="shared" si="2"/>
        <v>0.1941190787579683</v>
      </c>
      <c r="N47" s="45">
        <v>1512</v>
      </c>
      <c r="O47" s="17">
        <f t="shared" si="3"/>
        <v>7136648.1647999985</v>
      </c>
      <c r="P47" s="17">
        <f t="shared" si="4"/>
        <v>11805459.044399999</v>
      </c>
      <c r="Q47" s="17">
        <f t="shared" si="5"/>
        <v>3935153.0147999995</v>
      </c>
    </row>
    <row r="48" spans="2:17" x14ac:dyDescent="0.35">
      <c r="B48" s="26">
        <v>21001</v>
      </c>
      <c r="C48" s="27" t="s">
        <v>197</v>
      </c>
      <c r="D48" t="s">
        <v>243</v>
      </c>
      <c r="E48" s="28">
        <v>173</v>
      </c>
      <c r="F48" s="64">
        <v>216.97750000000002</v>
      </c>
      <c r="G48" s="64">
        <f t="shared" si="0"/>
        <v>1.2542052023121388</v>
      </c>
      <c r="H48" s="45">
        <v>5418</v>
      </c>
      <c r="I48" s="29">
        <f t="shared" si="1"/>
        <v>1175584.0950000002</v>
      </c>
      <c r="J48" s="29"/>
      <c r="K48" s="28">
        <v>6077</v>
      </c>
      <c r="L48" s="64">
        <v>1430.9437</v>
      </c>
      <c r="M48" s="64">
        <f t="shared" si="2"/>
        <v>0.2354687674839559</v>
      </c>
      <c r="N48" s="45">
        <v>1512</v>
      </c>
      <c r="O48" s="17">
        <f t="shared" si="3"/>
        <v>2163586.8744000001</v>
      </c>
      <c r="P48" s="17">
        <f t="shared" si="4"/>
        <v>3339170.9694000003</v>
      </c>
      <c r="Q48" s="17">
        <f t="shared" si="5"/>
        <v>1113056.9898000001</v>
      </c>
    </row>
    <row r="49" spans="2:17" x14ac:dyDescent="0.35">
      <c r="B49" s="26">
        <v>4004</v>
      </c>
      <c r="C49" s="27" t="s">
        <v>198</v>
      </c>
      <c r="D49" t="s">
        <v>243</v>
      </c>
      <c r="E49" s="28">
        <v>382</v>
      </c>
      <c r="F49" s="64">
        <v>464.44</v>
      </c>
      <c r="G49" s="64">
        <f t="shared" si="0"/>
        <v>1.2158115183246074</v>
      </c>
      <c r="H49" s="45">
        <v>5418</v>
      </c>
      <c r="I49" s="29">
        <f t="shared" si="1"/>
        <v>2516335.9200000004</v>
      </c>
      <c r="J49" s="29"/>
      <c r="K49" s="28">
        <v>25928</v>
      </c>
      <c r="L49" s="64">
        <v>6326.8397000000014</v>
      </c>
      <c r="M49" s="64">
        <f t="shared" si="2"/>
        <v>0.24401572431348353</v>
      </c>
      <c r="N49" s="45">
        <v>1512</v>
      </c>
      <c r="O49" s="17">
        <f t="shared" si="3"/>
        <v>9566181.6264000013</v>
      </c>
      <c r="P49" s="17">
        <f t="shared" si="4"/>
        <v>12082517.546400001</v>
      </c>
      <c r="Q49" s="17">
        <f t="shared" si="5"/>
        <v>4027505.8488000003</v>
      </c>
    </row>
    <row r="51" spans="2:17" x14ac:dyDescent="0.35">
      <c r="B51" s="26"/>
      <c r="C51" s="27"/>
      <c r="F51" s="64"/>
      <c r="G51" s="64"/>
      <c r="H51" s="45"/>
      <c r="I51" s="29"/>
      <c r="J51" s="29"/>
      <c r="K51" s="28"/>
      <c r="L51" s="64"/>
      <c r="M51" s="64"/>
      <c r="N51" s="45"/>
      <c r="O51" s="17"/>
      <c r="P51" s="17"/>
      <c r="Q51" s="17"/>
    </row>
    <row r="52" spans="2:17" x14ac:dyDescent="0.35">
      <c r="P52" s="17"/>
    </row>
    <row r="53" spans="2:17" x14ac:dyDescent="0.35">
      <c r="P53" s="17"/>
    </row>
  </sheetData>
  <mergeCells count="2">
    <mergeCell ref="E7:I7"/>
    <mergeCell ref="K7:O7"/>
  </mergeCells>
  <pageMargins left="0.7" right="0.7" top="0.75" bottom="0.75" header="0.3" footer="0.3"/>
  <pageSetup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887E4-3BF5-4265-AE63-017DAD37EFCB}">
  <dimension ref="A1:R52"/>
  <sheetViews>
    <sheetView topLeftCell="B1" zoomScale="79" workbookViewId="0">
      <pane ySplit="8" topLeftCell="A9" activePane="bottomLeft" state="frozen"/>
      <selection activeCell="F3" sqref="F3"/>
      <selection pane="bottomLeft" activeCell="V17" sqref="V17"/>
    </sheetView>
  </sheetViews>
  <sheetFormatPr defaultRowHeight="14.5" x14ac:dyDescent="0.35"/>
  <cols>
    <col min="1" max="1" width="9.1796875" hidden="1" customWidth="1"/>
    <col min="2" max="2" width="8.81640625" bestFit="1" customWidth="1"/>
    <col min="3" max="3" width="36.54296875" customWidth="1"/>
    <col min="4" max="4" width="15.81640625" customWidth="1"/>
    <col min="5" max="5" width="9.7265625" style="28" bestFit="1" customWidth="1"/>
    <col min="6" max="6" width="9.7265625" bestFit="1" customWidth="1"/>
    <col min="7" max="7" width="9.453125" bestFit="1" customWidth="1"/>
    <col min="8" max="8" width="11.26953125" customWidth="1"/>
    <col min="9" max="9" width="13.54296875" customWidth="1"/>
    <col min="10" max="10" width="4.453125" customWidth="1"/>
    <col min="11" max="11" width="10.7265625" bestFit="1" customWidth="1"/>
    <col min="12" max="12" width="10.453125" bestFit="1" customWidth="1"/>
    <col min="13" max="13" width="9.453125" bestFit="1" customWidth="1"/>
    <col min="14" max="14" width="10.1796875" bestFit="1" customWidth="1"/>
    <col min="15" max="15" width="16.453125" bestFit="1" customWidth="1"/>
    <col min="16" max="16" width="8.26953125" hidden="1" customWidth="1"/>
    <col min="17" max="17" width="16.453125" bestFit="1" customWidth="1"/>
    <col min="18" max="18" width="14.26953125" bestFit="1" customWidth="1"/>
  </cols>
  <sheetData>
    <row r="1" spans="1:18" x14ac:dyDescent="0.35">
      <c r="B1" s="2" t="s">
        <v>0</v>
      </c>
      <c r="E1" s="2" t="s">
        <v>1</v>
      </c>
    </row>
    <row r="2" spans="1:18" x14ac:dyDescent="0.35">
      <c r="B2" s="2" t="s">
        <v>199</v>
      </c>
      <c r="E2"/>
    </row>
    <row r="3" spans="1:18" x14ac:dyDescent="0.35">
      <c r="E3"/>
    </row>
    <row r="4" spans="1:18" x14ac:dyDescent="0.35">
      <c r="B4" s="2" t="s">
        <v>7</v>
      </c>
      <c r="E4" s="55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1:18" x14ac:dyDescent="0.35">
      <c r="B5" s="2"/>
      <c r="E5" s="65"/>
      <c r="F5" s="66"/>
      <c r="G5" s="67"/>
      <c r="H5" s="56"/>
      <c r="I5" s="56"/>
      <c r="J5" s="56"/>
      <c r="K5" s="56"/>
      <c r="L5" s="56"/>
      <c r="M5" s="57">
        <f>AVERAGE(M9:M33)</f>
        <v>0.22004024732137786</v>
      </c>
      <c r="N5" s="56"/>
      <c r="O5" s="58">
        <f>O6*4</f>
        <v>719332414.49600017</v>
      </c>
      <c r="P5" s="56"/>
      <c r="Q5" s="59">
        <f>Q7*4</f>
        <v>972312840.33479297</v>
      </c>
      <c r="R5" s="56"/>
    </row>
    <row r="6" spans="1:18" s="66" customFormat="1" x14ac:dyDescent="0.35">
      <c r="B6" s="2" t="s">
        <v>8</v>
      </c>
      <c r="E6" s="55">
        <v>12610</v>
      </c>
      <c r="F6" s="55">
        <v>16225.014484273503</v>
      </c>
      <c r="G6" s="56">
        <f>F6/E6</f>
        <v>1.2866783889193896</v>
      </c>
      <c r="H6" s="56"/>
      <c r="I6" s="55">
        <f>SUM(I9:I47)</f>
        <v>63245106.459698118</v>
      </c>
      <c r="J6" s="55"/>
      <c r="K6" s="55">
        <v>583018</v>
      </c>
      <c r="L6" s="55">
        <v>136031.09199999998</v>
      </c>
      <c r="M6" s="56">
        <f>L6/K6</f>
        <v>0.23332228507524636</v>
      </c>
      <c r="N6" s="56"/>
      <c r="O6" s="55">
        <f>SUM(O9:O47)</f>
        <v>179833103.62400004</v>
      </c>
      <c r="P6" s="55">
        <f>SUM(P9:P47)</f>
        <v>0</v>
      </c>
      <c r="Q6" s="55">
        <f>SUM(Q9:Q47)</f>
        <v>243078210.08369824</v>
      </c>
      <c r="R6" s="56"/>
    </row>
    <row r="7" spans="1:18" x14ac:dyDescent="0.35">
      <c r="E7" s="60" t="s">
        <v>149</v>
      </c>
      <c r="F7" s="60"/>
      <c r="G7" s="60"/>
      <c r="H7" s="60"/>
      <c r="I7" s="60"/>
      <c r="J7" s="61"/>
      <c r="K7" s="60" t="s">
        <v>150</v>
      </c>
      <c r="L7" s="60"/>
      <c r="M7" s="60"/>
      <c r="N7" s="60"/>
      <c r="O7" s="60"/>
      <c r="P7" s="61"/>
      <c r="Q7" s="62">
        <f>SUM(Q9:Q47)</f>
        <v>243078210.08369824</v>
      </c>
      <c r="R7" s="62">
        <f>SUM(R9:R52)</f>
        <v>94249470.264632702</v>
      </c>
    </row>
    <row r="8" spans="1:18" ht="29" x14ac:dyDescent="0.35">
      <c r="B8" s="20" t="s">
        <v>9</v>
      </c>
      <c r="C8" s="20" t="s">
        <v>10</v>
      </c>
      <c r="D8" s="68" t="s">
        <v>151</v>
      </c>
      <c r="E8" s="21" t="s">
        <v>152</v>
      </c>
      <c r="F8" s="20" t="s">
        <v>153</v>
      </c>
      <c r="G8" s="20" t="s">
        <v>154</v>
      </c>
      <c r="H8" s="20" t="s">
        <v>155</v>
      </c>
      <c r="I8" s="20" t="s">
        <v>156</v>
      </c>
      <c r="J8" s="63"/>
      <c r="K8" s="20" t="s">
        <v>157</v>
      </c>
      <c r="L8" s="20" t="s">
        <v>153</v>
      </c>
      <c r="M8" s="20" t="s">
        <v>154</v>
      </c>
      <c r="N8" s="20" t="s">
        <v>155</v>
      </c>
      <c r="O8" s="20" t="s">
        <v>156</v>
      </c>
      <c r="P8" s="63"/>
      <c r="Q8" s="20" t="s">
        <v>158</v>
      </c>
      <c r="R8" s="20" t="s">
        <v>19</v>
      </c>
    </row>
    <row r="9" spans="1:18" x14ac:dyDescent="0.35">
      <c r="A9">
        <v>140127</v>
      </c>
      <c r="B9" s="26">
        <v>1002</v>
      </c>
      <c r="C9" s="27" t="s">
        <v>200</v>
      </c>
      <c r="D9" t="s">
        <v>244</v>
      </c>
      <c r="E9" s="28">
        <v>367</v>
      </c>
      <c r="F9" s="64">
        <v>353.77059999999994</v>
      </c>
      <c r="G9" s="64">
        <f>IFERROR(F9/E9,0)</f>
        <v>0.96395258855585819</v>
      </c>
      <c r="H9" s="18">
        <v>3898</v>
      </c>
      <c r="I9" s="29">
        <f>E9*G9*H9</f>
        <v>1378997.7987999998</v>
      </c>
      <c r="J9" s="29"/>
      <c r="K9" s="28">
        <v>13411</v>
      </c>
      <c r="L9" s="64">
        <v>2797.2812000000004</v>
      </c>
      <c r="M9" s="64">
        <f t="shared" ref="M9:M51" si="0">IFERROR(L9/K9,0)</f>
        <v>0.208581105063008</v>
      </c>
      <c r="N9" s="69">
        <v>1322</v>
      </c>
      <c r="O9" s="17">
        <f>K9*M9*N9</f>
        <v>3698005.7464000005</v>
      </c>
      <c r="P9" s="29"/>
      <c r="Q9" s="17">
        <f>O9+I9</f>
        <v>5077003.5452000005</v>
      </c>
      <c r="R9" s="17">
        <f>Q9/3</f>
        <v>1692334.5150666668</v>
      </c>
    </row>
    <row r="10" spans="1:18" x14ac:dyDescent="0.35">
      <c r="A10">
        <v>140202</v>
      </c>
      <c r="B10" s="26">
        <v>1011</v>
      </c>
      <c r="C10" s="27" t="s">
        <v>201</v>
      </c>
      <c r="D10" t="s">
        <v>244</v>
      </c>
      <c r="E10" s="28">
        <v>662</v>
      </c>
      <c r="F10" s="64">
        <v>748.39670000000012</v>
      </c>
      <c r="G10" s="64">
        <f>IFERROR(F10/E10,0)</f>
        <v>1.1305086102719035</v>
      </c>
      <c r="H10" s="18">
        <v>3898</v>
      </c>
      <c r="I10" s="29">
        <f t="shared" ref="I10:I51" si="1">E10*G10*H10</f>
        <v>2917250.3366000005</v>
      </c>
      <c r="J10" s="29"/>
      <c r="K10" s="28">
        <v>36061</v>
      </c>
      <c r="L10" s="64">
        <v>4948.7553999999991</v>
      </c>
      <c r="M10" s="64">
        <f t="shared" si="0"/>
        <v>0.13723289426249963</v>
      </c>
      <c r="N10" s="69">
        <v>1322</v>
      </c>
      <c r="O10" s="17">
        <f t="shared" ref="O10:O51" si="2">K10*M10*N10</f>
        <v>6542254.6387999989</v>
      </c>
      <c r="P10" s="29"/>
      <c r="Q10" s="17">
        <f t="shared" ref="Q10:Q46" si="3">O10+I10</f>
        <v>9459504.9753999989</v>
      </c>
      <c r="R10" s="17">
        <f t="shared" ref="R10:R52" si="4">Q10/3</f>
        <v>3153168.325133333</v>
      </c>
    </row>
    <row r="11" spans="1:18" x14ac:dyDescent="0.35">
      <c r="A11">
        <v>140288</v>
      </c>
      <c r="B11" s="26">
        <v>2005</v>
      </c>
      <c r="C11" s="27" t="s">
        <v>202</v>
      </c>
      <c r="D11" t="s">
        <v>244</v>
      </c>
      <c r="E11" s="28">
        <v>471</v>
      </c>
      <c r="F11" s="64">
        <v>404.00179999999995</v>
      </c>
      <c r="G11" s="64">
        <f t="shared" ref="G11:G51" si="5">IFERROR(F11/E11,0)</f>
        <v>0.85775329087048824</v>
      </c>
      <c r="H11" s="18">
        <v>3898</v>
      </c>
      <c r="I11" s="29">
        <f t="shared" si="1"/>
        <v>1574799.0163999998</v>
      </c>
      <c r="J11" s="29"/>
      <c r="K11" s="28">
        <v>19908</v>
      </c>
      <c r="L11" s="64">
        <v>4962.2714999999989</v>
      </c>
      <c r="M11" s="64">
        <f t="shared" si="0"/>
        <v>0.24926017179023502</v>
      </c>
      <c r="N11" s="69">
        <v>1322</v>
      </c>
      <c r="O11" s="17">
        <f t="shared" si="2"/>
        <v>6560122.9229999986</v>
      </c>
      <c r="P11" s="29"/>
      <c r="Q11" s="17">
        <f t="shared" si="3"/>
        <v>8134921.9393999986</v>
      </c>
      <c r="R11" s="17">
        <f t="shared" si="4"/>
        <v>2711640.6464666664</v>
      </c>
    </row>
    <row r="12" spans="1:18" x14ac:dyDescent="0.35">
      <c r="A12">
        <v>140291</v>
      </c>
      <c r="B12" s="26">
        <v>2008</v>
      </c>
      <c r="C12" s="27" t="s">
        <v>203</v>
      </c>
      <c r="D12" t="s">
        <v>244</v>
      </c>
      <c r="E12" s="28">
        <v>227</v>
      </c>
      <c r="F12" s="64">
        <v>344.82300000000004</v>
      </c>
      <c r="G12" s="64">
        <f t="shared" si="5"/>
        <v>1.5190440528634364</v>
      </c>
      <c r="H12" s="18">
        <v>3898</v>
      </c>
      <c r="I12" s="29">
        <f t="shared" si="1"/>
        <v>1344120.0540000002</v>
      </c>
      <c r="J12" s="29"/>
      <c r="K12" s="28">
        <v>22046</v>
      </c>
      <c r="L12" s="64">
        <v>3072.6203000000005</v>
      </c>
      <c r="M12" s="64">
        <f t="shared" si="0"/>
        <v>0.13937314252018509</v>
      </c>
      <c r="N12" s="69">
        <v>1322</v>
      </c>
      <c r="O12" s="17">
        <f t="shared" si="2"/>
        <v>4062004.0366000007</v>
      </c>
      <c r="P12" s="29"/>
      <c r="Q12" s="17">
        <f t="shared" si="3"/>
        <v>5406124.0906000007</v>
      </c>
      <c r="R12" s="17">
        <f t="shared" si="4"/>
        <v>1802041.3635333336</v>
      </c>
    </row>
    <row r="13" spans="1:18" x14ac:dyDescent="0.35">
      <c r="A13">
        <v>140223</v>
      </c>
      <c r="B13" s="26">
        <v>2010</v>
      </c>
      <c r="C13" s="27" t="s">
        <v>81</v>
      </c>
      <c r="D13" t="s">
        <v>244</v>
      </c>
      <c r="E13" s="28">
        <v>62</v>
      </c>
      <c r="F13" s="64">
        <v>35.871999999999993</v>
      </c>
      <c r="G13" s="64">
        <f t="shared" si="5"/>
        <v>0.57858064516129015</v>
      </c>
      <c r="H13" s="18">
        <v>3898</v>
      </c>
      <c r="I13" s="29">
        <f t="shared" si="1"/>
        <v>139829.05599999998</v>
      </c>
      <c r="J13" s="29"/>
      <c r="K13" s="28">
        <v>3153</v>
      </c>
      <c r="L13" s="64">
        <v>477.89699999999999</v>
      </c>
      <c r="M13" s="64">
        <f t="shared" si="0"/>
        <v>0.15156898192197907</v>
      </c>
      <c r="N13" s="69">
        <v>1322</v>
      </c>
      <c r="O13" s="17">
        <f t="shared" si="2"/>
        <v>631779.83400000003</v>
      </c>
      <c r="P13" s="29"/>
      <c r="Q13" s="17">
        <f t="shared" si="3"/>
        <v>771608.89</v>
      </c>
      <c r="R13" s="17">
        <f t="shared" si="4"/>
        <v>257202.96333333335</v>
      </c>
    </row>
    <row r="14" spans="1:18" x14ac:dyDescent="0.35">
      <c r="A14">
        <v>140030</v>
      </c>
      <c r="B14" s="26">
        <v>2134</v>
      </c>
      <c r="C14" s="27" t="s">
        <v>204</v>
      </c>
      <c r="D14" t="s">
        <v>244</v>
      </c>
      <c r="E14" s="28">
        <v>129</v>
      </c>
      <c r="F14" s="64">
        <v>234.41209999999998</v>
      </c>
      <c r="G14" s="64">
        <f t="shared" si="5"/>
        <v>1.8171480620155038</v>
      </c>
      <c r="H14" s="18">
        <v>3898</v>
      </c>
      <c r="I14" s="29">
        <f t="shared" si="1"/>
        <v>913738.36579999991</v>
      </c>
      <c r="J14" s="29"/>
      <c r="K14" s="28">
        <v>9953</v>
      </c>
      <c r="L14" s="64">
        <v>2278.5425999999993</v>
      </c>
      <c r="M14" s="64">
        <f t="shared" si="0"/>
        <v>0.22893023209082683</v>
      </c>
      <c r="N14" s="69">
        <v>1322</v>
      </c>
      <c r="O14" s="17">
        <f t="shared" si="2"/>
        <v>3012233.317199999</v>
      </c>
      <c r="P14" s="29"/>
      <c r="Q14" s="17">
        <f t="shared" si="3"/>
        <v>3925971.6829999988</v>
      </c>
      <c r="R14" s="17">
        <f t="shared" si="4"/>
        <v>1308657.2276666663</v>
      </c>
    </row>
    <row r="15" spans="1:18" x14ac:dyDescent="0.35">
      <c r="B15" s="26">
        <v>3002</v>
      </c>
      <c r="C15" s="27" t="s">
        <v>205</v>
      </c>
      <c r="D15" t="s">
        <v>244</v>
      </c>
      <c r="E15" s="28">
        <v>120</v>
      </c>
      <c r="F15" s="64">
        <v>102.23649999999999</v>
      </c>
      <c r="G15" s="64">
        <f>IFERROR(F15/E15,0)</f>
        <v>0.85197083333333323</v>
      </c>
      <c r="H15" s="18">
        <v>3898</v>
      </c>
      <c r="I15" s="29">
        <f>E15*G15*H15</f>
        <v>398517.87699999998</v>
      </c>
      <c r="J15" s="29"/>
      <c r="K15" s="28">
        <v>12878</v>
      </c>
      <c r="L15" s="64">
        <v>2148.5727999999995</v>
      </c>
      <c r="M15" s="64">
        <f>IFERROR(L15/K15,0)</f>
        <v>0.16684056530517158</v>
      </c>
      <c r="N15" s="69">
        <v>1322</v>
      </c>
      <c r="O15" s="17">
        <f>K15*M15*N15</f>
        <v>2840413.2415999994</v>
      </c>
      <c r="P15" s="29"/>
      <c r="Q15" s="17">
        <f>O15+I15</f>
        <v>3238931.1185999992</v>
      </c>
      <c r="R15" s="17">
        <f>Q15/3</f>
        <v>1079643.7061999997</v>
      </c>
    </row>
    <row r="16" spans="1:18" x14ac:dyDescent="0.35">
      <c r="A16">
        <v>140002</v>
      </c>
      <c r="B16" s="26">
        <v>3066</v>
      </c>
      <c r="C16" s="27" t="s">
        <v>206</v>
      </c>
      <c r="D16" t="s">
        <v>244</v>
      </c>
      <c r="E16" s="28">
        <v>481</v>
      </c>
      <c r="F16" s="64">
        <v>766.99850000000004</v>
      </c>
      <c r="G16" s="64">
        <f t="shared" si="5"/>
        <v>1.5945914760914761</v>
      </c>
      <c r="H16" s="18">
        <v>3898</v>
      </c>
      <c r="I16" s="29">
        <f t="shared" si="1"/>
        <v>2989760.1529999999</v>
      </c>
      <c r="J16" s="29"/>
      <c r="K16" s="28">
        <v>17504</v>
      </c>
      <c r="L16" s="64">
        <v>4247.9644000000017</v>
      </c>
      <c r="M16" s="64">
        <f t="shared" si="0"/>
        <v>0.24268535191956134</v>
      </c>
      <c r="N16" s="69">
        <v>1322</v>
      </c>
      <c r="O16" s="17">
        <f t="shared" si="2"/>
        <v>5615808.9368000021</v>
      </c>
      <c r="P16" s="29"/>
      <c r="Q16" s="17">
        <f t="shared" si="3"/>
        <v>8605569.0898000021</v>
      </c>
      <c r="R16" s="17">
        <f t="shared" si="4"/>
        <v>2868523.0299333339</v>
      </c>
    </row>
    <row r="17" spans="1:18" x14ac:dyDescent="0.35">
      <c r="A17">
        <v>140122</v>
      </c>
      <c r="B17" s="26">
        <v>3999</v>
      </c>
      <c r="C17" s="27" t="s">
        <v>207</v>
      </c>
      <c r="D17" t="s">
        <v>244</v>
      </c>
      <c r="E17" s="28">
        <v>42</v>
      </c>
      <c r="F17" s="64">
        <v>140.26859999999999</v>
      </c>
      <c r="G17" s="64">
        <f t="shared" si="5"/>
        <v>3.3397285714285712</v>
      </c>
      <c r="H17" s="18">
        <v>3898</v>
      </c>
      <c r="I17" s="29">
        <f t="shared" si="1"/>
        <v>546767.00280000002</v>
      </c>
      <c r="J17" s="29"/>
      <c r="K17" s="28">
        <v>3730</v>
      </c>
      <c r="L17" s="64">
        <v>970.50020000000006</v>
      </c>
      <c r="M17" s="64">
        <f t="shared" si="0"/>
        <v>0.26018772117962469</v>
      </c>
      <c r="N17" s="69">
        <v>1322</v>
      </c>
      <c r="O17" s="17">
        <f t="shared" si="2"/>
        <v>1283001.2644</v>
      </c>
      <c r="P17" s="29"/>
      <c r="Q17" s="17">
        <f t="shared" si="3"/>
        <v>1829768.2672000001</v>
      </c>
      <c r="R17" s="17">
        <f t="shared" si="4"/>
        <v>609922.75573333341</v>
      </c>
    </row>
    <row r="18" spans="1:18" x14ac:dyDescent="0.35">
      <c r="A18">
        <v>140258</v>
      </c>
      <c r="B18" s="26">
        <v>4006</v>
      </c>
      <c r="C18" s="27" t="s">
        <v>208</v>
      </c>
      <c r="D18" t="s">
        <v>244</v>
      </c>
      <c r="E18" s="28">
        <v>294</v>
      </c>
      <c r="F18" s="64">
        <v>385.02239999999989</v>
      </c>
      <c r="G18" s="64">
        <f t="shared" si="5"/>
        <v>1.3095999999999997</v>
      </c>
      <c r="H18" s="18">
        <v>3898</v>
      </c>
      <c r="I18" s="29">
        <f t="shared" si="1"/>
        <v>1500817.3151999996</v>
      </c>
      <c r="J18" s="29"/>
      <c r="K18" s="28">
        <v>21469</v>
      </c>
      <c r="L18" s="64">
        <v>4744.6220000000012</v>
      </c>
      <c r="M18" s="64">
        <f t="shared" si="0"/>
        <v>0.22099874237272352</v>
      </c>
      <c r="N18" s="69">
        <v>1322</v>
      </c>
      <c r="O18" s="17">
        <f t="shared" si="2"/>
        <v>6272390.2840000018</v>
      </c>
      <c r="P18" s="29"/>
      <c r="Q18" s="17">
        <f t="shared" si="3"/>
        <v>7773207.599200001</v>
      </c>
      <c r="R18" s="17">
        <f t="shared" si="4"/>
        <v>2591069.1997333337</v>
      </c>
    </row>
    <row r="19" spans="1:18" x14ac:dyDescent="0.35">
      <c r="A19">
        <v>140290</v>
      </c>
      <c r="B19" s="26">
        <v>4008</v>
      </c>
      <c r="C19" s="27" t="s">
        <v>209</v>
      </c>
      <c r="D19" t="s">
        <v>244</v>
      </c>
      <c r="E19" s="28">
        <v>196</v>
      </c>
      <c r="F19" s="64">
        <v>207.2774</v>
      </c>
      <c r="G19" s="64">
        <f t="shared" si="5"/>
        <v>1.0575377551020408</v>
      </c>
      <c r="H19" s="18">
        <v>3898</v>
      </c>
      <c r="I19" s="29">
        <f t="shared" si="1"/>
        <v>807967.30519999994</v>
      </c>
      <c r="J19" s="29"/>
      <c r="K19" s="28">
        <v>14075</v>
      </c>
      <c r="L19" s="64">
        <v>2763.6037999999999</v>
      </c>
      <c r="M19" s="64">
        <f t="shared" si="0"/>
        <v>0.19634840497335701</v>
      </c>
      <c r="N19" s="69">
        <v>1322</v>
      </c>
      <c r="O19" s="17">
        <f t="shared" si="2"/>
        <v>3653484.2235999997</v>
      </c>
      <c r="P19" s="29"/>
      <c r="Q19" s="17">
        <f t="shared" si="3"/>
        <v>4461451.5287999995</v>
      </c>
      <c r="R19" s="17">
        <f t="shared" si="4"/>
        <v>1487150.5095999998</v>
      </c>
    </row>
    <row r="20" spans="1:18" x14ac:dyDescent="0.35">
      <c r="A20">
        <v>140289</v>
      </c>
      <c r="B20" s="26">
        <v>4025</v>
      </c>
      <c r="C20" s="27" t="s">
        <v>210</v>
      </c>
      <c r="D20" t="s">
        <v>244</v>
      </c>
      <c r="E20" s="28">
        <v>455</v>
      </c>
      <c r="F20" s="64">
        <v>709.9482999999999</v>
      </c>
      <c r="G20" s="64">
        <f t="shared" si="5"/>
        <v>1.5603259340659339</v>
      </c>
      <c r="H20" s="18">
        <v>3898</v>
      </c>
      <c r="I20" s="29">
        <f t="shared" si="1"/>
        <v>2767378.4733999996</v>
      </c>
      <c r="J20" s="29"/>
      <c r="K20" s="28">
        <v>10682</v>
      </c>
      <c r="L20" s="64">
        <v>3432.6605000000009</v>
      </c>
      <c r="M20" s="64">
        <f t="shared" si="0"/>
        <v>0.3213499812769145</v>
      </c>
      <c r="N20" s="69">
        <v>1322</v>
      </c>
      <c r="O20" s="17">
        <f t="shared" si="2"/>
        <v>4537977.1810000008</v>
      </c>
      <c r="P20" s="29"/>
      <c r="Q20" s="17">
        <f t="shared" si="3"/>
        <v>7305355.6544000003</v>
      </c>
      <c r="R20" s="17">
        <f t="shared" si="4"/>
        <v>2435118.5514666666</v>
      </c>
    </row>
    <row r="21" spans="1:18" x14ac:dyDescent="0.35">
      <c r="A21">
        <v>140015</v>
      </c>
      <c r="B21" s="26">
        <v>5003</v>
      </c>
      <c r="C21" s="27" t="s">
        <v>211</v>
      </c>
      <c r="D21" t="s">
        <v>244</v>
      </c>
      <c r="E21" s="28">
        <v>185</v>
      </c>
      <c r="F21" s="64">
        <v>142.51740000000001</v>
      </c>
      <c r="G21" s="64">
        <f t="shared" si="5"/>
        <v>0.77036432432432433</v>
      </c>
      <c r="H21" s="18">
        <v>3898</v>
      </c>
      <c r="I21" s="29">
        <f t="shared" si="1"/>
        <v>555532.82520000008</v>
      </c>
      <c r="J21" s="29"/>
      <c r="K21" s="28">
        <v>7365</v>
      </c>
      <c r="L21" s="64">
        <v>1752.1546000000001</v>
      </c>
      <c r="M21" s="64">
        <f t="shared" si="0"/>
        <v>0.23790286490156146</v>
      </c>
      <c r="N21" s="69">
        <v>1322</v>
      </c>
      <c r="O21" s="17">
        <f t="shared" si="2"/>
        <v>2316348.3812000002</v>
      </c>
      <c r="P21" s="29"/>
      <c r="Q21" s="17">
        <f t="shared" si="3"/>
        <v>2871881.2064000005</v>
      </c>
      <c r="R21" s="17">
        <f t="shared" si="4"/>
        <v>957293.73546666687</v>
      </c>
    </row>
    <row r="22" spans="1:18" x14ac:dyDescent="0.35">
      <c r="A22">
        <v>140294</v>
      </c>
      <c r="B22" s="26">
        <v>5007</v>
      </c>
      <c r="C22" s="27" t="s">
        <v>194</v>
      </c>
      <c r="D22" t="s">
        <v>244</v>
      </c>
      <c r="E22" s="28">
        <v>241</v>
      </c>
      <c r="F22" s="64">
        <v>376.21329999999995</v>
      </c>
      <c r="G22" s="64">
        <f t="shared" si="5"/>
        <v>1.5610510373443982</v>
      </c>
      <c r="H22" s="18">
        <v>3898</v>
      </c>
      <c r="I22" s="29">
        <f t="shared" si="1"/>
        <v>1466479.4433999998</v>
      </c>
      <c r="J22" s="29"/>
      <c r="K22" s="28">
        <v>9912</v>
      </c>
      <c r="L22" s="64">
        <v>2205.0299</v>
      </c>
      <c r="M22" s="64">
        <f t="shared" si="0"/>
        <v>0.22246064366424537</v>
      </c>
      <c r="N22" s="69">
        <v>1322</v>
      </c>
      <c r="O22" s="17">
        <f t="shared" si="2"/>
        <v>2915049.5277999998</v>
      </c>
      <c r="P22" s="29"/>
      <c r="Q22" s="17">
        <f t="shared" si="3"/>
        <v>4381528.9711999996</v>
      </c>
      <c r="R22" s="17">
        <f t="shared" si="4"/>
        <v>1460509.6570666665</v>
      </c>
    </row>
    <row r="23" spans="1:18" x14ac:dyDescent="0.35">
      <c r="A23">
        <v>140135</v>
      </c>
      <c r="B23" s="26">
        <v>5014</v>
      </c>
      <c r="C23" s="27" t="s">
        <v>212</v>
      </c>
      <c r="D23" t="s">
        <v>244</v>
      </c>
      <c r="E23" s="28">
        <v>513</v>
      </c>
      <c r="F23" s="64">
        <v>648.7133</v>
      </c>
      <c r="G23" s="64">
        <f t="shared" si="5"/>
        <v>1.264548343079922</v>
      </c>
      <c r="H23" s="18">
        <v>3898</v>
      </c>
      <c r="I23" s="29">
        <f t="shared" si="1"/>
        <v>2528684.4434000002</v>
      </c>
      <c r="J23" s="29"/>
      <c r="K23" s="28">
        <v>13040</v>
      </c>
      <c r="L23" s="64">
        <v>3671.9106000000011</v>
      </c>
      <c r="M23" s="64">
        <f t="shared" si="0"/>
        <v>0.28158823619631912</v>
      </c>
      <c r="N23" s="69">
        <v>1322</v>
      </c>
      <c r="O23" s="17">
        <f t="shared" si="2"/>
        <v>4854265.8132000016</v>
      </c>
      <c r="P23" s="29"/>
      <c r="Q23" s="17">
        <f t="shared" si="3"/>
        <v>7382950.2566000018</v>
      </c>
      <c r="R23" s="17">
        <f t="shared" si="4"/>
        <v>2460983.4188666674</v>
      </c>
    </row>
    <row r="24" spans="1:18" x14ac:dyDescent="0.35">
      <c r="A24">
        <v>140231</v>
      </c>
      <c r="B24" s="26">
        <v>6005</v>
      </c>
      <c r="C24" s="27" t="s">
        <v>213</v>
      </c>
      <c r="D24" t="s">
        <v>244</v>
      </c>
      <c r="E24" s="28">
        <v>161</v>
      </c>
      <c r="F24" s="64">
        <v>169.88579999999999</v>
      </c>
      <c r="G24" s="64">
        <f t="shared" si="5"/>
        <v>1.055191304347826</v>
      </c>
      <c r="H24" s="18">
        <v>3898</v>
      </c>
      <c r="I24" s="29">
        <f t="shared" si="1"/>
        <v>662214.8483999999</v>
      </c>
      <c r="J24" s="29"/>
      <c r="K24" s="28">
        <v>13303</v>
      </c>
      <c r="L24" s="64">
        <v>2771.6754999999998</v>
      </c>
      <c r="M24" s="64">
        <f t="shared" si="0"/>
        <v>0.20834965797188604</v>
      </c>
      <c r="N24" s="69">
        <v>1322</v>
      </c>
      <c r="O24" s="17">
        <f t="shared" si="2"/>
        <v>3664155.0109999999</v>
      </c>
      <c r="P24" s="29"/>
      <c r="Q24" s="17">
        <f t="shared" si="3"/>
        <v>4326369.8593999995</v>
      </c>
      <c r="R24" s="17">
        <f t="shared" si="4"/>
        <v>1442123.2864666665</v>
      </c>
    </row>
    <row r="25" spans="1:18" x14ac:dyDescent="0.35">
      <c r="B25" s="26">
        <v>7005</v>
      </c>
      <c r="C25" s="27" t="s">
        <v>214</v>
      </c>
      <c r="D25" t="s">
        <v>244</v>
      </c>
      <c r="E25" s="28">
        <v>262</v>
      </c>
      <c r="F25" s="64">
        <v>371.66570000000002</v>
      </c>
      <c r="G25" s="64">
        <f t="shared" si="5"/>
        <v>1.4185713740458017</v>
      </c>
      <c r="H25" s="18">
        <v>3898</v>
      </c>
      <c r="I25" s="29">
        <f t="shared" si="1"/>
        <v>1448752.8986</v>
      </c>
      <c r="J25" s="29"/>
      <c r="K25" s="28">
        <v>17064</v>
      </c>
      <c r="L25" s="64">
        <v>4296.4339</v>
      </c>
      <c r="M25" s="64">
        <f t="shared" si="0"/>
        <v>0.25178351500234414</v>
      </c>
      <c r="N25" s="69">
        <v>1322</v>
      </c>
      <c r="O25" s="17">
        <f t="shared" si="2"/>
        <v>5679885.6157999998</v>
      </c>
      <c r="P25" s="29"/>
      <c r="Q25" s="17">
        <f t="shared" si="3"/>
        <v>7128638.5143999998</v>
      </c>
      <c r="R25" s="17">
        <f t="shared" si="4"/>
        <v>2376212.8381333333</v>
      </c>
    </row>
    <row r="26" spans="1:18" x14ac:dyDescent="0.35">
      <c r="A26">
        <v>140275</v>
      </c>
      <c r="B26" s="26">
        <v>7008</v>
      </c>
      <c r="C26" s="27" t="s">
        <v>215</v>
      </c>
      <c r="D26" t="s">
        <v>244</v>
      </c>
      <c r="E26" s="28">
        <v>1</v>
      </c>
      <c r="F26" s="64">
        <v>2.2885</v>
      </c>
      <c r="G26" s="64">
        <f t="shared" si="5"/>
        <v>2.2885</v>
      </c>
      <c r="H26" s="18">
        <v>3898</v>
      </c>
      <c r="I26" s="29">
        <f t="shared" si="1"/>
        <v>8920.5730000000003</v>
      </c>
      <c r="J26" s="29"/>
      <c r="K26" s="28">
        <v>2005</v>
      </c>
      <c r="L26" s="64">
        <v>325.62130000000002</v>
      </c>
      <c r="M26" s="64">
        <f t="shared" si="0"/>
        <v>0.16240463840399003</v>
      </c>
      <c r="N26" s="69">
        <v>1322</v>
      </c>
      <c r="O26" s="17">
        <f t="shared" si="2"/>
        <v>430471.35860000004</v>
      </c>
      <c r="P26" s="29"/>
      <c r="Q26" s="17">
        <f t="shared" si="3"/>
        <v>439391.93160000001</v>
      </c>
      <c r="R26" s="17">
        <f t="shared" si="4"/>
        <v>146463.97719999999</v>
      </c>
    </row>
    <row r="27" spans="1:18" x14ac:dyDescent="0.35">
      <c r="A27">
        <v>140046</v>
      </c>
      <c r="B27" s="26">
        <v>8012</v>
      </c>
      <c r="C27" s="27" t="s">
        <v>216</v>
      </c>
      <c r="D27" t="s">
        <v>244</v>
      </c>
      <c r="E27" s="28">
        <v>513</v>
      </c>
      <c r="F27" s="64">
        <v>535.29480000000001</v>
      </c>
      <c r="G27" s="64">
        <f t="shared" si="5"/>
        <v>1.043459649122807</v>
      </c>
      <c r="H27" s="18">
        <v>3898</v>
      </c>
      <c r="I27" s="29">
        <f t="shared" si="1"/>
        <v>2086579.1304000001</v>
      </c>
      <c r="J27" s="29"/>
      <c r="K27" s="28">
        <v>22532</v>
      </c>
      <c r="L27" s="64">
        <v>3063.4933999999994</v>
      </c>
      <c r="M27" s="64">
        <f t="shared" si="0"/>
        <v>0.13596189419492274</v>
      </c>
      <c r="N27" s="69">
        <v>1322</v>
      </c>
      <c r="O27" s="17">
        <f t="shared" si="2"/>
        <v>4049938.2747999993</v>
      </c>
      <c r="P27" s="29"/>
      <c r="Q27" s="17">
        <f t="shared" si="3"/>
        <v>6136517.405199999</v>
      </c>
      <c r="R27" s="17">
        <f t="shared" si="4"/>
        <v>2045505.8017333329</v>
      </c>
    </row>
    <row r="28" spans="1:18" x14ac:dyDescent="0.35">
      <c r="A28">
        <v>140011</v>
      </c>
      <c r="B28" s="26">
        <v>8088</v>
      </c>
      <c r="C28" s="27" t="s">
        <v>217</v>
      </c>
      <c r="D28" t="s">
        <v>244</v>
      </c>
      <c r="E28" s="28">
        <v>577</v>
      </c>
      <c r="F28" s="64">
        <v>667.22190000000001</v>
      </c>
      <c r="G28" s="64">
        <f t="shared" si="5"/>
        <v>1.1563637781629117</v>
      </c>
      <c r="H28" s="18">
        <v>3898</v>
      </c>
      <c r="I28" s="29">
        <f t="shared" si="1"/>
        <v>2600830.9662000001</v>
      </c>
      <c r="J28" s="29"/>
      <c r="K28" s="28">
        <v>20632</v>
      </c>
      <c r="L28" s="64">
        <v>5673.3555999999999</v>
      </c>
      <c r="M28" s="64">
        <f t="shared" si="0"/>
        <v>0.27497846064366033</v>
      </c>
      <c r="N28" s="69">
        <v>1322</v>
      </c>
      <c r="O28" s="17">
        <f t="shared" si="2"/>
        <v>7500176.1031999998</v>
      </c>
      <c r="P28" s="29"/>
      <c r="Q28" s="17">
        <f t="shared" si="3"/>
        <v>10101007.069399999</v>
      </c>
      <c r="R28" s="17">
        <f t="shared" si="4"/>
        <v>3367002.3564666663</v>
      </c>
    </row>
    <row r="29" spans="1:18" x14ac:dyDescent="0.35">
      <c r="B29" s="26">
        <v>10004</v>
      </c>
      <c r="C29" s="27" t="s">
        <v>218</v>
      </c>
      <c r="D29" t="s">
        <v>244</v>
      </c>
      <c r="E29" s="28">
        <v>682</v>
      </c>
      <c r="F29" s="64">
        <v>830.56000000000006</v>
      </c>
      <c r="G29" s="64">
        <f t="shared" si="5"/>
        <v>1.2178299120234606</v>
      </c>
      <c r="H29" s="18">
        <v>3898</v>
      </c>
      <c r="I29" s="29">
        <f t="shared" si="1"/>
        <v>3237522.8800000008</v>
      </c>
      <c r="J29" s="29"/>
      <c r="K29" s="28">
        <v>17512</v>
      </c>
      <c r="L29" s="64">
        <v>4357.3183999999992</v>
      </c>
      <c r="M29" s="64">
        <f t="shared" si="0"/>
        <v>0.24881900411146637</v>
      </c>
      <c r="N29" s="69">
        <v>1322</v>
      </c>
      <c r="O29" s="17">
        <f t="shared" si="2"/>
        <v>5760374.9247999992</v>
      </c>
      <c r="P29" s="29"/>
      <c r="Q29" s="17">
        <f t="shared" si="3"/>
        <v>8997897.8048</v>
      </c>
      <c r="R29" s="17">
        <f t="shared" si="4"/>
        <v>2999299.2682666667</v>
      </c>
    </row>
    <row r="30" spans="1:18" x14ac:dyDescent="0.35">
      <c r="B30" s="26">
        <v>12002</v>
      </c>
      <c r="C30" s="27" t="s">
        <v>219</v>
      </c>
      <c r="D30" t="s">
        <v>244</v>
      </c>
      <c r="E30" s="28">
        <v>424</v>
      </c>
      <c r="F30" s="64">
        <v>514.75170000000003</v>
      </c>
      <c r="G30" s="64">
        <f t="shared" si="5"/>
        <v>1.2140370283018869</v>
      </c>
      <c r="H30" s="18">
        <v>3898</v>
      </c>
      <c r="I30" s="29">
        <f t="shared" si="1"/>
        <v>2006502.1266000001</v>
      </c>
      <c r="J30" s="29"/>
      <c r="K30" s="28">
        <v>25501</v>
      </c>
      <c r="L30" s="64">
        <v>7571.7099000000007</v>
      </c>
      <c r="M30" s="64">
        <f t="shared" si="0"/>
        <v>0.29691815615073924</v>
      </c>
      <c r="N30" s="69">
        <v>1322</v>
      </c>
      <c r="O30" s="17">
        <f t="shared" si="2"/>
        <v>10009800.487800002</v>
      </c>
      <c r="P30" s="29"/>
      <c r="Q30" s="17">
        <f t="shared" si="3"/>
        <v>12016302.614400003</v>
      </c>
      <c r="R30" s="17">
        <f t="shared" si="4"/>
        <v>4005434.2048000009</v>
      </c>
    </row>
    <row r="31" spans="1:18" x14ac:dyDescent="0.35">
      <c r="A31">
        <v>140032</v>
      </c>
      <c r="B31" s="26">
        <v>12009</v>
      </c>
      <c r="C31" s="27" t="s">
        <v>220</v>
      </c>
      <c r="D31" t="s">
        <v>244</v>
      </c>
      <c r="E31" s="28">
        <v>177</v>
      </c>
      <c r="F31" s="64">
        <v>282.08679999999998</v>
      </c>
      <c r="G31" s="64">
        <f t="shared" si="5"/>
        <v>1.5937107344632768</v>
      </c>
      <c r="H31" s="18">
        <v>3898</v>
      </c>
      <c r="I31" s="29">
        <f t="shared" si="1"/>
        <v>1099574.3463999999</v>
      </c>
      <c r="J31" s="29"/>
      <c r="K31" s="28">
        <v>8364</v>
      </c>
      <c r="L31" s="64">
        <v>2236.9724000000001</v>
      </c>
      <c r="M31" s="64">
        <f t="shared" si="0"/>
        <v>0.26745246293639408</v>
      </c>
      <c r="N31" s="69">
        <v>1322</v>
      </c>
      <c r="O31" s="17">
        <f t="shared" si="2"/>
        <v>2957277.5128000001</v>
      </c>
      <c r="P31" s="29"/>
      <c r="Q31" s="17">
        <f t="shared" si="3"/>
        <v>4056851.8591999998</v>
      </c>
      <c r="R31" s="17">
        <f t="shared" si="4"/>
        <v>1352283.9530666666</v>
      </c>
    </row>
    <row r="32" spans="1:18" x14ac:dyDescent="0.35">
      <c r="A32">
        <v>140187</v>
      </c>
      <c r="B32" s="26">
        <v>12010</v>
      </c>
      <c r="C32" s="27" t="s">
        <v>221</v>
      </c>
      <c r="D32" t="s">
        <v>244</v>
      </c>
      <c r="E32" s="28">
        <v>551</v>
      </c>
      <c r="F32" s="64">
        <v>766.6472</v>
      </c>
      <c r="G32" s="64">
        <f t="shared" si="5"/>
        <v>1.391374228675136</v>
      </c>
      <c r="H32" s="18">
        <v>3898</v>
      </c>
      <c r="I32" s="29">
        <f t="shared" si="1"/>
        <v>2988390.7856000001</v>
      </c>
      <c r="J32" s="29"/>
      <c r="K32" s="28">
        <v>25564</v>
      </c>
      <c r="L32" s="64">
        <v>6212.1110999999992</v>
      </c>
      <c r="M32" s="64">
        <f t="shared" si="0"/>
        <v>0.24300231184478169</v>
      </c>
      <c r="N32" s="69">
        <v>1322</v>
      </c>
      <c r="O32" s="17">
        <f t="shared" si="2"/>
        <v>8212410.8741999986</v>
      </c>
      <c r="P32" s="29"/>
      <c r="Q32" s="17">
        <f t="shared" si="3"/>
        <v>11200801.659799999</v>
      </c>
      <c r="R32" s="17">
        <f t="shared" si="4"/>
        <v>3733600.5532666664</v>
      </c>
    </row>
    <row r="33" spans="1:18" x14ac:dyDescent="0.35">
      <c r="A33">
        <v>140145</v>
      </c>
      <c r="B33" s="26">
        <v>13011</v>
      </c>
      <c r="C33" s="27" t="s">
        <v>222</v>
      </c>
      <c r="D33" t="s">
        <v>244</v>
      </c>
      <c r="E33" s="28">
        <v>201</v>
      </c>
      <c r="F33" s="64">
        <v>166.8553</v>
      </c>
      <c r="G33" s="64">
        <f t="shared" si="5"/>
        <v>0.83012587064676613</v>
      </c>
      <c r="H33" s="18">
        <v>3898</v>
      </c>
      <c r="I33" s="29">
        <f t="shared" si="1"/>
        <v>650401.95940000005</v>
      </c>
      <c r="J33" s="29"/>
      <c r="K33" s="28">
        <v>20479</v>
      </c>
      <c r="L33" s="64">
        <v>2990.4877999999994</v>
      </c>
      <c r="M33" s="64">
        <f t="shared" si="0"/>
        <v>0.14602704233605154</v>
      </c>
      <c r="N33" s="69">
        <v>1322</v>
      </c>
      <c r="O33" s="17">
        <f t="shared" si="2"/>
        <v>3953424.8715999993</v>
      </c>
      <c r="P33" s="29"/>
      <c r="Q33" s="17">
        <f t="shared" si="3"/>
        <v>4603826.8309999993</v>
      </c>
      <c r="R33" s="17">
        <f t="shared" si="4"/>
        <v>1534608.9436666665</v>
      </c>
    </row>
    <row r="34" spans="1:18" x14ac:dyDescent="0.35">
      <c r="A34">
        <v>140234</v>
      </c>
      <c r="B34" s="26">
        <v>13014</v>
      </c>
      <c r="C34" s="27" t="s">
        <v>223</v>
      </c>
      <c r="D34" t="s">
        <v>244</v>
      </c>
      <c r="E34" s="28">
        <v>482</v>
      </c>
      <c r="F34" s="64">
        <v>438.13950000000006</v>
      </c>
      <c r="G34" s="64">
        <f t="shared" si="5"/>
        <v>0.90900311203319517</v>
      </c>
      <c r="H34" s="18">
        <v>3898</v>
      </c>
      <c r="I34" s="29">
        <f t="shared" si="1"/>
        <v>1707867.7710000002</v>
      </c>
      <c r="J34" s="29"/>
      <c r="K34" s="28">
        <v>15066</v>
      </c>
      <c r="L34" s="64">
        <v>3161.4139</v>
      </c>
      <c r="M34" s="64">
        <f t="shared" si="0"/>
        <v>0.20983764104606398</v>
      </c>
      <c r="N34" s="69">
        <v>1322</v>
      </c>
      <c r="O34" s="17">
        <f t="shared" si="2"/>
        <v>4179389.1757999999</v>
      </c>
      <c r="Q34" s="17">
        <f t="shared" si="3"/>
        <v>5887256.9468</v>
      </c>
      <c r="R34" s="17">
        <f t="shared" si="4"/>
        <v>1962418.9822666666</v>
      </c>
    </row>
    <row r="35" spans="1:18" x14ac:dyDescent="0.35">
      <c r="A35">
        <v>140082</v>
      </c>
      <c r="B35" s="26">
        <v>13017</v>
      </c>
      <c r="C35" s="27" t="s">
        <v>224</v>
      </c>
      <c r="D35" t="s">
        <v>244</v>
      </c>
      <c r="E35" s="28">
        <v>74</v>
      </c>
      <c r="F35" s="64">
        <v>160.07349538461546</v>
      </c>
      <c r="G35" s="64">
        <f>IFERROR(F35/E35,0)</f>
        <v>2.1631553430353438</v>
      </c>
      <c r="H35" s="18">
        <v>3898</v>
      </c>
      <c r="I35" s="29">
        <f>E35*G35*H35</f>
        <v>623966.48500923102</v>
      </c>
      <c r="J35" s="29"/>
      <c r="K35" s="28">
        <v>7575</v>
      </c>
      <c r="L35" s="64">
        <v>1891.7372</v>
      </c>
      <c r="M35" s="64">
        <f>IFERROR(L35/K35,0)</f>
        <v>0.24973428382838284</v>
      </c>
      <c r="N35" s="69">
        <v>1322</v>
      </c>
      <c r="O35" s="17">
        <f>K35*M35*N35</f>
        <v>2500876.5784</v>
      </c>
      <c r="Q35" s="17">
        <f>O35+I35</f>
        <v>3124843.0634092311</v>
      </c>
      <c r="R35" s="17">
        <f>Q35/3</f>
        <v>1041614.3544697437</v>
      </c>
    </row>
    <row r="36" spans="1:18" x14ac:dyDescent="0.35">
      <c r="A36">
        <v>140012</v>
      </c>
      <c r="B36" s="26">
        <v>13026</v>
      </c>
      <c r="C36" s="27" t="s">
        <v>225</v>
      </c>
      <c r="D36" t="s">
        <v>244</v>
      </c>
      <c r="E36" s="28">
        <v>154</v>
      </c>
      <c r="F36" s="64">
        <v>281.62569999999999</v>
      </c>
      <c r="G36" s="64">
        <f t="shared" si="5"/>
        <v>1.8287383116883116</v>
      </c>
      <c r="H36" s="18">
        <v>3898</v>
      </c>
      <c r="I36" s="29">
        <f t="shared" si="1"/>
        <v>1097776.9786</v>
      </c>
      <c r="J36" s="29"/>
      <c r="K36" s="28">
        <v>10111</v>
      </c>
      <c r="L36" s="64">
        <v>3290.8443000000002</v>
      </c>
      <c r="M36" s="64">
        <f t="shared" si="0"/>
        <v>0.32547169419444172</v>
      </c>
      <c r="N36" s="69">
        <v>1322</v>
      </c>
      <c r="O36" s="17">
        <f t="shared" si="2"/>
        <v>4350496.1646000007</v>
      </c>
      <c r="Q36" s="17">
        <f t="shared" si="3"/>
        <v>5448273.1432000007</v>
      </c>
      <c r="R36" s="17">
        <f t="shared" si="4"/>
        <v>1816091.0477333337</v>
      </c>
    </row>
    <row r="37" spans="1:18" x14ac:dyDescent="0.35">
      <c r="A37">
        <v>140179</v>
      </c>
      <c r="B37" s="26">
        <v>13297</v>
      </c>
      <c r="C37" s="27" t="s">
        <v>226</v>
      </c>
      <c r="D37" t="s">
        <v>244</v>
      </c>
      <c r="E37" s="28">
        <v>13</v>
      </c>
      <c r="F37" s="64">
        <v>21.550188888888894</v>
      </c>
      <c r="G37" s="64">
        <f t="shared" si="5"/>
        <v>1.657706837606838</v>
      </c>
      <c r="H37" s="18">
        <v>3898</v>
      </c>
      <c r="I37" s="29">
        <f t="shared" si="1"/>
        <v>84002.636288888913</v>
      </c>
      <c r="J37" s="29"/>
      <c r="K37" s="28">
        <v>4707</v>
      </c>
      <c r="L37" s="64">
        <v>1157.9636</v>
      </c>
      <c r="M37" s="64">
        <f t="shared" si="0"/>
        <v>0.24600883790099853</v>
      </c>
      <c r="N37" s="69">
        <v>1322</v>
      </c>
      <c r="O37" s="17">
        <f t="shared" si="2"/>
        <v>1530827.8792000001</v>
      </c>
      <c r="Q37" s="17">
        <f t="shared" si="3"/>
        <v>1614830.5154888891</v>
      </c>
      <c r="R37" s="17">
        <f t="shared" si="4"/>
        <v>538276.83849629632</v>
      </c>
    </row>
    <row r="38" spans="1:18" x14ac:dyDescent="0.35">
      <c r="B38" s="26">
        <v>14001</v>
      </c>
      <c r="C38" s="27" t="s">
        <v>227</v>
      </c>
      <c r="D38" t="s">
        <v>244</v>
      </c>
      <c r="E38" s="28">
        <v>482</v>
      </c>
      <c r="F38" s="64">
        <v>450.35599999999999</v>
      </c>
      <c r="G38" s="64">
        <f t="shared" si="5"/>
        <v>0.93434854771784226</v>
      </c>
      <c r="H38" s="18">
        <v>3898</v>
      </c>
      <c r="I38" s="29">
        <f t="shared" si="1"/>
        <v>1755487.6880000001</v>
      </c>
      <c r="J38" s="29"/>
      <c r="K38" s="28">
        <v>21863</v>
      </c>
      <c r="L38" s="64">
        <v>5176.0697000000009</v>
      </c>
      <c r="M38" s="64">
        <f t="shared" si="0"/>
        <v>0.23675020354022783</v>
      </c>
      <c r="N38" s="69">
        <v>1322</v>
      </c>
      <c r="O38" s="17">
        <f t="shared" si="2"/>
        <v>6842764.1434000013</v>
      </c>
      <c r="Q38" s="17">
        <f t="shared" si="3"/>
        <v>8598251.8314000014</v>
      </c>
      <c r="R38" s="17">
        <f t="shared" si="4"/>
        <v>2866083.9438000005</v>
      </c>
    </row>
    <row r="39" spans="1:18" x14ac:dyDescent="0.35">
      <c r="A39">
        <v>140185</v>
      </c>
      <c r="B39" s="26">
        <v>15007</v>
      </c>
      <c r="C39" s="27" t="s">
        <v>228</v>
      </c>
      <c r="D39" t="s">
        <v>244</v>
      </c>
      <c r="E39" s="28">
        <v>214</v>
      </c>
      <c r="F39" s="64">
        <v>348.72020000000003</v>
      </c>
      <c r="G39" s="64">
        <f t="shared" si="5"/>
        <v>1.6295336448598132</v>
      </c>
      <c r="H39" s="18">
        <v>3898</v>
      </c>
      <c r="I39" s="29">
        <f t="shared" si="1"/>
        <v>1359311.3396000001</v>
      </c>
      <c r="J39" s="29"/>
      <c r="K39" s="28">
        <v>19421</v>
      </c>
      <c r="L39" s="64">
        <v>5308.3209000000006</v>
      </c>
      <c r="M39" s="64">
        <f t="shared" si="0"/>
        <v>0.27332891715153701</v>
      </c>
      <c r="N39" s="69">
        <v>1322</v>
      </c>
      <c r="O39" s="17">
        <f t="shared" si="2"/>
        <v>7017600.2298000008</v>
      </c>
      <c r="Q39" s="17">
        <f t="shared" si="3"/>
        <v>8376911.5694000013</v>
      </c>
      <c r="R39" s="17">
        <f t="shared" si="4"/>
        <v>2792303.8564666673</v>
      </c>
    </row>
    <row r="40" spans="1:18" x14ac:dyDescent="0.35">
      <c r="A40">
        <v>140148</v>
      </c>
      <c r="B40" s="26">
        <v>16004</v>
      </c>
      <c r="C40" s="27" t="s">
        <v>229</v>
      </c>
      <c r="D40" t="s">
        <v>244</v>
      </c>
      <c r="E40" s="28">
        <v>49</v>
      </c>
      <c r="F40" s="64">
        <v>60.340800000000002</v>
      </c>
      <c r="G40" s="64">
        <f t="shared" si="5"/>
        <v>1.2314448979591837</v>
      </c>
      <c r="H40" s="18">
        <v>3898</v>
      </c>
      <c r="I40" s="29">
        <f t="shared" si="1"/>
        <v>235208.43840000001</v>
      </c>
      <c r="J40" s="29"/>
      <c r="K40" s="28">
        <v>10328</v>
      </c>
      <c r="L40" s="64">
        <v>2313.1363999999994</v>
      </c>
      <c r="M40" s="64">
        <f t="shared" si="0"/>
        <v>0.22396750580944999</v>
      </c>
      <c r="N40" s="69">
        <v>1322</v>
      </c>
      <c r="O40" s="17">
        <f t="shared" si="2"/>
        <v>3057966.3207999994</v>
      </c>
      <c r="Q40" s="17">
        <f t="shared" si="3"/>
        <v>3293174.7591999993</v>
      </c>
      <c r="R40" s="17">
        <f t="shared" si="4"/>
        <v>1097724.9197333332</v>
      </c>
    </row>
    <row r="41" spans="1:18" x14ac:dyDescent="0.35">
      <c r="A41">
        <v>140100</v>
      </c>
      <c r="B41" s="26">
        <v>16005</v>
      </c>
      <c r="C41" s="27" t="s">
        <v>230</v>
      </c>
      <c r="D41" t="s">
        <v>244</v>
      </c>
      <c r="E41" s="28">
        <v>56</v>
      </c>
      <c r="F41" s="64">
        <v>83.05980000000001</v>
      </c>
      <c r="G41" s="64">
        <f t="shared" si="5"/>
        <v>1.4832107142857145</v>
      </c>
      <c r="H41" s="18">
        <v>3898</v>
      </c>
      <c r="I41" s="29">
        <f t="shared" si="1"/>
        <v>323767.10040000005</v>
      </c>
      <c r="J41" s="29"/>
      <c r="K41" s="28">
        <v>5385</v>
      </c>
      <c r="L41" s="64">
        <v>1848.3032000000001</v>
      </c>
      <c r="M41" s="64">
        <f t="shared" si="0"/>
        <v>0.3432317920148561</v>
      </c>
      <c r="N41" s="69">
        <v>1322</v>
      </c>
      <c r="O41" s="17">
        <f t="shared" si="2"/>
        <v>2443456.8303999999</v>
      </c>
      <c r="Q41" s="17">
        <f t="shared" si="3"/>
        <v>2767223.9307999997</v>
      </c>
      <c r="R41" s="17">
        <f t="shared" si="4"/>
        <v>922407.97693333321</v>
      </c>
    </row>
    <row r="42" spans="1:18" x14ac:dyDescent="0.35">
      <c r="B42" s="26">
        <v>16010</v>
      </c>
      <c r="C42" s="27" t="s">
        <v>231</v>
      </c>
      <c r="D42" t="s">
        <v>244</v>
      </c>
      <c r="E42" s="28">
        <v>20</v>
      </c>
      <c r="F42" s="64">
        <v>28.124400000000001</v>
      </c>
      <c r="G42" s="64">
        <f>IFERROR(F42/E42,0)</f>
        <v>1.40622</v>
      </c>
      <c r="H42" s="18">
        <v>3898</v>
      </c>
      <c r="I42" s="29">
        <f>E42*G42*H42</f>
        <v>109628.9112</v>
      </c>
      <c r="J42" s="29"/>
      <c r="K42" s="28">
        <v>10281</v>
      </c>
      <c r="L42" s="64">
        <v>1293.5486000000001</v>
      </c>
      <c r="M42" s="64">
        <f>IFERROR(L42/K42,0)</f>
        <v>0.12581933664040465</v>
      </c>
      <c r="N42" s="69">
        <v>1322</v>
      </c>
      <c r="O42" s="17">
        <f>K42*M42*N42</f>
        <v>1710071.2492000004</v>
      </c>
      <c r="Q42" s="17">
        <f>O42+I42</f>
        <v>1819700.1604000004</v>
      </c>
      <c r="R42" s="17">
        <f>Q42/3</f>
        <v>606566.72013333347</v>
      </c>
    </row>
    <row r="43" spans="1:18" x14ac:dyDescent="0.35">
      <c r="A43">
        <v>140101</v>
      </c>
      <c r="B43" s="26">
        <v>16017</v>
      </c>
      <c r="C43" s="27" t="s">
        <v>232</v>
      </c>
      <c r="D43" t="s">
        <v>244</v>
      </c>
      <c r="E43" s="28">
        <v>1622</v>
      </c>
      <c r="F43" s="64">
        <v>2551.2372</v>
      </c>
      <c r="G43" s="64">
        <f t="shared" si="5"/>
        <v>1.5728959309494452</v>
      </c>
      <c r="H43" s="18">
        <v>3898</v>
      </c>
      <c r="I43" s="29">
        <f t="shared" si="1"/>
        <v>9944722.6055999994</v>
      </c>
      <c r="J43" s="29"/>
      <c r="K43" s="28">
        <v>34657</v>
      </c>
      <c r="L43" s="64">
        <v>12606.923400000001</v>
      </c>
      <c r="M43" s="64">
        <f t="shared" si="0"/>
        <v>0.3637626857489108</v>
      </c>
      <c r="N43" s="69">
        <v>1322</v>
      </c>
      <c r="O43" s="17">
        <f t="shared" si="2"/>
        <v>16666352.734800002</v>
      </c>
      <c r="Q43" s="17">
        <f t="shared" si="3"/>
        <v>26611075.340400003</v>
      </c>
      <c r="R43" s="17">
        <f t="shared" si="4"/>
        <v>8870358.446800001</v>
      </c>
    </row>
    <row r="44" spans="1:18" x14ac:dyDescent="0.35">
      <c r="A44">
        <v>140010</v>
      </c>
      <c r="B44" s="26">
        <v>16020</v>
      </c>
      <c r="C44" s="27" t="s">
        <v>233</v>
      </c>
      <c r="D44" t="s">
        <v>244</v>
      </c>
      <c r="E44" s="28">
        <v>606</v>
      </c>
      <c r="F44" s="64">
        <v>966.21879999999976</v>
      </c>
      <c r="G44" s="64">
        <f t="shared" si="5"/>
        <v>1.5944204620462041</v>
      </c>
      <c r="H44" s="18">
        <v>3898</v>
      </c>
      <c r="I44" s="29">
        <f t="shared" si="1"/>
        <v>3766320.8823999991</v>
      </c>
      <c r="J44" s="29"/>
      <c r="K44" s="28">
        <v>15897</v>
      </c>
      <c r="L44" s="64">
        <v>4501.6329000000005</v>
      </c>
      <c r="M44" s="64">
        <f t="shared" si="0"/>
        <v>0.28317499528212875</v>
      </c>
      <c r="N44" s="69">
        <v>1322</v>
      </c>
      <c r="O44" s="17">
        <f t="shared" si="2"/>
        <v>5951158.6938000005</v>
      </c>
      <c r="Q44" s="17">
        <f t="shared" si="3"/>
        <v>9717479.5761999991</v>
      </c>
      <c r="R44" s="17">
        <f t="shared" si="4"/>
        <v>3239159.8587333332</v>
      </c>
    </row>
    <row r="45" spans="1:18" x14ac:dyDescent="0.35">
      <c r="A45">
        <v>140242</v>
      </c>
      <c r="B45" s="26">
        <v>17001</v>
      </c>
      <c r="C45" s="27" t="s">
        <v>234</v>
      </c>
      <c r="D45" t="s">
        <v>244</v>
      </c>
      <c r="E45" s="28">
        <v>650</v>
      </c>
      <c r="F45" s="64">
        <v>732.22210000000007</v>
      </c>
      <c r="G45" s="64">
        <f t="shared" si="5"/>
        <v>1.1264955384615385</v>
      </c>
      <c r="H45" s="18">
        <v>3898</v>
      </c>
      <c r="I45" s="29">
        <f t="shared" si="1"/>
        <v>2854201.7458000001</v>
      </c>
      <c r="J45" s="29"/>
      <c r="K45" s="28">
        <v>20810</v>
      </c>
      <c r="L45" s="64">
        <v>5346.3432000000012</v>
      </c>
      <c r="M45" s="64">
        <f t="shared" si="0"/>
        <v>0.25691221528111491</v>
      </c>
      <c r="N45" s="69">
        <v>1322</v>
      </c>
      <c r="O45" s="17">
        <f t="shared" si="2"/>
        <v>7067865.7104000011</v>
      </c>
      <c r="Q45" s="17">
        <f t="shared" si="3"/>
        <v>9922067.4562000018</v>
      </c>
      <c r="R45" s="17">
        <f t="shared" si="4"/>
        <v>3307355.8187333341</v>
      </c>
    </row>
    <row r="46" spans="1:18" x14ac:dyDescent="0.35">
      <c r="A46">
        <v>140113</v>
      </c>
      <c r="B46" s="26">
        <v>19034</v>
      </c>
      <c r="C46" s="27" t="s">
        <v>235</v>
      </c>
      <c r="D46" t="s">
        <v>244</v>
      </c>
      <c r="E46" s="28">
        <v>183</v>
      </c>
      <c r="F46" s="64">
        <v>164.05840000000001</v>
      </c>
      <c r="G46" s="64">
        <f t="shared" si="5"/>
        <v>0.89649398907103828</v>
      </c>
      <c r="H46" s="18">
        <v>3898</v>
      </c>
      <c r="I46" s="29">
        <f t="shared" si="1"/>
        <v>639499.64320000005</v>
      </c>
      <c r="J46" s="29"/>
      <c r="K46" s="28">
        <v>16903</v>
      </c>
      <c r="L46" s="64">
        <v>2921.8395000000005</v>
      </c>
      <c r="M46" s="64">
        <f t="shared" si="0"/>
        <v>0.17285922617286875</v>
      </c>
      <c r="N46" s="69">
        <v>1322</v>
      </c>
      <c r="O46" s="17">
        <f t="shared" si="2"/>
        <v>3862671.8190000006</v>
      </c>
      <c r="Q46" s="17">
        <f t="shared" si="3"/>
        <v>4502171.4622000009</v>
      </c>
      <c r="R46" s="17">
        <f t="shared" si="4"/>
        <v>1500723.8207333337</v>
      </c>
    </row>
    <row r="47" spans="1:18" x14ac:dyDescent="0.35">
      <c r="A47">
        <v>140062</v>
      </c>
      <c r="B47" s="26">
        <v>24001</v>
      </c>
      <c r="C47" s="27" t="s">
        <v>236</v>
      </c>
      <c r="D47" t="s">
        <v>244</v>
      </c>
      <c r="E47" s="28">
        <v>11</v>
      </c>
      <c r="F47" s="64">
        <v>31.558300000000003</v>
      </c>
      <c r="G47" s="64">
        <f t="shared" si="5"/>
        <v>2.8689363636363638</v>
      </c>
      <c r="H47" s="18">
        <v>3898</v>
      </c>
      <c r="I47" s="29">
        <f t="shared" si="1"/>
        <v>123014.25340000002</v>
      </c>
      <c r="J47" s="29"/>
      <c r="K47" s="28">
        <v>1871</v>
      </c>
      <c r="L47" s="64">
        <v>1239.4491</v>
      </c>
      <c r="M47" s="64">
        <f t="shared" si="0"/>
        <v>0.66245275253874936</v>
      </c>
      <c r="N47" s="69">
        <v>1322</v>
      </c>
      <c r="O47" s="17">
        <f t="shared" si="2"/>
        <v>1638551.7102000001</v>
      </c>
      <c r="Q47" s="17">
        <f>O47+I47</f>
        <v>1761565.9636000001</v>
      </c>
      <c r="R47" s="17">
        <f t="shared" si="4"/>
        <v>587188.65453333338</v>
      </c>
    </row>
    <row r="48" spans="1:18" x14ac:dyDescent="0.35">
      <c r="B48" s="26">
        <v>3029</v>
      </c>
      <c r="C48" s="27" t="s">
        <v>237</v>
      </c>
      <c r="D48" t="s">
        <v>244</v>
      </c>
      <c r="E48" s="28">
        <v>4</v>
      </c>
      <c r="F48" s="64">
        <v>0</v>
      </c>
      <c r="G48" s="64">
        <f t="shared" si="5"/>
        <v>0</v>
      </c>
      <c r="H48" s="18">
        <v>3898</v>
      </c>
      <c r="I48" s="29">
        <f t="shared" si="1"/>
        <v>0</v>
      </c>
      <c r="J48" s="29"/>
      <c r="K48" s="28">
        <v>931</v>
      </c>
      <c r="L48" s="64">
        <v>271.58580000000006</v>
      </c>
      <c r="M48" s="64">
        <f t="shared" si="0"/>
        <v>0.29171407089151458</v>
      </c>
      <c r="N48" s="69">
        <v>1322</v>
      </c>
      <c r="O48" s="17">
        <f t="shared" si="2"/>
        <v>359036.42760000011</v>
      </c>
      <c r="Q48" s="17">
        <f>O48+I48</f>
        <v>359036.42760000011</v>
      </c>
      <c r="R48" s="17">
        <f t="shared" si="4"/>
        <v>119678.80920000003</v>
      </c>
    </row>
    <row r="49" spans="2:18" x14ac:dyDescent="0.35">
      <c r="B49" s="26">
        <v>3055</v>
      </c>
      <c r="C49" s="27" t="s">
        <v>238</v>
      </c>
      <c r="D49" t="s">
        <v>244</v>
      </c>
      <c r="E49" s="28">
        <v>437</v>
      </c>
      <c r="F49" s="64">
        <v>643.2364</v>
      </c>
      <c r="G49" s="64">
        <f t="shared" si="5"/>
        <v>1.4719368421052632</v>
      </c>
      <c r="H49" s="18">
        <v>3898</v>
      </c>
      <c r="I49" s="29">
        <f t="shared" si="1"/>
        <v>2507335.4871999999</v>
      </c>
      <c r="J49" s="29"/>
      <c r="K49" s="28">
        <v>14492</v>
      </c>
      <c r="L49" s="64">
        <v>4056.4138000000003</v>
      </c>
      <c r="M49" s="64">
        <f t="shared" si="0"/>
        <v>0.27990710736958324</v>
      </c>
      <c r="N49" s="69">
        <v>1322</v>
      </c>
      <c r="O49" s="17">
        <f t="shared" si="2"/>
        <v>5362579.0436000004</v>
      </c>
      <c r="Q49" s="17">
        <f t="shared" ref="Q49:Q52" si="6">O49+I49</f>
        <v>7869914.5307999998</v>
      </c>
      <c r="R49" s="17">
        <f t="shared" si="4"/>
        <v>2623304.8435999998</v>
      </c>
    </row>
    <row r="50" spans="2:18" x14ac:dyDescent="0.35">
      <c r="B50" s="26">
        <v>10003</v>
      </c>
      <c r="C50" s="27" t="s">
        <v>239</v>
      </c>
      <c r="D50" t="s">
        <v>244</v>
      </c>
      <c r="E50" s="28">
        <v>843</v>
      </c>
      <c r="F50" s="64">
        <v>1119.7310000000002</v>
      </c>
      <c r="G50" s="64">
        <f t="shared" si="5"/>
        <v>1.3282692763938317</v>
      </c>
      <c r="H50" s="18">
        <v>3898</v>
      </c>
      <c r="I50" s="29">
        <f t="shared" si="1"/>
        <v>4364711.438000001</v>
      </c>
      <c r="J50" s="29"/>
      <c r="K50" s="28">
        <v>29237</v>
      </c>
      <c r="L50" s="64">
        <v>5459.3274999999994</v>
      </c>
      <c r="M50" s="64">
        <f t="shared" si="0"/>
        <v>0.18672666484249409</v>
      </c>
      <c r="N50" s="69">
        <v>1322</v>
      </c>
      <c r="O50" s="17">
        <f t="shared" si="2"/>
        <v>7217230.9549999991</v>
      </c>
      <c r="Q50" s="17">
        <f t="shared" si="6"/>
        <v>11581942.392999999</v>
      </c>
      <c r="R50" s="17">
        <f t="shared" si="4"/>
        <v>3860647.4643333331</v>
      </c>
    </row>
    <row r="51" spans="2:18" x14ac:dyDescent="0.35">
      <c r="B51" s="26">
        <v>18015</v>
      </c>
      <c r="C51" s="27" t="s">
        <v>240</v>
      </c>
      <c r="D51" t="s">
        <v>244</v>
      </c>
      <c r="E51" s="28">
        <v>620</v>
      </c>
      <c r="F51" s="64">
        <v>596.03129999999999</v>
      </c>
      <c r="G51" s="64">
        <f t="shared" si="5"/>
        <v>0.96134080645161291</v>
      </c>
      <c r="H51" s="18">
        <v>3898</v>
      </c>
      <c r="I51" s="29">
        <f t="shared" si="1"/>
        <v>2323330.0074</v>
      </c>
      <c r="J51" s="29"/>
      <c r="K51" s="28">
        <v>29021</v>
      </c>
      <c r="L51" s="64">
        <v>5659.7846999999983</v>
      </c>
      <c r="M51" s="64">
        <f t="shared" si="0"/>
        <v>0.1950237655490851</v>
      </c>
      <c r="N51" s="69">
        <v>1322</v>
      </c>
      <c r="O51" s="17">
        <f t="shared" si="2"/>
        <v>7482235.3733999981</v>
      </c>
      <c r="Q51" s="17">
        <f t="shared" si="6"/>
        <v>9805565.3807999976</v>
      </c>
      <c r="R51" s="17">
        <f t="shared" si="4"/>
        <v>3268521.793599999</v>
      </c>
    </row>
    <row r="52" spans="2:18" x14ac:dyDescent="0.35">
      <c r="B52" s="26">
        <v>8016</v>
      </c>
      <c r="C52" s="27" t="s">
        <v>241</v>
      </c>
      <c r="D52" t="s">
        <v>244</v>
      </c>
      <c r="E52" s="28">
        <v>293</v>
      </c>
      <c r="F52" s="64">
        <v>577.59840000000008</v>
      </c>
      <c r="G52" s="64">
        <f>IFERROR(F52/E52,0)</f>
        <v>1.9713255972696249</v>
      </c>
      <c r="H52" s="18">
        <v>3898</v>
      </c>
      <c r="I52" s="29">
        <f>E52*G52*H52</f>
        <v>2251478.5632000002</v>
      </c>
      <c r="J52" s="29"/>
      <c r="K52" s="28">
        <v>17351</v>
      </c>
      <c r="L52" s="64">
        <v>5901.8633999999993</v>
      </c>
      <c r="M52" s="64">
        <f>IFERROR(L52/K52,0)</f>
        <v>0.3401454325399112</v>
      </c>
      <c r="N52" s="69">
        <v>1322</v>
      </c>
      <c r="O52" s="17">
        <f>K52*M52*N52</f>
        <v>7802263.4147999994</v>
      </c>
      <c r="P52" s="17">
        <f>O52+I52</f>
        <v>10053741.978</v>
      </c>
      <c r="Q52" s="17">
        <f t="shared" si="6"/>
        <v>10053741.978</v>
      </c>
      <c r="R52" s="17">
        <f t="shared" si="4"/>
        <v>3351247.3259999999</v>
      </c>
    </row>
  </sheetData>
  <mergeCells count="2">
    <mergeCell ref="E7:I7"/>
    <mergeCell ref="K7:O7"/>
  </mergeCells>
  <pageMargins left="0.7" right="0.7" top="0.75" bottom="0.75" header="0.3" footer="0.3"/>
  <pageSetup pageOrder="overThenDown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6FFCFAB817644A9DEAFDE5C010EF6" ma:contentTypeVersion="15" ma:contentTypeDescription="Create a new document." ma:contentTypeScope="" ma:versionID="620ffeb39aa639873666df529d7690f0">
  <xsd:schema xmlns:xsd="http://www.w3.org/2001/XMLSchema" xmlns:xs="http://www.w3.org/2001/XMLSchema" xmlns:p="http://schemas.microsoft.com/office/2006/metadata/properties" xmlns:ns1="http://schemas.microsoft.com/sharepoint/v3" xmlns:ns2="96f8253b-0577-4a64-9e75-96de09ca256b" xmlns:ns3="a4718d98-fb15-433f-b156-248077429d9f" targetNamespace="http://schemas.microsoft.com/office/2006/metadata/properties" ma:root="true" ma:fieldsID="9521c24ed426c77713a40d115d4522c8" ns1:_="" ns2:_="" ns3:_="">
    <xsd:import namespace="http://schemas.microsoft.com/sharepoint/v3"/>
    <xsd:import namespace="96f8253b-0577-4a64-9e75-96de09ca256b"/>
    <xsd:import namespace="a4718d98-fb15-433f-b156-248077429d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253b-0577-4a64-9e75-96de09ca25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718d98-fb15-433f-b156-248077429d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7b06e676-a425-4660-b190-dd5de22801e0}" ma:internalName="TaxCatchAll" ma:showField="CatchAllData" ma:web="a4718d98-fb15-433f-b156-248077429d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a4718d98-fb15-433f-b156-248077429d9f" xsi:nil="true"/>
    <_ip_UnifiedCompliancePolicyProperties xmlns="http://schemas.microsoft.com/sharepoint/v3" xsi:nil="true"/>
    <lcf76f155ced4ddcb4097134ff3c332f xmlns="96f8253b-0577-4a64-9e75-96de09ca256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ADC7D12-C802-4B08-97B5-6307967BC1C8}"/>
</file>

<file path=customXml/itemProps2.xml><?xml version="1.0" encoding="utf-8"?>
<ds:datastoreItem xmlns:ds="http://schemas.openxmlformats.org/officeDocument/2006/customXml" ds:itemID="{14AD3C6D-30D6-418C-AB36-D1E7FD3EE01D}"/>
</file>

<file path=customXml/itemProps3.xml><?xml version="1.0" encoding="utf-8"?>
<ds:datastoreItem xmlns:ds="http://schemas.openxmlformats.org/officeDocument/2006/customXml" ds:itemID="{C7C3ADBD-6B94-4D7B-A58E-D19BAAD3E2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Safety Net Pool</vt:lpstr>
      <vt:lpstr>Public Hospital Pool</vt:lpstr>
      <vt:lpstr>Critical Access Pool</vt:lpstr>
      <vt:lpstr>Fixed Rate - Volume</vt:lpstr>
      <vt:lpstr>Fixed Rate-Acuity High Medicaid</vt:lpstr>
      <vt:lpstr>Fixed Rate-Acuity Other Acute</vt:lpstr>
      <vt:lpstr>'Critical Access Pool'!Print_Titles</vt:lpstr>
      <vt:lpstr>'Fixed Rate-Acuity High Medicaid'!Print_Titles</vt:lpstr>
      <vt:lpstr>'Fixed Rate-Acuity Other Acute'!Print_Titles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2025-09-15T21:52:36Z</dcterms:created>
  <dcterms:modified xsi:type="dcterms:W3CDTF">2025-09-15T21:53:14Z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0x010100CB06FFCFAB817644A9DEAFDE5C010EF6</vt:lpwstr>
  </property>
</Properties>
</file>