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8AEEB4D-DF9C-415F-BFB1-4A4AB0EC6A46}" xr6:coauthVersionLast="47" xr6:coauthVersionMax="47" xr10:uidLastSave="{00000000-0000-0000-0000-000000000000}"/>
  <bookViews>
    <workbookView xWindow="6585" yWindow="1275" windowWidth="21075" windowHeight="12660" firstSheet="1" activeTab="4" xr2:uid="{70CD6F90-B61B-44F6-8BF4-B4DA1AEA5F0C}"/>
  </bookViews>
  <sheets>
    <sheet name="Safety Net Pool" sheetId="1" r:id="rId1"/>
    <sheet name="Public Hospital Pool" sheetId="2" r:id="rId2"/>
    <sheet name="Critical Access Pool" sheetId="3" r:id="rId3"/>
    <sheet name="Fixed Rate - Volume" sheetId="4" r:id="rId4"/>
    <sheet name="Fixed Rate-Acuity High Medicaid" sheetId="5" r:id="rId5"/>
    <sheet name="Fixed Rate-Acuity Other Acute" sheetId="6" r:id="rId6"/>
  </sheets>
  <definedNames>
    <definedName name="_xlnm.Print_Titles" localSheetId="2">'Critical Access Pool'!$1:$14</definedName>
    <definedName name="_xlnm.Print_Titles" localSheetId="4">'Fixed Rate-Acuity High Medicaid'!$A:$C,'Fixed Rate-Acuity High Medicaid'!$1:$8</definedName>
    <definedName name="_xlnm.Print_Titles" localSheetId="5">'Fixed Rate-Acuity Other Acute'!$B:$D,'Fixed Rate-Acuity Other Acute'!$1:$8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6" l="1"/>
  <c r="G52" i="6"/>
  <c r="M51" i="6"/>
  <c r="O51" i="6" s="1"/>
  <c r="G51" i="6"/>
  <c r="M50" i="6"/>
  <c r="O50" i="6" s="1"/>
  <c r="G50" i="6"/>
  <c r="M49" i="6"/>
  <c r="G49" i="6"/>
  <c r="I49" i="6" s="1"/>
  <c r="M48" i="6"/>
  <c r="O48" i="6" s="1"/>
  <c r="G48" i="6"/>
  <c r="I48" i="6"/>
  <c r="M47" i="6"/>
  <c r="O47" i="6" s="1"/>
  <c r="G47" i="6"/>
  <c r="I47" i="6" s="1"/>
  <c r="M46" i="6"/>
  <c r="M45" i="6"/>
  <c r="O45" i="6" s="1"/>
  <c r="G45" i="6"/>
  <c r="I45" i="6" s="1"/>
  <c r="G44" i="6"/>
  <c r="M43" i="6"/>
  <c r="O43" i="6" s="1"/>
  <c r="G43" i="6"/>
  <c r="I43" i="6" s="1"/>
  <c r="G42" i="6"/>
  <c r="I42" i="6" s="1"/>
  <c r="M41" i="6"/>
  <c r="O41" i="6" s="1"/>
  <c r="P41" i="6" s="1"/>
  <c r="Q41" i="6" s="1"/>
  <c r="G41" i="6"/>
  <c r="I41" i="6" s="1"/>
  <c r="M40" i="6"/>
  <c r="M39" i="6"/>
  <c r="O39" i="6" s="1"/>
  <c r="G39" i="6"/>
  <c r="I39" i="6" s="1"/>
  <c r="M38" i="6"/>
  <c r="O38" i="6" s="1"/>
  <c r="G38" i="6"/>
  <c r="I38" i="6"/>
  <c r="M37" i="6"/>
  <c r="O37" i="6" s="1"/>
  <c r="G37" i="6"/>
  <c r="I37" i="6" s="1"/>
  <c r="G36" i="6"/>
  <c r="G35" i="6"/>
  <c r="I35" i="6" s="1"/>
  <c r="M34" i="6"/>
  <c r="O34" i="6" s="1"/>
  <c r="G34" i="6"/>
  <c r="I34" i="6" s="1"/>
  <c r="M33" i="6"/>
  <c r="O33" i="6" s="1"/>
  <c r="G33" i="6"/>
  <c r="I33" i="6" s="1"/>
  <c r="M32" i="6"/>
  <c r="M31" i="6"/>
  <c r="O31" i="6" s="1"/>
  <c r="M30" i="6"/>
  <c r="O30" i="6"/>
  <c r="I30" i="6"/>
  <c r="G30" i="6"/>
  <c r="M29" i="6"/>
  <c r="G29" i="6"/>
  <c r="I29" i="6" s="1"/>
  <c r="G28" i="6"/>
  <c r="G27" i="6"/>
  <c r="I27" i="6" s="1"/>
  <c r="M26" i="6"/>
  <c r="O26" i="6" s="1"/>
  <c r="G26" i="6"/>
  <c r="I26" i="6"/>
  <c r="M25" i="6"/>
  <c r="O25" i="6" s="1"/>
  <c r="G25" i="6"/>
  <c r="I25" i="6" s="1"/>
  <c r="M24" i="6"/>
  <c r="O24" i="6" s="1"/>
  <c r="M23" i="6"/>
  <c r="O23" i="6" s="1"/>
  <c r="M22" i="6"/>
  <c r="O22" i="6" s="1"/>
  <c r="G22" i="6"/>
  <c r="I22" i="6" s="1"/>
  <c r="M21" i="6"/>
  <c r="O21" i="6" s="1"/>
  <c r="G21" i="6"/>
  <c r="I21" i="6" s="1"/>
  <c r="G20" i="6"/>
  <c r="G19" i="6"/>
  <c r="I19" i="6" s="1"/>
  <c r="O18" i="6"/>
  <c r="M18" i="6"/>
  <c r="G18" i="6"/>
  <c r="I18" i="6" s="1"/>
  <c r="M17" i="6"/>
  <c r="O17" i="6" s="1"/>
  <c r="G17" i="6"/>
  <c r="I17" i="6" s="1"/>
  <c r="M16" i="6"/>
  <c r="M15" i="6"/>
  <c r="O15" i="6" s="1"/>
  <c r="M14" i="6"/>
  <c r="O14" i="6" s="1"/>
  <c r="G14" i="6"/>
  <c r="I14" i="6" s="1"/>
  <c r="M13" i="6"/>
  <c r="G13" i="6"/>
  <c r="I13" i="6" s="1"/>
  <c r="G12" i="6"/>
  <c r="G11" i="6"/>
  <c r="I11" i="6" s="1"/>
  <c r="O10" i="6"/>
  <c r="M10" i="6"/>
  <c r="G10" i="6"/>
  <c r="I10" i="6" s="1"/>
  <c r="G9" i="6"/>
  <c r="I9" i="6"/>
  <c r="F49" i="5"/>
  <c r="H49" i="5" s="1"/>
  <c r="L48" i="5"/>
  <c r="N48" i="5" s="1"/>
  <c r="F48" i="5"/>
  <c r="H48" i="5" s="1"/>
  <c r="L47" i="5"/>
  <c r="N47" i="5" s="1"/>
  <c r="F47" i="5"/>
  <c r="L46" i="5"/>
  <c r="F46" i="5"/>
  <c r="H46" i="5" s="1"/>
  <c r="L45" i="5"/>
  <c r="N45" i="5" s="1"/>
  <c r="L44" i="5"/>
  <c r="N44" i="5" s="1"/>
  <c r="F44" i="5"/>
  <c r="H44" i="5" s="1"/>
  <c r="F43" i="5"/>
  <c r="H43" i="5" s="1"/>
  <c r="L42" i="5"/>
  <c r="N42" i="5" s="1"/>
  <c r="F42" i="5"/>
  <c r="H42" i="5"/>
  <c r="L41" i="5"/>
  <c r="N41" i="5" s="1"/>
  <c r="F41" i="5"/>
  <c r="H41" i="5" s="1"/>
  <c r="L40" i="5"/>
  <c r="N40" i="5" s="1"/>
  <c r="F40" i="5"/>
  <c r="H40" i="5" s="1"/>
  <c r="L39" i="5"/>
  <c r="N39" i="5" s="1"/>
  <c r="F39" i="5"/>
  <c r="L38" i="5"/>
  <c r="N38" i="5"/>
  <c r="F38" i="5"/>
  <c r="H38" i="5" s="1"/>
  <c r="L37" i="5"/>
  <c r="N37" i="5" s="1"/>
  <c r="F37" i="5"/>
  <c r="H37" i="5" s="1"/>
  <c r="L36" i="5"/>
  <c r="N36" i="5" s="1"/>
  <c r="F36" i="5"/>
  <c r="H36" i="5" s="1"/>
  <c r="F35" i="5"/>
  <c r="H35" i="5" s="1"/>
  <c r="F34" i="5"/>
  <c r="L33" i="5"/>
  <c r="N33" i="5" s="1"/>
  <c r="F33" i="5"/>
  <c r="H33" i="5" s="1"/>
  <c r="L32" i="5"/>
  <c r="N32" i="5" s="1"/>
  <c r="F32" i="5"/>
  <c r="H32" i="5" s="1"/>
  <c r="L31" i="5"/>
  <c r="N31" i="5" s="1"/>
  <c r="L30" i="5"/>
  <c r="F30" i="5"/>
  <c r="H30" i="5" s="1"/>
  <c r="L29" i="5"/>
  <c r="N29" i="5" s="1"/>
  <c r="H29" i="5"/>
  <c r="F29" i="5"/>
  <c r="L28" i="5"/>
  <c r="N28" i="5" s="1"/>
  <c r="F28" i="5"/>
  <c r="H28" i="5" s="1"/>
  <c r="L27" i="5"/>
  <c r="F27" i="5"/>
  <c r="H27" i="5" s="1"/>
  <c r="L26" i="5"/>
  <c r="N26" i="5" s="1"/>
  <c r="F26" i="5"/>
  <c r="F25" i="5"/>
  <c r="H25" i="5" s="1"/>
  <c r="F24" i="5"/>
  <c r="H24" i="5" s="1"/>
  <c r="L23" i="5"/>
  <c r="N23" i="5" s="1"/>
  <c r="F23" i="5"/>
  <c r="L22" i="5"/>
  <c r="F22" i="5"/>
  <c r="H22" i="5"/>
  <c r="L21" i="5"/>
  <c r="N21" i="5" s="1"/>
  <c r="F21" i="5"/>
  <c r="H21" i="5" s="1"/>
  <c r="L20" i="5"/>
  <c r="N20" i="5" s="1"/>
  <c r="F20" i="5"/>
  <c r="H20" i="5" s="1"/>
  <c r="L19" i="5"/>
  <c r="F19" i="5"/>
  <c r="H19" i="5" s="1"/>
  <c r="L18" i="5"/>
  <c r="N18" i="5" s="1"/>
  <c r="F18" i="5"/>
  <c r="L17" i="5"/>
  <c r="N17" i="5" s="1"/>
  <c r="F17" i="5"/>
  <c r="H17" i="5" s="1"/>
  <c r="L16" i="5"/>
  <c r="N16" i="5" s="1"/>
  <c r="F16" i="5"/>
  <c r="H16" i="5" s="1"/>
  <c r="L15" i="5"/>
  <c r="N15" i="5" s="1"/>
  <c r="L14" i="5"/>
  <c r="N14" i="5" s="1"/>
  <c r="L13" i="5"/>
  <c r="N13" i="5" s="1"/>
  <c r="F13" i="5"/>
  <c r="H13" i="5" s="1"/>
  <c r="L12" i="5"/>
  <c r="N12" i="5" s="1"/>
  <c r="F12" i="5"/>
  <c r="H12" i="5" s="1"/>
  <c r="F11" i="5"/>
  <c r="L10" i="5"/>
  <c r="N10" i="5" s="1"/>
  <c r="O10" i="5" s="1"/>
  <c r="P10" i="5" s="1"/>
  <c r="F10" i="5"/>
  <c r="H10" i="5" s="1"/>
  <c r="H38" i="4"/>
  <c r="I38" i="4"/>
  <c r="J38" i="4" s="1"/>
  <c r="K38" i="4" s="1"/>
  <c r="E38" i="4"/>
  <c r="F38" i="4" s="1"/>
  <c r="H37" i="4"/>
  <c r="I37" i="4" s="1"/>
  <c r="E37" i="4"/>
  <c r="F37" i="4" s="1"/>
  <c r="H36" i="4"/>
  <c r="I36" i="4" s="1"/>
  <c r="E36" i="4"/>
  <c r="H35" i="4"/>
  <c r="E35" i="4"/>
  <c r="H34" i="4"/>
  <c r="I34" i="4"/>
  <c r="E34" i="4"/>
  <c r="F34" i="4" s="1"/>
  <c r="I33" i="4"/>
  <c r="H33" i="4"/>
  <c r="E33" i="4"/>
  <c r="F33" i="4" s="1"/>
  <c r="J33" i="4" s="1"/>
  <c r="K33" i="4" s="1"/>
  <c r="I32" i="4"/>
  <c r="H32" i="4"/>
  <c r="E32" i="4"/>
  <c r="F31" i="4"/>
  <c r="H28" i="4"/>
  <c r="I28" i="4"/>
  <c r="E28" i="4"/>
  <c r="F28" i="4"/>
  <c r="J28" i="4" s="1"/>
  <c r="K28" i="4" s="1"/>
  <c r="H27" i="4"/>
  <c r="I27" i="4" s="1"/>
  <c r="E27" i="4"/>
  <c r="F27" i="4" s="1"/>
  <c r="J27" i="4" s="1"/>
  <c r="K27" i="4" s="1"/>
  <c r="H26" i="4"/>
  <c r="I26" i="4" s="1"/>
  <c r="E26" i="4"/>
  <c r="H25" i="4"/>
  <c r="I25" i="4" s="1"/>
  <c r="E25" i="4"/>
  <c r="H24" i="4"/>
  <c r="I24" i="4"/>
  <c r="F24" i="4"/>
  <c r="E24" i="4"/>
  <c r="H23" i="4"/>
  <c r="I23" i="4" s="1"/>
  <c r="F23" i="4"/>
  <c r="E23" i="4"/>
  <c r="H22" i="4"/>
  <c r="I22" i="4" s="1"/>
  <c r="E22" i="4"/>
  <c r="F22" i="4" s="1"/>
  <c r="H21" i="4"/>
  <c r="I21" i="4" s="1"/>
  <c r="F21" i="4"/>
  <c r="E21" i="4"/>
  <c r="H20" i="4"/>
  <c r="I20" i="4"/>
  <c r="E20" i="4"/>
  <c r="H19" i="4"/>
  <c r="I19" i="4" s="1"/>
  <c r="E19" i="4"/>
  <c r="F19" i="4"/>
  <c r="H18" i="4"/>
  <c r="I18" i="4" s="1"/>
  <c r="E18" i="4"/>
  <c r="F18" i="4"/>
  <c r="I17" i="4"/>
  <c r="I15" i="4"/>
  <c r="E14" i="4"/>
  <c r="F14" i="4"/>
  <c r="J14" i="4" s="1"/>
  <c r="K14" i="4" s="1"/>
  <c r="E13" i="4"/>
  <c r="E12" i="4"/>
  <c r="F12" i="4" s="1"/>
  <c r="J12" i="4" s="1"/>
  <c r="K12" i="4" s="1"/>
  <c r="E11" i="4"/>
  <c r="F11" i="4" s="1"/>
  <c r="J11" i="4" s="1"/>
  <c r="K11" i="4" s="1"/>
  <c r="F10" i="4"/>
  <c r="J10" i="4" s="1"/>
  <c r="K10" i="4" s="1"/>
  <c r="E10" i="4"/>
  <c r="F7" i="3"/>
  <c r="B7" i="3"/>
  <c r="F7" i="2"/>
  <c r="B7" i="2"/>
  <c r="F7" i="1"/>
  <c r="B7" i="1"/>
  <c r="O32" i="5" l="1"/>
  <c r="P32" i="5" s="1"/>
  <c r="O37" i="5"/>
  <c r="P37" i="5" s="1"/>
  <c r="J18" i="4"/>
  <c r="K18" i="4" s="1"/>
  <c r="J19" i="4"/>
  <c r="K19" i="4" s="1"/>
  <c r="J21" i="4"/>
  <c r="K21" i="4" s="1"/>
  <c r="P26" i="6"/>
  <c r="Q26" i="6" s="1"/>
  <c r="P43" i="6"/>
  <c r="Q43" i="6" s="1"/>
  <c r="P17" i="6"/>
  <c r="Q17" i="6" s="1"/>
  <c r="P48" i="6"/>
  <c r="Q48" i="6" s="1"/>
  <c r="P34" i="6"/>
  <c r="Q34" i="6" s="1"/>
  <c r="P21" i="6"/>
  <c r="Q21" i="6" s="1"/>
  <c r="P33" i="6"/>
  <c r="Q33" i="6" s="1"/>
  <c r="P25" i="6"/>
  <c r="Q25" i="6" s="1"/>
  <c r="P37" i="6"/>
  <c r="Q37" i="6" s="1"/>
  <c r="O13" i="5"/>
  <c r="P13" i="5" s="1"/>
  <c r="O16" i="5"/>
  <c r="P16" i="5" s="1"/>
  <c r="O48" i="5"/>
  <c r="P48" i="5" s="1"/>
  <c r="O29" i="5"/>
  <c r="P29" i="5" s="1"/>
  <c r="O38" i="5"/>
  <c r="P38" i="5" s="1"/>
  <c r="O40" i="5"/>
  <c r="P40" i="5" s="1"/>
  <c r="O21" i="5"/>
  <c r="P21" i="5" s="1"/>
  <c r="O12" i="5"/>
  <c r="P12" i="5" s="1"/>
  <c r="O28" i="5"/>
  <c r="P28" i="5" s="1"/>
  <c r="O41" i="5"/>
  <c r="P41" i="5" s="1"/>
  <c r="J37" i="4"/>
  <c r="K37" i="4" s="1"/>
  <c r="E15" i="1"/>
  <c r="H15" i="2"/>
  <c r="F20" i="4"/>
  <c r="J20" i="4" s="1"/>
  <c r="K20" i="4" s="1"/>
  <c r="J22" i="4"/>
  <c r="K22" i="4" s="1"/>
  <c r="F14" i="5"/>
  <c r="H14" i="5" s="1"/>
  <c r="O14" i="5" s="1"/>
  <c r="P14" i="5" s="1"/>
  <c r="E15" i="3"/>
  <c r="E15" i="2"/>
  <c r="H15" i="1"/>
  <c r="I29" i="4"/>
  <c r="L25" i="5"/>
  <c r="N25" i="5" s="1"/>
  <c r="O25" i="5" s="1"/>
  <c r="P25" i="5" s="1"/>
  <c r="L35" i="5"/>
  <c r="N35" i="5" s="1"/>
  <c r="O35" i="5" s="1"/>
  <c r="P35" i="5" s="1"/>
  <c r="J24" i="4"/>
  <c r="K24" i="4" s="1"/>
  <c r="I35" i="4"/>
  <c r="H11" i="5"/>
  <c r="J23" i="4"/>
  <c r="K23" i="4" s="1"/>
  <c r="O20" i="5"/>
  <c r="P20" i="5" s="1"/>
  <c r="O16" i="6"/>
  <c r="F9" i="4"/>
  <c r="F17" i="4"/>
  <c r="F26" i="4"/>
  <c r="J26" i="4" s="1"/>
  <c r="K26" i="4" s="1"/>
  <c r="I31" i="4"/>
  <c r="I39" i="4" s="1"/>
  <c r="J34" i="4"/>
  <c r="K34" i="4" s="1"/>
  <c r="L34" i="5"/>
  <c r="N34" i="5" s="1"/>
  <c r="G15" i="6"/>
  <c r="I15" i="6" s="1"/>
  <c r="P15" i="6" s="1"/>
  <c r="Q15" i="6" s="1"/>
  <c r="G23" i="6"/>
  <c r="I23" i="6" s="1"/>
  <c r="P23" i="6" s="1"/>
  <c r="Q23" i="6" s="1"/>
  <c r="F9" i="5"/>
  <c r="H9" i="5" s="1"/>
  <c r="L11" i="5"/>
  <c r="N11" i="5" s="1"/>
  <c r="O11" i="5" s="1"/>
  <c r="P11" i="5" s="1"/>
  <c r="F15" i="5"/>
  <c r="H15" i="5" s="1"/>
  <c r="O15" i="5" s="1"/>
  <c r="P15" i="5" s="1"/>
  <c r="M11" i="6"/>
  <c r="O11" i="6" s="1"/>
  <c r="P11" i="6" s="1"/>
  <c r="Q11" i="6" s="1"/>
  <c r="H15" i="3"/>
  <c r="F13" i="4"/>
  <c r="J13" i="4" s="1"/>
  <c r="K13" i="4" s="1"/>
  <c r="L9" i="5"/>
  <c r="O17" i="5"/>
  <c r="P17" i="5" s="1"/>
  <c r="F25" i="4"/>
  <c r="J25" i="4" s="1"/>
  <c r="K25" i="4" s="1"/>
  <c r="N46" i="5"/>
  <c r="O46" i="5" s="1"/>
  <c r="P46" i="5" s="1"/>
  <c r="F32" i="4"/>
  <c r="J32" i="4" s="1"/>
  <c r="K32" i="4" s="1"/>
  <c r="H31" i="5"/>
  <c r="O31" i="5" s="1"/>
  <c r="P31" i="5" s="1"/>
  <c r="O36" i="5"/>
  <c r="P36" i="5" s="1"/>
  <c r="M19" i="6"/>
  <c r="O19" i="6" s="1"/>
  <c r="P19" i="6" s="1"/>
  <c r="Q19" i="6" s="1"/>
  <c r="G31" i="6"/>
  <c r="I31" i="6" s="1"/>
  <c r="P31" i="6" s="1"/>
  <c r="Q31" i="6" s="1"/>
  <c r="O32" i="6"/>
  <c r="I44" i="6"/>
  <c r="P45" i="6"/>
  <c r="Q45" i="6" s="1"/>
  <c r="I50" i="6"/>
  <c r="P50" i="6" s="1"/>
  <c r="Q50" i="6" s="1"/>
  <c r="H18" i="5"/>
  <c r="O18" i="5" s="1"/>
  <c r="P18" i="5" s="1"/>
  <c r="N22" i="5"/>
  <c r="O22" i="5" s="1"/>
  <c r="P22" i="5" s="1"/>
  <c r="L24" i="5"/>
  <c r="N24" i="5" s="1"/>
  <c r="O24" i="5" s="1"/>
  <c r="P24" i="5" s="1"/>
  <c r="O44" i="5"/>
  <c r="P44" i="5" s="1"/>
  <c r="H47" i="5"/>
  <c r="O47" i="5" s="1"/>
  <c r="P47" i="5" s="1"/>
  <c r="M27" i="6"/>
  <c r="O27" i="6" s="1"/>
  <c r="P27" i="6" s="1"/>
  <c r="Q27" i="6" s="1"/>
  <c r="P39" i="6"/>
  <c r="Q39" i="6" s="1"/>
  <c r="F31" i="5"/>
  <c r="H39" i="5"/>
  <c r="O39" i="5" s="1"/>
  <c r="P39" i="5" s="1"/>
  <c r="L43" i="5"/>
  <c r="N43" i="5" s="1"/>
  <c r="O43" i="5" s="1"/>
  <c r="P43" i="5" s="1"/>
  <c r="L49" i="5"/>
  <c r="N49" i="5" s="1"/>
  <c r="O49" i="5" s="1"/>
  <c r="P49" i="5" s="1"/>
  <c r="O13" i="6"/>
  <c r="P13" i="6" s="1"/>
  <c r="Q13" i="6" s="1"/>
  <c r="P14" i="6"/>
  <c r="Q14" i="6" s="1"/>
  <c r="M35" i="6"/>
  <c r="O35" i="6" s="1"/>
  <c r="P35" i="6" s="1"/>
  <c r="Q35" i="6" s="1"/>
  <c r="P47" i="6"/>
  <c r="Q47" i="6" s="1"/>
  <c r="I52" i="6"/>
  <c r="H26" i="5"/>
  <c r="O26" i="5" s="1"/>
  <c r="P26" i="5" s="1"/>
  <c r="O33" i="5"/>
  <c r="P33" i="5" s="1"/>
  <c r="O42" i="5"/>
  <c r="P42" i="5" s="1"/>
  <c r="P10" i="6"/>
  <c r="Q10" i="6" s="1"/>
  <c r="I20" i="6"/>
  <c r="P22" i="6"/>
  <c r="Q22" i="6" s="1"/>
  <c r="F36" i="4"/>
  <c r="J36" i="4" s="1"/>
  <c r="K36" i="4" s="1"/>
  <c r="N27" i="5"/>
  <c r="O27" i="5" s="1"/>
  <c r="P27" i="5" s="1"/>
  <c r="N30" i="5"/>
  <c r="O30" i="5" s="1"/>
  <c r="P30" i="5" s="1"/>
  <c r="F45" i="5"/>
  <c r="H45" i="5" s="1"/>
  <c r="O45" i="5" s="1"/>
  <c r="P45" i="5" s="1"/>
  <c r="P18" i="6"/>
  <c r="Q18" i="6" s="1"/>
  <c r="I28" i="6"/>
  <c r="O29" i="6"/>
  <c r="P29" i="6" s="1"/>
  <c r="Q29" i="6" s="1"/>
  <c r="P30" i="6"/>
  <c r="Q30" i="6" s="1"/>
  <c r="P38" i="6"/>
  <c r="Q38" i="6" s="1"/>
  <c r="O46" i="6"/>
  <c r="O52" i="6"/>
  <c r="F35" i="4"/>
  <c r="J35" i="4" s="1"/>
  <c r="K35" i="4" s="1"/>
  <c r="N19" i="5"/>
  <c r="O19" i="5" s="1"/>
  <c r="P19" i="5" s="1"/>
  <c r="H23" i="5"/>
  <c r="O23" i="5" s="1"/>
  <c r="P23" i="5" s="1"/>
  <c r="H34" i="5"/>
  <c r="O20" i="6"/>
  <c r="P20" i="6" s="1"/>
  <c r="Q20" i="6" s="1"/>
  <c r="I36" i="6"/>
  <c r="O40" i="6"/>
  <c r="O49" i="6"/>
  <c r="P49" i="6" s="1"/>
  <c r="Q49" i="6" s="1"/>
  <c r="I51" i="6"/>
  <c r="P51" i="6" s="1"/>
  <c r="Q51" i="6" s="1"/>
  <c r="I12" i="6"/>
  <c r="M9" i="6"/>
  <c r="M12" i="6"/>
  <c r="O12" i="6" s="1"/>
  <c r="P12" i="6" s="1"/>
  <c r="Q12" i="6" s="1"/>
  <c r="G16" i="6"/>
  <c r="I16" i="6" s="1"/>
  <c r="M20" i="6"/>
  <c r="G24" i="6"/>
  <c r="I24" i="6" s="1"/>
  <c r="P24" i="6" s="1"/>
  <c r="Q24" i="6" s="1"/>
  <c r="M28" i="6"/>
  <c r="O28" i="6" s="1"/>
  <c r="G32" i="6"/>
  <c r="I32" i="6" s="1"/>
  <c r="M36" i="6"/>
  <c r="O36" i="6" s="1"/>
  <c r="G40" i="6"/>
  <c r="I40" i="6" s="1"/>
  <c r="M44" i="6"/>
  <c r="O44" i="6" s="1"/>
  <c r="M42" i="6"/>
  <c r="O42" i="6" s="1"/>
  <c r="P42" i="6" s="1"/>
  <c r="Q42" i="6" s="1"/>
  <c r="G46" i="6"/>
  <c r="I46" i="6" s="1"/>
  <c r="P28" i="6" l="1"/>
  <c r="Q28" i="6" s="1"/>
  <c r="P44" i="6"/>
  <c r="Q44" i="6" s="1"/>
  <c r="P46" i="6"/>
  <c r="Q46" i="6" s="1"/>
  <c r="P36" i="6"/>
  <c r="Q36" i="6" s="1"/>
  <c r="H33" i="2"/>
  <c r="I33" i="2" s="1"/>
  <c r="J33" i="2" s="1"/>
  <c r="K33" i="2" s="1"/>
  <c r="H25" i="2"/>
  <c r="I25" i="2" s="1"/>
  <c r="H34" i="2"/>
  <c r="I34" i="2" s="1"/>
  <c r="H26" i="2"/>
  <c r="I26" i="2" s="1"/>
  <c r="H27" i="2"/>
  <c r="I27" i="2" s="1"/>
  <c r="H28" i="2"/>
  <c r="I28" i="2" s="1"/>
  <c r="H30" i="2"/>
  <c r="I30" i="2" s="1"/>
  <c r="H22" i="2"/>
  <c r="I22" i="2" s="1"/>
  <c r="H21" i="2"/>
  <c r="I21" i="2" s="1"/>
  <c r="J21" i="2" s="1"/>
  <c r="K21" i="2" s="1"/>
  <c r="H20" i="2"/>
  <c r="I20" i="2" s="1"/>
  <c r="H19" i="2"/>
  <c r="I19" i="2" s="1"/>
  <c r="H18" i="2"/>
  <c r="I18" i="2" s="1"/>
  <c r="H17" i="2"/>
  <c r="I17" i="2" s="1"/>
  <c r="H16" i="2"/>
  <c r="I16" i="2" s="1"/>
  <c r="H32" i="2"/>
  <c r="I32" i="2" s="1"/>
  <c r="J32" i="2" s="1"/>
  <c r="K32" i="2" s="1"/>
  <c r="H29" i="2"/>
  <c r="I29" i="2" s="1"/>
  <c r="H23" i="2"/>
  <c r="I23" i="2" s="1"/>
  <c r="J23" i="2" s="1"/>
  <c r="K23" i="2" s="1"/>
  <c r="H31" i="2"/>
  <c r="I31" i="2" s="1"/>
  <c r="H24" i="2"/>
  <c r="I24" i="2" s="1"/>
  <c r="E30" i="2"/>
  <c r="F30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31" i="2"/>
  <c r="F31" i="2" s="1"/>
  <c r="E23" i="2"/>
  <c r="F23" i="2" s="1"/>
  <c r="E32" i="2"/>
  <c r="F32" i="2" s="1"/>
  <c r="E24" i="2"/>
  <c r="F24" i="2" s="1"/>
  <c r="E33" i="2"/>
  <c r="F33" i="2" s="1"/>
  <c r="E25" i="2"/>
  <c r="F25" i="2" s="1"/>
  <c r="E27" i="2"/>
  <c r="F27" i="2" s="1"/>
  <c r="E26" i="2"/>
  <c r="F26" i="2" s="1"/>
  <c r="E34" i="2"/>
  <c r="F34" i="2" s="1"/>
  <c r="E28" i="2"/>
  <c r="F28" i="2" s="1"/>
  <c r="E29" i="2"/>
  <c r="F29" i="2" s="1"/>
  <c r="P40" i="6"/>
  <c r="Q40" i="6" s="1"/>
  <c r="F39" i="4"/>
  <c r="P52" i="6"/>
  <c r="Q52" i="6" s="1"/>
  <c r="J31" i="4"/>
  <c r="P32" i="6"/>
  <c r="Q32" i="6" s="1"/>
  <c r="O9" i="6"/>
  <c r="N9" i="5"/>
  <c r="H47" i="3"/>
  <c r="I47" i="3" s="1"/>
  <c r="H39" i="3"/>
  <c r="I39" i="3" s="1"/>
  <c r="H31" i="3"/>
  <c r="I31" i="3" s="1"/>
  <c r="H23" i="3"/>
  <c r="I23" i="3" s="1"/>
  <c r="H48" i="3"/>
  <c r="I48" i="3" s="1"/>
  <c r="H40" i="3"/>
  <c r="I40" i="3" s="1"/>
  <c r="H32" i="3"/>
  <c r="I32" i="3" s="1"/>
  <c r="H24" i="3"/>
  <c r="I24" i="3" s="1"/>
  <c r="H16" i="3"/>
  <c r="I16" i="3" s="1"/>
  <c r="H49" i="3"/>
  <c r="I49" i="3" s="1"/>
  <c r="H41" i="3"/>
  <c r="I41" i="3" s="1"/>
  <c r="H33" i="3"/>
  <c r="I33" i="3" s="1"/>
  <c r="H25" i="3"/>
  <c r="I25" i="3" s="1"/>
  <c r="H17" i="3"/>
  <c r="I17" i="3" s="1"/>
  <c r="H50" i="3"/>
  <c r="I50" i="3" s="1"/>
  <c r="H42" i="3"/>
  <c r="I42" i="3" s="1"/>
  <c r="H34" i="3"/>
  <c r="I34" i="3" s="1"/>
  <c r="H26" i="3"/>
  <c r="I26" i="3" s="1"/>
  <c r="J26" i="3" s="1"/>
  <c r="K26" i="3" s="1"/>
  <c r="H18" i="3"/>
  <c r="I18" i="3" s="1"/>
  <c r="H51" i="3"/>
  <c r="I51" i="3" s="1"/>
  <c r="H43" i="3"/>
  <c r="I43" i="3" s="1"/>
  <c r="H35" i="3"/>
  <c r="I35" i="3" s="1"/>
  <c r="H52" i="3"/>
  <c r="I52" i="3" s="1"/>
  <c r="H44" i="3"/>
  <c r="I44" i="3" s="1"/>
  <c r="H36" i="3"/>
  <c r="I36" i="3" s="1"/>
  <c r="H28" i="3"/>
  <c r="I28" i="3" s="1"/>
  <c r="J28" i="3" s="1"/>
  <c r="K28" i="3" s="1"/>
  <c r="H20" i="3"/>
  <c r="I20" i="3" s="1"/>
  <c r="H45" i="3"/>
  <c r="I45" i="3" s="1"/>
  <c r="H22" i="3"/>
  <c r="I22" i="3" s="1"/>
  <c r="H30" i="3"/>
  <c r="I30" i="3" s="1"/>
  <c r="H38" i="3"/>
  <c r="I38" i="3" s="1"/>
  <c r="H37" i="3"/>
  <c r="I37" i="3" s="1"/>
  <c r="H54" i="3"/>
  <c r="I54" i="3" s="1"/>
  <c r="H19" i="3"/>
  <c r="I19" i="3" s="1"/>
  <c r="J19" i="3" s="1"/>
  <c r="K19" i="3" s="1"/>
  <c r="H27" i="3"/>
  <c r="I27" i="3" s="1"/>
  <c r="H21" i="3"/>
  <c r="I21" i="3" s="1"/>
  <c r="H46" i="3"/>
  <c r="I46" i="3" s="1"/>
  <c r="H29" i="3"/>
  <c r="I29" i="3" s="1"/>
  <c r="H53" i="3"/>
  <c r="I53" i="3" s="1"/>
  <c r="J17" i="4"/>
  <c r="F29" i="4"/>
  <c r="P16" i="6"/>
  <c r="Q16" i="6" s="1"/>
  <c r="F15" i="4"/>
  <c r="J15" i="4" s="1"/>
  <c r="K15" i="4" s="1"/>
  <c r="J9" i="4"/>
  <c r="K9" i="4" s="1"/>
  <c r="E52" i="3"/>
  <c r="F52" i="3" s="1"/>
  <c r="E44" i="3"/>
  <c r="F44" i="3" s="1"/>
  <c r="E36" i="3"/>
  <c r="F36" i="3" s="1"/>
  <c r="E28" i="3"/>
  <c r="F28" i="3" s="1"/>
  <c r="E20" i="3"/>
  <c r="F20" i="3" s="1"/>
  <c r="E53" i="3"/>
  <c r="F53" i="3" s="1"/>
  <c r="E45" i="3"/>
  <c r="F45" i="3" s="1"/>
  <c r="E37" i="3"/>
  <c r="F37" i="3" s="1"/>
  <c r="E29" i="3"/>
  <c r="F29" i="3" s="1"/>
  <c r="E21" i="3"/>
  <c r="F21" i="3" s="1"/>
  <c r="E54" i="3"/>
  <c r="F54" i="3" s="1"/>
  <c r="E46" i="3"/>
  <c r="F46" i="3" s="1"/>
  <c r="E38" i="3"/>
  <c r="F38" i="3" s="1"/>
  <c r="E30" i="3"/>
  <c r="F30" i="3" s="1"/>
  <c r="E22" i="3"/>
  <c r="F22" i="3" s="1"/>
  <c r="E47" i="3"/>
  <c r="F47" i="3" s="1"/>
  <c r="E39" i="3"/>
  <c r="F39" i="3" s="1"/>
  <c r="E31" i="3"/>
  <c r="F31" i="3" s="1"/>
  <c r="E23" i="3"/>
  <c r="F23" i="3" s="1"/>
  <c r="E48" i="3"/>
  <c r="F48" i="3" s="1"/>
  <c r="E40" i="3"/>
  <c r="F40" i="3" s="1"/>
  <c r="E32" i="3"/>
  <c r="F32" i="3" s="1"/>
  <c r="E49" i="3"/>
  <c r="F49" i="3" s="1"/>
  <c r="E41" i="3"/>
  <c r="F41" i="3" s="1"/>
  <c r="E33" i="3"/>
  <c r="F33" i="3" s="1"/>
  <c r="E25" i="3"/>
  <c r="F25" i="3" s="1"/>
  <c r="E17" i="3"/>
  <c r="F17" i="3" s="1"/>
  <c r="E43" i="3"/>
  <c r="F43" i="3" s="1"/>
  <c r="E16" i="3"/>
  <c r="F16" i="3" s="1"/>
  <c r="E50" i="3"/>
  <c r="F50" i="3" s="1"/>
  <c r="E24" i="3"/>
  <c r="F24" i="3" s="1"/>
  <c r="E18" i="3"/>
  <c r="F18" i="3" s="1"/>
  <c r="E19" i="3"/>
  <c r="F19" i="3" s="1"/>
  <c r="E27" i="3"/>
  <c r="F27" i="3" s="1"/>
  <c r="E35" i="3"/>
  <c r="F35" i="3" s="1"/>
  <c r="E26" i="3"/>
  <c r="F26" i="3" s="1"/>
  <c r="E42" i="3"/>
  <c r="F42" i="3" s="1"/>
  <c r="E34" i="3"/>
  <c r="F34" i="3" s="1"/>
  <c r="E51" i="3"/>
  <c r="F51" i="3" s="1"/>
  <c r="O34" i="5"/>
  <c r="P34" i="5" s="1"/>
  <c r="H41" i="1"/>
  <c r="I41" i="1" s="1"/>
  <c r="H33" i="1"/>
  <c r="I33" i="1" s="1"/>
  <c r="H25" i="1"/>
  <c r="I25" i="1" s="1"/>
  <c r="H17" i="1"/>
  <c r="I17" i="1" s="1"/>
  <c r="H40" i="1"/>
  <c r="I40" i="1" s="1"/>
  <c r="J40" i="1" s="1"/>
  <c r="K40" i="1" s="1"/>
  <c r="H32" i="1"/>
  <c r="I32" i="1" s="1"/>
  <c r="H24" i="1"/>
  <c r="I24" i="1" s="1"/>
  <c r="H16" i="1"/>
  <c r="I16" i="1" s="1"/>
  <c r="H39" i="1"/>
  <c r="I39" i="1" s="1"/>
  <c r="H38" i="1"/>
  <c r="I38" i="1" s="1"/>
  <c r="H36" i="1"/>
  <c r="I36" i="1" s="1"/>
  <c r="H28" i="1"/>
  <c r="I28" i="1" s="1"/>
  <c r="H20" i="1"/>
  <c r="I20" i="1" s="1"/>
  <c r="H29" i="1"/>
  <c r="I29" i="1" s="1"/>
  <c r="H42" i="1"/>
  <c r="I42" i="1" s="1"/>
  <c r="H37" i="1"/>
  <c r="I37" i="1" s="1"/>
  <c r="H30" i="1"/>
  <c r="I30" i="1" s="1"/>
  <c r="H23" i="1"/>
  <c r="I23" i="1" s="1"/>
  <c r="H27" i="1"/>
  <c r="I27" i="1" s="1"/>
  <c r="H34" i="1"/>
  <c r="I34" i="1" s="1"/>
  <c r="H31" i="1"/>
  <c r="I31" i="1" s="1"/>
  <c r="H18" i="1"/>
  <c r="I18" i="1" s="1"/>
  <c r="H21" i="1"/>
  <c r="I21" i="1" s="1"/>
  <c r="H22" i="1"/>
  <c r="I22" i="1" s="1"/>
  <c r="H35" i="1"/>
  <c r="I35" i="1" s="1"/>
  <c r="H26" i="1"/>
  <c r="I26" i="1" s="1"/>
  <c r="H19" i="1"/>
  <c r="I19" i="1" s="1"/>
  <c r="J19" i="1" s="1"/>
  <c r="K19" i="1" s="1"/>
  <c r="E36" i="1"/>
  <c r="F36" i="1" s="1"/>
  <c r="E28" i="1"/>
  <c r="F28" i="1" s="1"/>
  <c r="E20" i="1"/>
  <c r="F20" i="1" s="1"/>
  <c r="E35" i="1"/>
  <c r="F35" i="1" s="1"/>
  <c r="E27" i="1"/>
  <c r="F27" i="1" s="1"/>
  <c r="E19" i="1"/>
  <c r="F19" i="1" s="1"/>
  <c r="E42" i="1"/>
  <c r="F42" i="1" s="1"/>
  <c r="E34" i="1"/>
  <c r="F34" i="1" s="1"/>
  <c r="E41" i="1"/>
  <c r="F41" i="1" s="1"/>
  <c r="E33" i="1"/>
  <c r="F33" i="1" s="1"/>
  <c r="E39" i="1"/>
  <c r="F39" i="1" s="1"/>
  <c r="E31" i="1"/>
  <c r="F31" i="1" s="1"/>
  <c r="E23" i="1"/>
  <c r="F23" i="1" s="1"/>
  <c r="E22" i="1"/>
  <c r="F22" i="1" s="1"/>
  <c r="E21" i="1"/>
  <c r="F21" i="1" s="1"/>
  <c r="E38" i="1"/>
  <c r="F38" i="1" s="1"/>
  <c r="E32" i="1"/>
  <c r="F32" i="1" s="1"/>
  <c r="E26" i="1"/>
  <c r="F26" i="1" s="1"/>
  <c r="E30" i="1"/>
  <c r="F30" i="1" s="1"/>
  <c r="E29" i="1"/>
  <c r="F29" i="1" s="1"/>
  <c r="E16" i="1"/>
  <c r="F16" i="1" s="1"/>
  <c r="E37" i="1"/>
  <c r="F37" i="1" s="1"/>
  <c r="E17" i="1"/>
  <c r="F17" i="1" s="1"/>
  <c r="E25" i="1"/>
  <c r="F25" i="1" s="1"/>
  <c r="E40" i="1"/>
  <c r="F40" i="1" s="1"/>
  <c r="E24" i="1"/>
  <c r="F24" i="1" s="1"/>
  <c r="E18" i="1"/>
  <c r="F18" i="1" s="1"/>
  <c r="J47" i="3" l="1"/>
  <c r="K47" i="3" s="1"/>
  <c r="J19" i="2"/>
  <c r="K19" i="2" s="1"/>
  <c r="J27" i="1"/>
  <c r="K27" i="1" s="1"/>
  <c r="J36" i="1"/>
  <c r="K36" i="1" s="1"/>
  <c r="J41" i="1"/>
  <c r="K41" i="1" s="1"/>
  <c r="J34" i="3"/>
  <c r="K34" i="3" s="1"/>
  <c r="J37" i="3"/>
  <c r="K37" i="3" s="1"/>
  <c r="J24" i="3"/>
  <c r="K24" i="3" s="1"/>
  <c r="J53" i="3"/>
  <c r="K53" i="3" s="1"/>
  <c r="J50" i="3"/>
  <c r="K50" i="3" s="1"/>
  <c r="J32" i="3"/>
  <c r="K32" i="3" s="1"/>
  <c r="J49" i="3"/>
  <c r="K49" i="3" s="1"/>
  <c r="J30" i="3"/>
  <c r="K30" i="3" s="1"/>
  <c r="J22" i="3"/>
  <c r="K22" i="3" s="1"/>
  <c r="J18" i="2"/>
  <c r="K18" i="2" s="1"/>
  <c r="J24" i="2"/>
  <c r="K24" i="2" s="1"/>
  <c r="J31" i="2"/>
  <c r="K31" i="2" s="1"/>
  <c r="J20" i="2"/>
  <c r="K20" i="2" s="1"/>
  <c r="J25" i="2"/>
  <c r="K25" i="2" s="1"/>
  <c r="J29" i="2"/>
  <c r="K29" i="2" s="1"/>
  <c r="J31" i="1"/>
  <c r="K31" i="1" s="1"/>
  <c r="J20" i="1"/>
  <c r="K20" i="1" s="1"/>
  <c r="J23" i="1"/>
  <c r="K23" i="1" s="1"/>
  <c r="J35" i="1"/>
  <c r="K35" i="1" s="1"/>
  <c r="J30" i="1"/>
  <c r="K30" i="1" s="1"/>
  <c r="J39" i="1"/>
  <c r="K39" i="1" s="1"/>
  <c r="J17" i="3"/>
  <c r="K17" i="3" s="1"/>
  <c r="F15" i="1"/>
  <c r="J22" i="1"/>
  <c r="K22" i="1" s="1"/>
  <c r="J37" i="1"/>
  <c r="K37" i="1" s="1"/>
  <c r="I15" i="1"/>
  <c r="J16" i="1"/>
  <c r="J21" i="1"/>
  <c r="K21" i="1" s="1"/>
  <c r="J42" i="1"/>
  <c r="K42" i="1" s="1"/>
  <c r="J24" i="1"/>
  <c r="K24" i="1" s="1"/>
  <c r="J21" i="3"/>
  <c r="K21" i="3" s="1"/>
  <c r="J45" i="3"/>
  <c r="K45" i="3" s="1"/>
  <c r="J51" i="3"/>
  <c r="K51" i="3" s="1"/>
  <c r="J33" i="3"/>
  <c r="K33" i="3" s="1"/>
  <c r="J23" i="3"/>
  <c r="K23" i="3" s="1"/>
  <c r="J30" i="2"/>
  <c r="K30" i="2" s="1"/>
  <c r="J18" i="1"/>
  <c r="K18" i="1" s="1"/>
  <c r="J29" i="1"/>
  <c r="K29" i="1" s="1"/>
  <c r="J32" i="1"/>
  <c r="K32" i="1" s="1"/>
  <c r="J27" i="3"/>
  <c r="K27" i="3" s="1"/>
  <c r="J20" i="3"/>
  <c r="K20" i="3" s="1"/>
  <c r="J18" i="3"/>
  <c r="K18" i="3" s="1"/>
  <c r="J41" i="3"/>
  <c r="K41" i="3" s="1"/>
  <c r="J31" i="3"/>
  <c r="K31" i="3" s="1"/>
  <c r="J16" i="2"/>
  <c r="I15" i="2"/>
  <c r="J28" i="2"/>
  <c r="K28" i="2" s="1"/>
  <c r="J39" i="3"/>
  <c r="K39" i="3" s="1"/>
  <c r="J39" i="4"/>
  <c r="K39" i="4" s="1"/>
  <c r="K31" i="4"/>
  <c r="J17" i="2"/>
  <c r="K17" i="2" s="1"/>
  <c r="J27" i="2"/>
  <c r="K27" i="2" s="1"/>
  <c r="F15" i="3"/>
  <c r="J34" i="1"/>
  <c r="K34" i="1" s="1"/>
  <c r="J28" i="1"/>
  <c r="K28" i="1" s="1"/>
  <c r="J17" i="1"/>
  <c r="K17" i="1" s="1"/>
  <c r="J29" i="4"/>
  <c r="K29" i="4" s="1"/>
  <c r="K17" i="4"/>
  <c r="J54" i="3"/>
  <c r="K54" i="3" s="1"/>
  <c r="J36" i="3"/>
  <c r="K36" i="3" s="1"/>
  <c r="I15" i="3"/>
  <c r="J16" i="3"/>
  <c r="J26" i="2"/>
  <c r="K26" i="2" s="1"/>
  <c r="J25" i="1"/>
  <c r="K25" i="1" s="1"/>
  <c r="J44" i="3"/>
  <c r="K44" i="3" s="1"/>
  <c r="J42" i="3"/>
  <c r="K42" i="3" s="1"/>
  <c r="O9" i="5"/>
  <c r="F15" i="2"/>
  <c r="J34" i="2"/>
  <c r="K34" i="2" s="1"/>
  <c r="J26" i="1"/>
  <c r="K26" i="1" s="1"/>
  <c r="J38" i="1"/>
  <c r="K38" i="1" s="1"/>
  <c r="J33" i="1"/>
  <c r="K33" i="1" s="1"/>
  <c r="J38" i="3"/>
  <c r="K38" i="3" s="1"/>
  <c r="J52" i="3"/>
  <c r="K52" i="3" s="1"/>
  <c r="P9" i="6"/>
  <c r="J29" i="3"/>
  <c r="K29" i="3" s="1"/>
  <c r="J35" i="3"/>
  <c r="K35" i="3" s="1"/>
  <c r="J40" i="3"/>
  <c r="K40" i="3" s="1"/>
  <c r="J46" i="3"/>
  <c r="K46" i="3" s="1"/>
  <c r="J43" i="3"/>
  <c r="K43" i="3" s="1"/>
  <c r="J25" i="3"/>
  <c r="K25" i="3" s="1"/>
  <c r="J48" i="3"/>
  <c r="K48" i="3" s="1"/>
  <c r="J22" i="2"/>
  <c r="K22" i="2" s="1"/>
  <c r="Q9" i="6" l="1"/>
  <c r="P9" i="5"/>
  <c r="J15" i="1"/>
  <c r="K15" i="1" s="1"/>
  <c r="K16" i="1"/>
  <c r="K16" i="2"/>
  <c r="J15" i="2"/>
  <c r="K15" i="2" s="1"/>
  <c r="K16" i="3"/>
  <c r="J15" i="3"/>
  <c r="K15" i="3" s="1"/>
</calcChain>
</file>

<file path=xl/sharedStrings.xml><?xml version="1.0" encoding="utf-8"?>
<sst xmlns="http://schemas.openxmlformats.org/spreadsheetml/2006/main" count="509" uniqueCount="244">
  <si>
    <t>Illinois Department of Healthcare and Family Services</t>
  </si>
  <si>
    <t>Directed Payment Calculation:  Safety Net Hospitals</t>
  </si>
  <si>
    <t>Annual IP Pool Amount</t>
  </si>
  <si>
    <t>Annual OP Pool Amount</t>
  </si>
  <si>
    <t>Quarterly IP Pool Amount</t>
  </si>
  <si>
    <t>Quarterly OP Pool Amount</t>
  </si>
  <si>
    <t>Determination Period: January 1, 2025 - March 31, 2025</t>
  </si>
  <si>
    <t>Data Period:  July 1, 2024 - September 30, 2024</t>
  </si>
  <si>
    <t>Hospital Old ID</t>
  </si>
  <si>
    <t>Hospital Name</t>
  </si>
  <si>
    <t>HFS  Class</t>
  </si>
  <si>
    <t>MCO Days</t>
  </si>
  <si>
    <t>IP Per Day Fixed Pool Value</t>
  </si>
  <si>
    <t>Inpatient Fixed Pool Payment</t>
  </si>
  <si>
    <t>MCO OP Claims</t>
  </si>
  <si>
    <t>OP Per Claim Fixed Pool Value</t>
  </si>
  <si>
    <t>Outpatient Per Claim Fixed Pool Payment</t>
  </si>
  <si>
    <t>Total Directed Payment Qtr Amt</t>
  </si>
  <si>
    <t>Monthly Payment</t>
  </si>
  <si>
    <t>La Rabida Children's Hospital</t>
  </si>
  <si>
    <t>OSF Saint Elizabeth Med Center</t>
  </si>
  <si>
    <t>Humboldt Park Health</t>
  </si>
  <si>
    <t>Touchette Regional Hospital</t>
  </si>
  <si>
    <t>Loretto Hospital</t>
  </si>
  <si>
    <t>Saint Anthony Hospital</t>
  </si>
  <si>
    <t>Thorek Memorial Hospital</t>
  </si>
  <si>
    <t>St Bernard Hosp &amp; Hlth Care Ctr</t>
  </si>
  <si>
    <t>Jackson Park Hospital &amp; Med Ctr</t>
  </si>
  <si>
    <t>South Shore Hospital</t>
  </si>
  <si>
    <t>Methodist Hospital of Chicago</t>
  </si>
  <si>
    <t>Swedish Covenant Hospital</t>
  </si>
  <si>
    <t>Roseland Community Hospital</t>
  </si>
  <si>
    <t>AMITA Adventist MC-GlenOaks</t>
  </si>
  <si>
    <t>Presence Saint Mary Hospital</t>
  </si>
  <si>
    <t>Presence Mercy Medical Center</t>
  </si>
  <si>
    <t>Gateway Regional Medical Center</t>
  </si>
  <si>
    <t>Mount Sinai Hospital</t>
  </si>
  <si>
    <t>Holy Cross Hospital</t>
  </si>
  <si>
    <t>St Mary's Hospital</t>
  </si>
  <si>
    <t>West Suburban Med Ctr</t>
  </si>
  <si>
    <t>Insight Hospital and Medical Center</t>
  </si>
  <si>
    <t>Community First Medical Center</t>
  </si>
  <si>
    <t>Little Co of Mary Hosp &amp; HCC</t>
  </si>
  <si>
    <t>Ingalls Memorial Hospital</t>
  </si>
  <si>
    <t>Harrisburg Medical Center</t>
  </si>
  <si>
    <t>Weiss Memorial Hosp</t>
  </si>
  <si>
    <t>Directed Payment Calculation:  Public Hospitals</t>
  </si>
  <si>
    <t>Franklin Hospital District</t>
  </si>
  <si>
    <t>Public</t>
  </si>
  <si>
    <t>Warner Hospital &amp; Health Srvcs</t>
  </si>
  <si>
    <t>Memorial Hospital</t>
  </si>
  <si>
    <t>Clay County Hospital</t>
  </si>
  <si>
    <t>Hammond-Henry Hospital</t>
  </si>
  <si>
    <t>Mason District Hospital</t>
  </si>
  <si>
    <t>Jersey Community Hospital</t>
  </si>
  <si>
    <t>Morrison Community Hospital</t>
  </si>
  <si>
    <t>Wabash General Hospital</t>
  </si>
  <si>
    <t>Massac Memorial Hospital</t>
  </si>
  <si>
    <t>McDonough District Hospital</t>
  </si>
  <si>
    <t>Hamilton Memorial Hosp District</t>
  </si>
  <si>
    <t>Washington County Hospital</t>
  </si>
  <si>
    <t>Pinckneyville Community Hosp</t>
  </si>
  <si>
    <t>Sarah D Culbertson Mem Hosp</t>
  </si>
  <si>
    <t>Crawford Memorial Hospital</t>
  </si>
  <si>
    <t>Salem Township Hospital</t>
  </si>
  <si>
    <t>CGH Medical Center</t>
  </si>
  <si>
    <t>Sparta Community Hospital</t>
  </si>
  <si>
    <t>Directed Payment Calculation:  Critical Access Hospitals</t>
  </si>
  <si>
    <t>Genesis Medical Center</t>
  </si>
  <si>
    <t>Critical Access</t>
  </si>
  <si>
    <t>Union County Hospital</t>
  </si>
  <si>
    <t>Carlinville Area Hospital</t>
  </si>
  <si>
    <t>Thomas H Boyd Memorial Hospital</t>
  </si>
  <si>
    <t>Marshall Browning Hospital</t>
  </si>
  <si>
    <t>Ferrell Hospital</t>
  </si>
  <si>
    <t>Advocate Eureka Hospital</t>
  </si>
  <si>
    <t>Fairfield Memorial Hospital</t>
  </si>
  <si>
    <t>Gibson Area Hosp &amp; Hlth Servcs</t>
  </si>
  <si>
    <t>Midwest Medical Center</t>
  </si>
  <si>
    <t>Mercyhealth Hosp-Harvard Campus</t>
  </si>
  <si>
    <t>HSHS St Joseph's Hospital</t>
  </si>
  <si>
    <t>Hillsboro Area Hospital</t>
  </si>
  <si>
    <t>Hopedale Medical Complex</t>
  </si>
  <si>
    <t>Carle Hoopeston Region Hlth Ctr</t>
  </si>
  <si>
    <t>Memorial Hospital Jacksonville</t>
  </si>
  <si>
    <t>OSF Saint Luke Medical Center</t>
  </si>
  <si>
    <t>Lawrence County Memorial Hosp</t>
  </si>
  <si>
    <t>Abraham Lincoln Memorial Hosp</t>
  </si>
  <si>
    <t>HSHS St Francis Hospital</t>
  </si>
  <si>
    <t>OSF Saint Paul Medical Center</t>
  </si>
  <si>
    <t>OSF Holy Family Medical Center</t>
  </si>
  <si>
    <t>Kirby Medical Center</t>
  </si>
  <si>
    <t>St Joseph Memorial Hospital</t>
  </si>
  <si>
    <t>Carle Richland Memorial Hospital</t>
  </si>
  <si>
    <t>Pana Community Hospital</t>
  </si>
  <si>
    <t>Paris Community Hospital</t>
  </si>
  <si>
    <t>Illini Community Hospital</t>
  </si>
  <si>
    <t>OSF St. Clare</t>
  </si>
  <si>
    <t>Red Bud Regional Hospital</t>
  </si>
  <si>
    <t>Rochelle Community Hospital</t>
  </si>
  <si>
    <t>Hardin County General Hospital</t>
  </si>
  <si>
    <t>Community Hospital of Staunton</t>
  </si>
  <si>
    <t>NW Med Valley West Hospital</t>
  </si>
  <si>
    <t>Taylorville Memorial Hospital</t>
  </si>
  <si>
    <t>Fayette County Hospital &amp; LTC</t>
  </si>
  <si>
    <t>Iroquois Mem Hosp &amp; Res Home</t>
  </si>
  <si>
    <t>HSHS Good Shepherd Hospital</t>
  </si>
  <si>
    <t>Directed Payment Calculation:  LTAC, Psych, Rehab Hospitals Hospitals</t>
  </si>
  <si>
    <t>IP Days</t>
  </si>
  <si>
    <t>IP Rate</t>
  </si>
  <si>
    <t>IP Directed Payment</t>
  </si>
  <si>
    <t>OP Claims</t>
  </si>
  <si>
    <t>OP Rate</t>
  </si>
  <si>
    <t>OP Directed Payment</t>
  </si>
  <si>
    <t>Total Directed Payment</t>
  </si>
  <si>
    <t>RML Specialty Hospital</t>
  </si>
  <si>
    <t>LTAC</t>
  </si>
  <si>
    <t>Kindred Hosp Chicago Northlake</t>
  </si>
  <si>
    <t>Kindred Chicago Central Hosp</t>
  </si>
  <si>
    <t>Kindred Hospital Sycamore</t>
  </si>
  <si>
    <t>OSF Transitional Care Hospital Peoria</t>
  </si>
  <si>
    <t>Presence Holy Family Med Center</t>
  </si>
  <si>
    <t>LTAC Totals</t>
  </si>
  <si>
    <t>AMITA Hlth Alexian Bros BH Hosp</t>
  </si>
  <si>
    <t>Psych FS</t>
  </si>
  <si>
    <t>Linden Oaks Behavioral Health</t>
  </si>
  <si>
    <t>Lake Behavioral Health</t>
  </si>
  <si>
    <t>Garfield Park Behavioral Hosp</t>
  </si>
  <si>
    <t>Hartgrove Behavioral Health Sys</t>
  </si>
  <si>
    <t>Streamwood Behavioral Hcare Sys</t>
  </si>
  <si>
    <t>Riveredge Hospital</t>
  </si>
  <si>
    <t>Lincoln Prairie Beh Health Ctr</t>
  </si>
  <si>
    <t>The Pavilion</t>
  </si>
  <si>
    <t>Chicago Behavioral Hospital</t>
  </si>
  <si>
    <t>Silver Oaks Behavioral Hospital</t>
  </si>
  <si>
    <t>Montrose Behavioral Health Hosp</t>
  </si>
  <si>
    <t>Freestanding Psych Totals</t>
  </si>
  <si>
    <t>Shirley Ryan Ability Lab</t>
  </si>
  <si>
    <t>Rehab FS</t>
  </si>
  <si>
    <t>Van Matre HealthSouth Rehb Hsp</t>
  </si>
  <si>
    <t>NW Med Marianjoy Rehab Hospital</t>
  </si>
  <si>
    <t>Schwab Rehabilitation Hospital</t>
  </si>
  <si>
    <t>Anderson Rehabiliation Hospital</t>
  </si>
  <si>
    <t xml:space="preserve">ENCOMPASS HEALTH REHABILITATION INSTITUTE OF LIBERTYVILLE                                           </t>
  </si>
  <si>
    <t xml:space="preserve">THE REHABILITATION INSTITUTE OF SOUTHERN ILLINOIS                                                   </t>
  </si>
  <si>
    <t xml:space="preserve">THE QUAD CITIES REHABILITATION                                                                      </t>
  </si>
  <si>
    <t>Freestanding Rehab Totals</t>
  </si>
  <si>
    <t>Directed Payment Calculation:  High Medicaid Hospitals</t>
  </si>
  <si>
    <t>Inpatient</t>
  </si>
  <si>
    <t>Outpatient</t>
  </si>
  <si>
    <t>HFS Conf. Class</t>
  </si>
  <si>
    <t>Admits</t>
  </si>
  <si>
    <t>Relative Weight</t>
  </si>
  <si>
    <t>Case Mix</t>
  </si>
  <si>
    <t>Rate</t>
  </si>
  <si>
    <t>Directed Payment</t>
  </si>
  <si>
    <t>EAGPs</t>
  </si>
  <si>
    <t>Total Qtr Directed Payments</t>
  </si>
  <si>
    <t>OSF St Anthony's Health Center</t>
  </si>
  <si>
    <t>Rush-Copley Medical Center</t>
  </si>
  <si>
    <t>HSHS St Elizabeth's Hospital</t>
  </si>
  <si>
    <t>MacNeal Hospital</t>
  </si>
  <si>
    <t>Memorial Hosp of Carbondale</t>
  </si>
  <si>
    <t>University of Chicago Medicine</t>
  </si>
  <si>
    <t>Ann &amp; Robert H Lurie Child Hosp</t>
  </si>
  <si>
    <t>Rush University Medical Center</t>
  </si>
  <si>
    <t>Advocate Illinois Masonic MC</t>
  </si>
  <si>
    <t>Northwestern Memorial Hospital</t>
  </si>
  <si>
    <t>OSF Sacred Heart</t>
  </si>
  <si>
    <t>HSHS St Mary's Hospital</t>
  </si>
  <si>
    <t>Elmhurst Hospital</t>
  </si>
  <si>
    <t>NorthShore Univ HealthSystem</t>
  </si>
  <si>
    <t>Presence Saint Francis Hospital</t>
  </si>
  <si>
    <t>OSF St Mary Medical Center</t>
  </si>
  <si>
    <t>Herrin Hospital</t>
  </si>
  <si>
    <t>Presence St Mary's Hospital</t>
  </si>
  <si>
    <t>Riverside Medical Center</t>
  </si>
  <si>
    <t>Centegra Hospital-McHenry</t>
  </si>
  <si>
    <t>Loyola University Med Center</t>
  </si>
  <si>
    <t>Sarah Bush Lincoln Health Ctr</t>
  </si>
  <si>
    <t>Anderson Hospital</t>
  </si>
  <si>
    <t>Edward Hospital</t>
  </si>
  <si>
    <t>Advocate Christ Medical Center</t>
  </si>
  <si>
    <t>UnityPoint Health - Methodist</t>
  </si>
  <si>
    <t>OSF Saint Francis Medical Ctr</t>
  </si>
  <si>
    <t>Mercyhealth Hosp-Rockton Ave</t>
  </si>
  <si>
    <t>SwedishAmerican Hospital</t>
  </si>
  <si>
    <t>Memorial Medical Center</t>
  </si>
  <si>
    <t>HSHS St John's Hospital</t>
  </si>
  <si>
    <t>Carle Foundation Hospital</t>
  </si>
  <si>
    <t>Vista Medical Center East</t>
  </si>
  <si>
    <t>NW Med Central DuPage Hospital</t>
  </si>
  <si>
    <t>Franciscan Health Oly Fl/Chg</t>
  </si>
  <si>
    <t>Presence Saint Joseph Hospital</t>
  </si>
  <si>
    <t>Advocate Sherman Hospital</t>
  </si>
  <si>
    <t>OSF Saint Anthony Medical Ctr</t>
  </si>
  <si>
    <t>OSF Heart of Mary(Prev. Presence Covenant Med Center)</t>
  </si>
  <si>
    <t>Decatur Memorial Hospital</t>
  </si>
  <si>
    <t>Directed Payment Calculation:  Other Acute Hospitals</t>
  </si>
  <si>
    <t>Alton Memorial Hospital</t>
  </si>
  <si>
    <t>Northwest Community Hospital</t>
  </si>
  <si>
    <t>AMITA Adventist MC-Bolingbrook</t>
  </si>
  <si>
    <t>OSF St Joseph Medical Center</t>
  </si>
  <si>
    <t>Advocate Good Shepherd Hospital</t>
  </si>
  <si>
    <t>Graham Hospital</t>
  </si>
  <si>
    <t>Presence Resurrection Med Ctr</t>
  </si>
  <si>
    <t>Shriners Hosps for Chld-Chicago</t>
  </si>
  <si>
    <t>NW Med Kishwaukee Hospital</t>
  </si>
  <si>
    <t>Katherine Shaw Bethea Hospital</t>
  </si>
  <si>
    <t>Advocate Good Samaritan Hosp</t>
  </si>
  <si>
    <t>HSHS St Anthony's Memorial Hosp</t>
  </si>
  <si>
    <t>AMITA Hlth Alexian Bros Med Ctr</t>
  </si>
  <si>
    <t>FHN Memorial Hospital</t>
  </si>
  <si>
    <t>NW Med Delnor Hospital</t>
  </si>
  <si>
    <t>HSHS Holy Family Hospital</t>
  </si>
  <si>
    <t>AMITA Adventist MC-Hinsdale</t>
  </si>
  <si>
    <t>AMITA Hlth St Alexius Med Ctr</t>
  </si>
  <si>
    <t>Silver Cross Hospital</t>
  </si>
  <si>
    <t>NW Med Lake Forest Hospital</t>
  </si>
  <si>
    <t>AMITA Adventist MC-La Grange</t>
  </si>
  <si>
    <t>Advocate Condell Medical Center</t>
  </si>
  <si>
    <t>Morris Hospital &amp; Hlthcare Ctrs</t>
  </si>
  <si>
    <t>Good Samaritan Region Hlth Ctr</t>
  </si>
  <si>
    <t>Heartland Regional Medical Ctr</t>
  </si>
  <si>
    <t>Gottlieb Memorial Hosp</t>
  </si>
  <si>
    <t>Crossroads Community Hospital</t>
  </si>
  <si>
    <t>Advocate BroMenn Medical Center</t>
  </si>
  <si>
    <t>Rush Oak Park Hospital</t>
  </si>
  <si>
    <t>UnityPoint Health - Pekin</t>
  </si>
  <si>
    <t>UnityPoint Health - Proctor</t>
  </si>
  <si>
    <t>OSF Saint James-J W Albrecht MC</t>
  </si>
  <si>
    <t>Advocate Lutheran General Hosp</t>
  </si>
  <si>
    <t>Palos Community Hospital</t>
  </si>
  <si>
    <t>Blessing Hospital</t>
  </si>
  <si>
    <t>Genesis Medical Center, Silvis</t>
  </si>
  <si>
    <t>Midwestern Regional Med Ctr</t>
  </si>
  <si>
    <t>MercyHealth Hospital - Crystal Lake</t>
  </si>
  <si>
    <t>Advocate Trinity Hospital</t>
  </si>
  <si>
    <t>Presence Saint Joseph Med Ctr</t>
  </si>
  <si>
    <t>UnityPoint Health - Trinity</t>
  </si>
  <si>
    <t>Advocate South Suburban Hosp</t>
  </si>
  <si>
    <t>Safety Net</t>
  </si>
  <si>
    <t>High Medicaid</t>
  </si>
  <si>
    <t>Other Acute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</si>
</sst>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6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6" fontId="4" fillId="0" borderId="4" xfId="0" applyNumberFormat="1" applyFont="1" applyBorder="1"/>
    <xf numFmtId="6" fontId="4" fillId="0" borderId="0" xfId="0" applyNumberFormat="1" applyFont="1"/>
    <xf numFmtId="6" fontId="4" fillId="0" borderId="0" xfId="1" applyNumberFormat="1" applyFont="1" applyBorder="1"/>
    <xf numFmtId="6" fontId="0" fillId="0" borderId="5" xfId="0" applyNumberFormat="1" applyBorder="1"/>
    <xf numFmtId="0" fontId="4" fillId="0" borderId="4" xfId="0" applyFont="1" applyBorder="1"/>
    <xf numFmtId="0" fontId="0" fillId="0" borderId="5" xfId="0" applyBorder="1"/>
    <xf numFmtId="164" fontId="4" fillId="0" borderId="6" xfId="2" applyNumberFormat="1" applyFont="1" applyBorder="1" applyAlignment="1">
      <alignment horizontal="center"/>
    </xf>
    <xf numFmtId="0" fontId="4" fillId="0" borderId="7" xfId="0" applyFont="1" applyBorder="1"/>
    <xf numFmtId="164" fontId="4" fillId="0" borderId="7" xfId="2" applyNumberFormat="1" applyFont="1" applyBorder="1"/>
    <xf numFmtId="0" fontId="0" fillId="0" borderId="8" xfId="0" applyBorder="1"/>
    <xf numFmtId="164" fontId="0" fillId="0" borderId="0" xfId="0" applyNumberFormat="1"/>
    <xf numFmtId="44" fontId="0" fillId="0" borderId="0" xfId="0" applyNumberFormat="1"/>
    <xf numFmtId="0" fontId="0" fillId="0" borderId="0" xfId="0" applyAlignment="1">
      <alignment wrapText="1"/>
    </xf>
    <xf numFmtId="0" fontId="7" fillId="2" borderId="9" xfId="3" applyFont="1" applyFill="1" applyBorder="1" applyAlignment="1">
      <alignment horizontal="center" wrapText="1"/>
    </xf>
    <xf numFmtId="165" fontId="7" fillId="2" borderId="9" xfId="1" applyNumberFormat="1" applyFont="1" applyFill="1" applyBorder="1" applyAlignment="1">
      <alignment horizontal="center" wrapText="1"/>
    </xf>
    <xf numFmtId="0" fontId="7" fillId="2" borderId="0" xfId="3" applyFont="1" applyFill="1" applyAlignment="1">
      <alignment horizontal="center" wrapText="1"/>
    </xf>
    <xf numFmtId="165" fontId="7" fillId="2" borderId="0" xfId="1" applyNumberFormat="1" applyFont="1" applyFill="1" applyBorder="1" applyAlignment="1">
      <alignment horizontal="center" wrapText="1"/>
    </xf>
    <xf numFmtId="44" fontId="7" fillId="2" borderId="0" xfId="2" applyFont="1" applyFill="1" applyBorder="1" applyAlignment="1">
      <alignment horizontal="center" wrapText="1"/>
    </xf>
    <xf numFmtId="164" fontId="7" fillId="2" borderId="0" xfId="2" applyNumberFormat="1" applyFont="1" applyFill="1" applyBorder="1" applyAlignment="1">
      <alignment horizont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165" fontId="0" fillId="0" borderId="0" xfId="1" applyNumberFormat="1" applyFont="1"/>
    <xf numFmtId="44" fontId="0" fillId="0" borderId="0" xfId="2" applyFont="1"/>
    <xf numFmtId="164" fontId="0" fillId="0" borderId="0" xfId="2" applyNumberFormat="1" applyFont="1"/>
    <xf numFmtId="164" fontId="0" fillId="0" borderId="0" xfId="0" applyNumberFormat="1" applyAlignment="1">
      <alignment wrapText="1"/>
    </xf>
    <xf numFmtId="6" fontId="4" fillId="0" borderId="4" xfId="2" applyNumberFormat="1" applyFont="1" applyBorder="1"/>
    <xf numFmtId="6" fontId="4" fillId="0" borderId="0" xfId="2" applyNumberFormat="1" applyFont="1" applyBorder="1"/>
    <xf numFmtId="165" fontId="4" fillId="0" borderId="4" xfId="1" applyNumberFormat="1" applyFont="1" applyBorder="1" applyAlignment="1">
      <alignment horizontal="center"/>
    </xf>
    <xf numFmtId="165" fontId="4" fillId="0" borderId="0" xfId="1" applyNumberFormat="1" applyFont="1" applyBorder="1"/>
    <xf numFmtId="164" fontId="4" fillId="0" borderId="6" xfId="2" applyNumberFormat="1" applyFont="1" applyBorder="1"/>
    <xf numFmtId="165" fontId="0" fillId="0" borderId="0" xfId="0" applyNumberFormat="1" applyAlignment="1">
      <alignment horizontal="center"/>
    </xf>
    <xf numFmtId="165" fontId="0" fillId="0" borderId="0" xfId="0" applyNumberFormat="1"/>
    <xf numFmtId="43" fontId="0" fillId="0" borderId="0" xfId="0" applyNumberFormat="1"/>
    <xf numFmtId="0" fontId="8" fillId="0" borderId="0" xfId="3" applyFont="1" applyAlignment="1">
      <alignment horizontal="right"/>
    </xf>
    <xf numFmtId="164" fontId="4" fillId="0" borderId="0" xfId="2" applyNumberFormat="1" applyFont="1"/>
    <xf numFmtId="164" fontId="4" fillId="0" borderId="4" xfId="2" applyNumberFormat="1" applyFont="1" applyBorder="1"/>
    <xf numFmtId="164" fontId="4" fillId="0" borderId="0" xfId="2" applyNumberFormat="1" applyFont="1" applyBorder="1"/>
    <xf numFmtId="0" fontId="8" fillId="0" borderId="0" xfId="3" applyFont="1" applyAlignment="1">
      <alignment horizontal="center" wrapText="1"/>
    </xf>
    <xf numFmtId="0" fontId="0" fillId="0" borderId="0" xfId="0" applyAlignment="1">
      <alignment horizontal="center"/>
    </xf>
    <xf numFmtId="8" fontId="0" fillId="0" borderId="0" xfId="0" applyNumberForma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165" fontId="4" fillId="0" borderId="10" xfId="1" applyNumberFormat="1" applyFont="1" applyBorder="1"/>
    <xf numFmtId="164" fontId="4" fillId="0" borderId="10" xfId="2" applyNumberFormat="1" applyFont="1" applyBorder="1"/>
    <xf numFmtId="165" fontId="4" fillId="0" borderId="10" xfId="0" applyNumberFormat="1" applyFont="1" applyBorder="1"/>
    <xf numFmtId="164" fontId="4" fillId="0" borderId="10" xfId="0" applyNumberFormat="1" applyFont="1" applyBorder="1"/>
    <xf numFmtId="7" fontId="0" fillId="0" borderId="0" xfId="2" applyNumberFormat="1" applyFont="1" applyBorder="1"/>
    <xf numFmtId="7" fontId="0" fillId="0" borderId="0" xfId="0" applyNumberFormat="1"/>
    <xf numFmtId="165" fontId="5" fillId="0" borderId="0" xfId="1" applyNumberFormat="1" applyFont="1"/>
    <xf numFmtId="0" fontId="5" fillId="0" borderId="0" xfId="0" applyFont="1"/>
    <xf numFmtId="166" fontId="5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7" fillId="0" borderId="0" xfId="3" applyFont="1" applyAlignment="1">
      <alignment horizontal="center" wrapText="1"/>
    </xf>
    <xf numFmtId="166" fontId="0" fillId="0" borderId="0" xfId="0" applyNumberFormat="1"/>
    <xf numFmtId="44" fontId="0" fillId="0" borderId="0" xfId="0" applyNumberFormat="1" applyAlignment="1">
      <alignment horizontal="center"/>
    </xf>
    <xf numFmtId="165" fontId="3" fillId="0" borderId="0" xfId="1" applyNumberFormat="1" applyFont="1"/>
    <xf numFmtId="0" fontId="3" fillId="0" borderId="0" xfId="0" applyFont="1"/>
    <xf numFmtId="166" fontId="3" fillId="0" borderId="0" xfId="0" applyNumberFormat="1" applyFont="1"/>
    <xf numFmtId="164" fontId="7" fillId="2" borderId="9" xfId="2" applyNumberFormat="1" applyFont="1" applyFill="1" applyBorder="1" applyAlignment="1">
      <alignment horizontal="center" wrapText="1"/>
    </xf>
    <xf numFmtId="7" fontId="0" fillId="0" borderId="0" xfId="0" applyNumberForma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heet1 2 2" xfId="3" xr:uid="{936CC729-BF40-4FD2-B77E-B3001E4987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362B-49AD-4BD3-9E59-88C9160130C3}">
  <sheetPr>
    <pageSetUpPr fitToPage="1"/>
  </sheetPr>
  <dimension ref="A1:M44"/>
  <sheetViews>
    <sheetView workbookViewId="0">
      <selection activeCell="B12" sqref="B12"/>
    </sheetView>
  </sheetViews>
  <sheetFormatPr defaultRowHeight="15" x14ac:dyDescent="0.25"/>
  <cols>
    <col min="1" max="1" width="8" customWidth="1"/>
    <col min="2" max="2" width="31.42578125" bestFit="1" customWidth="1"/>
    <col min="3" max="3" width="14.42578125" bestFit="1" customWidth="1"/>
    <col min="5" max="5" width="12.28515625" customWidth="1"/>
    <col min="6" max="6" width="17.7109375" customWidth="1"/>
    <col min="7" max="7" width="12.28515625" customWidth="1"/>
    <col min="8" max="8" width="11.7109375" customWidth="1"/>
    <col min="9" max="9" width="17.7109375" customWidth="1"/>
    <col min="10" max="10" width="14.140625" customWidth="1"/>
    <col min="11" max="11" width="14.7109375" bestFit="1" customWidth="1"/>
    <col min="12" max="12" width="12.140625" bestFit="1" customWidth="1"/>
    <col min="13" max="13" width="13.5703125" bestFit="1" customWidth="1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3" spans="1:12" ht="15.75" thickBot="1" x14ac:dyDescent="0.3"/>
    <row r="4" spans="1:12" x14ac:dyDescent="0.25">
      <c r="B4" s="2" t="s">
        <v>2</v>
      </c>
      <c r="C4" s="3"/>
      <c r="D4" s="3"/>
      <c r="E4" s="3"/>
      <c r="F4" s="3" t="s">
        <v>3</v>
      </c>
      <c r="G4" s="4"/>
    </row>
    <row r="5" spans="1:12" x14ac:dyDescent="0.25">
      <c r="B5" s="5">
        <v>340298635.93129998</v>
      </c>
      <c r="C5" s="6"/>
      <c r="D5" s="1"/>
      <c r="E5" s="1"/>
      <c r="F5" s="7">
        <v>424704595.84353</v>
      </c>
      <c r="G5" s="8"/>
    </row>
    <row r="6" spans="1:12" x14ac:dyDescent="0.25">
      <c r="B6" s="9" t="s">
        <v>4</v>
      </c>
      <c r="C6" s="1"/>
      <c r="D6" s="1"/>
      <c r="E6" s="1"/>
      <c r="F6" s="1" t="s">
        <v>5</v>
      </c>
      <c r="G6" s="10"/>
    </row>
    <row r="7" spans="1:12" ht="15.75" thickBot="1" x14ac:dyDescent="0.3">
      <c r="B7" s="11">
        <f>B5/4</f>
        <v>85074658.982824996</v>
      </c>
      <c r="C7" s="12"/>
      <c r="D7" s="12"/>
      <c r="E7" s="12"/>
      <c r="F7" s="13">
        <f>F5/4</f>
        <v>106176148.9608825</v>
      </c>
      <c r="G7" s="14"/>
      <c r="I7" s="15"/>
    </row>
    <row r="8" spans="1:12" x14ac:dyDescent="0.25">
      <c r="I8" s="15"/>
    </row>
    <row r="9" spans="1:12" x14ac:dyDescent="0.25">
      <c r="A9" s="1" t="s">
        <v>6</v>
      </c>
    </row>
    <row r="10" spans="1:12" x14ac:dyDescent="0.25">
      <c r="A10" s="1"/>
    </row>
    <row r="11" spans="1:12" x14ac:dyDescent="0.25">
      <c r="A11" s="1" t="s">
        <v>7</v>
      </c>
    </row>
    <row r="12" spans="1:12" x14ac:dyDescent="0.25">
      <c r="J12" s="16"/>
    </row>
    <row r="14" spans="1:12" s="17" customFormat="1" ht="45" x14ac:dyDescent="0.25">
      <c r="A14" s="18" t="s">
        <v>8</v>
      </c>
      <c r="B14" s="18" t="s">
        <v>9</v>
      </c>
      <c r="C14" s="18" t="s">
        <v>10</v>
      </c>
      <c r="D14" s="19" t="s">
        <v>11</v>
      </c>
      <c r="E14" s="18" t="s">
        <v>12</v>
      </c>
      <c r="F14" s="18" t="s">
        <v>13</v>
      </c>
      <c r="G14" s="19" t="s">
        <v>14</v>
      </c>
      <c r="H14" s="18" t="s">
        <v>15</v>
      </c>
      <c r="I14" s="18" t="s">
        <v>16</v>
      </c>
      <c r="J14" s="18" t="s">
        <v>17</v>
      </c>
      <c r="K14" s="18" t="s">
        <v>18</v>
      </c>
    </row>
    <row r="15" spans="1:12" s="17" customFormat="1" x14ac:dyDescent="0.25">
      <c r="A15" s="20"/>
      <c r="B15" s="20"/>
      <c r="C15" s="20"/>
      <c r="D15" s="21">
        <v>75733</v>
      </c>
      <c r="E15" s="22">
        <f>B7/D15</f>
        <v>1123.3499132851596</v>
      </c>
      <c r="F15" s="23">
        <f>SUM(F16:F42)</f>
        <v>85074658.982825011</v>
      </c>
      <c r="G15" s="21">
        <v>246590</v>
      </c>
      <c r="H15" s="22">
        <f>F7/G15</f>
        <v>430.57767533510076</v>
      </c>
      <c r="I15" s="23">
        <f>SUM(I16:I42)</f>
        <v>106176148.96088251</v>
      </c>
      <c r="J15" s="23">
        <f>SUM(J16:J42)</f>
        <v>191250807.94370753</v>
      </c>
      <c r="K15" s="23">
        <f t="shared" ref="K15:K42" si="0">J15/3</f>
        <v>63750269.314569175</v>
      </c>
    </row>
    <row r="16" spans="1:12" x14ac:dyDescent="0.25">
      <c r="A16" s="24">
        <v>3036</v>
      </c>
      <c r="B16" s="25" t="s">
        <v>19</v>
      </c>
      <c r="C16" t="s">
        <v>241</v>
      </c>
      <c r="D16" s="26">
        <v>1637</v>
      </c>
      <c r="E16" s="27">
        <f t="shared" ref="E16:E42" si="1">$E$15</f>
        <v>1123.3499132851596</v>
      </c>
      <c r="F16" s="28">
        <f t="shared" ref="F16:F42" si="2">D16*E16</f>
        <v>1838923.8080478061</v>
      </c>
      <c r="G16" s="26">
        <v>3421</v>
      </c>
      <c r="H16" s="27">
        <f t="shared" ref="H16:H42" si="3">$H$15</f>
        <v>430.57767533510076</v>
      </c>
      <c r="I16" s="28">
        <f t="shared" ref="I16:I42" si="4">G16*H16</f>
        <v>1473006.2273213798</v>
      </c>
      <c r="J16" s="28">
        <f t="shared" ref="J16:J42" si="5">I16+F16</f>
        <v>3311930.0353691857</v>
      </c>
      <c r="K16" s="29">
        <f t="shared" si="0"/>
        <v>1103976.6784563952</v>
      </c>
      <c r="L16" s="15"/>
    </row>
    <row r="17" spans="1:13" x14ac:dyDescent="0.25">
      <c r="A17" s="24">
        <v>15010</v>
      </c>
      <c r="B17" s="25" t="s">
        <v>20</v>
      </c>
      <c r="C17" t="s">
        <v>241</v>
      </c>
      <c r="D17" s="26">
        <v>1653</v>
      </c>
      <c r="E17" s="27">
        <f t="shared" si="1"/>
        <v>1123.3499132851596</v>
      </c>
      <c r="F17" s="28">
        <f t="shared" si="2"/>
        <v>1856897.4066603687</v>
      </c>
      <c r="G17" s="26">
        <v>16396</v>
      </c>
      <c r="H17" s="27">
        <f t="shared" si="3"/>
        <v>430.57767533510076</v>
      </c>
      <c r="I17" s="28">
        <f t="shared" si="4"/>
        <v>7059751.5647943122</v>
      </c>
      <c r="J17" s="28">
        <f t="shared" si="5"/>
        <v>8916648.97145468</v>
      </c>
      <c r="K17" s="29">
        <f t="shared" si="0"/>
        <v>2972216.3238182268</v>
      </c>
      <c r="L17" s="15"/>
    </row>
    <row r="18" spans="1:13" x14ac:dyDescent="0.25">
      <c r="A18" s="24">
        <v>3046</v>
      </c>
      <c r="B18" s="25" t="s">
        <v>21</v>
      </c>
      <c r="C18" t="s">
        <v>241</v>
      </c>
      <c r="D18" s="26">
        <v>3838</v>
      </c>
      <c r="E18" s="27">
        <f t="shared" si="1"/>
        <v>1123.3499132851596</v>
      </c>
      <c r="F18" s="28">
        <f t="shared" si="2"/>
        <v>4311416.9671884421</v>
      </c>
      <c r="G18" s="26">
        <v>8085</v>
      </c>
      <c r="H18" s="27">
        <f t="shared" si="3"/>
        <v>430.57767533510076</v>
      </c>
      <c r="I18" s="28">
        <f t="shared" si="4"/>
        <v>3481220.5050842897</v>
      </c>
      <c r="J18" s="28">
        <f t="shared" si="5"/>
        <v>7792637.4722727314</v>
      </c>
      <c r="K18" s="29">
        <f t="shared" si="0"/>
        <v>2597545.8240909106</v>
      </c>
      <c r="L18" s="15"/>
    </row>
    <row r="19" spans="1:13" x14ac:dyDescent="0.25">
      <c r="A19" s="24">
        <v>5013</v>
      </c>
      <c r="B19" s="25" t="s">
        <v>22</v>
      </c>
      <c r="C19" t="s">
        <v>241</v>
      </c>
      <c r="D19" s="26">
        <v>994</v>
      </c>
      <c r="E19" s="27">
        <f t="shared" si="1"/>
        <v>1123.3499132851596</v>
      </c>
      <c r="F19" s="28">
        <f t="shared" si="2"/>
        <v>1116609.8138054486</v>
      </c>
      <c r="G19" s="26">
        <v>8480</v>
      </c>
      <c r="H19" s="27">
        <f t="shared" si="3"/>
        <v>430.57767533510076</v>
      </c>
      <c r="I19" s="28">
        <f t="shared" si="4"/>
        <v>3651298.6868416546</v>
      </c>
      <c r="J19" s="28">
        <f t="shared" si="5"/>
        <v>4767908.5006471034</v>
      </c>
      <c r="K19" s="29">
        <f t="shared" si="0"/>
        <v>1589302.8335490345</v>
      </c>
      <c r="L19" s="15"/>
    </row>
    <row r="20" spans="1:13" x14ac:dyDescent="0.25">
      <c r="A20" s="24">
        <v>3038</v>
      </c>
      <c r="B20" s="25" t="s">
        <v>23</v>
      </c>
      <c r="C20" t="s">
        <v>241</v>
      </c>
      <c r="D20" s="26">
        <v>2055</v>
      </c>
      <c r="E20" s="27">
        <f t="shared" si="1"/>
        <v>1123.3499132851596</v>
      </c>
      <c r="F20" s="28">
        <f t="shared" si="2"/>
        <v>2308484.0718010031</v>
      </c>
      <c r="G20" s="26">
        <v>3111</v>
      </c>
      <c r="H20" s="27">
        <f t="shared" si="3"/>
        <v>430.57767533510076</v>
      </c>
      <c r="I20" s="28">
        <f t="shared" si="4"/>
        <v>1339527.1479674985</v>
      </c>
      <c r="J20" s="28">
        <f t="shared" si="5"/>
        <v>3648011.2197685018</v>
      </c>
      <c r="K20" s="29">
        <f t="shared" si="0"/>
        <v>1216003.7399228339</v>
      </c>
      <c r="L20" s="15"/>
    </row>
    <row r="21" spans="1:13" x14ac:dyDescent="0.25">
      <c r="A21" s="24">
        <v>3075</v>
      </c>
      <c r="B21" s="25" t="s">
        <v>24</v>
      </c>
      <c r="C21" t="s">
        <v>241</v>
      </c>
      <c r="D21" s="26">
        <v>4222</v>
      </c>
      <c r="E21" s="27">
        <f t="shared" si="1"/>
        <v>1123.3499132851596</v>
      </c>
      <c r="F21" s="28">
        <f t="shared" si="2"/>
        <v>4742783.3338899435</v>
      </c>
      <c r="G21" s="26">
        <v>19902</v>
      </c>
      <c r="H21" s="27">
        <f t="shared" si="3"/>
        <v>430.57767533510076</v>
      </c>
      <c r="I21" s="28">
        <f t="shared" si="4"/>
        <v>8569356.8945191763</v>
      </c>
      <c r="J21" s="28">
        <f t="shared" si="5"/>
        <v>13312140.228409119</v>
      </c>
      <c r="K21" s="29">
        <f t="shared" si="0"/>
        <v>4437380.076136373</v>
      </c>
      <c r="L21" s="15"/>
    </row>
    <row r="22" spans="1:13" x14ac:dyDescent="0.25">
      <c r="A22" s="24">
        <v>3102</v>
      </c>
      <c r="B22" s="25" t="s">
        <v>25</v>
      </c>
      <c r="C22" t="s">
        <v>241</v>
      </c>
      <c r="D22" s="26">
        <v>2858</v>
      </c>
      <c r="E22" s="27">
        <f t="shared" si="1"/>
        <v>1123.3499132851596</v>
      </c>
      <c r="F22" s="28">
        <f t="shared" si="2"/>
        <v>3210534.0521689858</v>
      </c>
      <c r="G22" s="26">
        <v>6535</v>
      </c>
      <c r="H22" s="27">
        <f t="shared" si="3"/>
        <v>430.57767533510076</v>
      </c>
      <c r="I22" s="28">
        <f t="shared" si="4"/>
        <v>2813825.1083148834</v>
      </c>
      <c r="J22" s="28">
        <f t="shared" si="5"/>
        <v>6024359.1604838688</v>
      </c>
      <c r="K22" s="29">
        <f t="shared" si="0"/>
        <v>2008119.7201612897</v>
      </c>
      <c r="L22" s="15"/>
    </row>
    <row r="23" spans="1:13" x14ac:dyDescent="0.25">
      <c r="A23" s="24">
        <v>3050</v>
      </c>
      <c r="B23" s="25" t="s">
        <v>26</v>
      </c>
      <c r="C23" t="s">
        <v>241</v>
      </c>
      <c r="D23" s="26">
        <v>4011</v>
      </c>
      <c r="E23" s="27">
        <f t="shared" si="1"/>
        <v>1123.3499132851596</v>
      </c>
      <c r="F23" s="28">
        <f t="shared" si="2"/>
        <v>4505756.5021867752</v>
      </c>
      <c r="G23" s="26">
        <v>7490</v>
      </c>
      <c r="H23" s="27">
        <f t="shared" si="3"/>
        <v>430.57767533510076</v>
      </c>
      <c r="I23" s="28">
        <f t="shared" si="4"/>
        <v>3225026.7882599048</v>
      </c>
      <c r="J23" s="28">
        <f t="shared" si="5"/>
        <v>7730783.29044668</v>
      </c>
      <c r="K23" s="29">
        <f t="shared" si="0"/>
        <v>2576927.7634822265</v>
      </c>
      <c r="L23" s="15"/>
    </row>
    <row r="24" spans="1:13" x14ac:dyDescent="0.25">
      <c r="A24" s="24">
        <v>3071</v>
      </c>
      <c r="B24" s="25" t="s">
        <v>27</v>
      </c>
      <c r="C24" t="s">
        <v>241</v>
      </c>
      <c r="D24" s="26">
        <v>3510</v>
      </c>
      <c r="E24" s="27">
        <f t="shared" si="1"/>
        <v>1123.3499132851596</v>
      </c>
      <c r="F24" s="28">
        <f t="shared" si="2"/>
        <v>3942958.1956309099</v>
      </c>
      <c r="G24" s="26">
        <v>3693</v>
      </c>
      <c r="H24" s="27">
        <f t="shared" si="3"/>
        <v>430.57767533510076</v>
      </c>
      <c r="I24" s="28">
        <f t="shared" si="4"/>
        <v>1590123.3550125272</v>
      </c>
      <c r="J24" s="28">
        <f t="shared" si="5"/>
        <v>5533081.5506434366</v>
      </c>
      <c r="K24" s="29">
        <f t="shared" si="0"/>
        <v>1844360.5168811455</v>
      </c>
      <c r="L24" s="15"/>
    </row>
    <row r="25" spans="1:13" x14ac:dyDescent="0.25">
      <c r="A25" s="24">
        <v>3068</v>
      </c>
      <c r="B25" s="25" t="s">
        <v>28</v>
      </c>
      <c r="C25" t="s">
        <v>241</v>
      </c>
      <c r="D25" s="26">
        <v>1615</v>
      </c>
      <c r="E25" s="27">
        <f t="shared" si="1"/>
        <v>1123.3499132851596</v>
      </c>
      <c r="F25" s="28">
        <f t="shared" si="2"/>
        <v>1814210.1099555327</v>
      </c>
      <c r="G25" s="26">
        <v>2028</v>
      </c>
      <c r="H25" s="27">
        <f t="shared" si="3"/>
        <v>430.57767533510076</v>
      </c>
      <c r="I25" s="28">
        <f t="shared" si="4"/>
        <v>873211.5255795843</v>
      </c>
      <c r="J25" s="28">
        <f t="shared" si="5"/>
        <v>2687421.6355351172</v>
      </c>
      <c r="K25" s="29">
        <f t="shared" si="0"/>
        <v>895807.21184503904</v>
      </c>
      <c r="L25" s="15"/>
    </row>
    <row r="26" spans="1:13" x14ac:dyDescent="0.25">
      <c r="A26" s="24">
        <v>3020</v>
      </c>
      <c r="B26" s="25" t="s">
        <v>29</v>
      </c>
      <c r="C26" t="s">
        <v>241</v>
      </c>
      <c r="D26" s="26">
        <v>2921</v>
      </c>
      <c r="E26" s="27">
        <f t="shared" si="1"/>
        <v>1123.3499132851596</v>
      </c>
      <c r="F26" s="28">
        <f t="shared" si="2"/>
        <v>3281305.0967059513</v>
      </c>
      <c r="G26" s="26">
        <v>617</v>
      </c>
      <c r="H26" s="27">
        <f t="shared" si="3"/>
        <v>430.57767533510076</v>
      </c>
      <c r="I26" s="28">
        <f t="shared" si="4"/>
        <v>265666.42568175716</v>
      </c>
      <c r="J26" s="28">
        <f t="shared" si="5"/>
        <v>3546971.5223877085</v>
      </c>
      <c r="K26" s="29">
        <f t="shared" si="0"/>
        <v>1182323.8407959028</v>
      </c>
      <c r="L26" s="15"/>
    </row>
    <row r="27" spans="1:13" x14ac:dyDescent="0.25">
      <c r="A27" s="24">
        <v>3056</v>
      </c>
      <c r="B27" s="25" t="s">
        <v>30</v>
      </c>
      <c r="C27" t="s">
        <v>241</v>
      </c>
      <c r="D27" s="26">
        <v>3651</v>
      </c>
      <c r="E27" s="27">
        <f t="shared" si="1"/>
        <v>1123.3499132851596</v>
      </c>
      <c r="F27" s="28">
        <f t="shared" si="2"/>
        <v>4101350.5334041175</v>
      </c>
      <c r="G27" s="26">
        <v>18992</v>
      </c>
      <c r="H27" s="27">
        <f t="shared" si="3"/>
        <v>430.57767533510076</v>
      </c>
      <c r="I27" s="28">
        <f t="shared" si="4"/>
        <v>8177531.2099642335</v>
      </c>
      <c r="J27" s="28">
        <f t="shared" si="5"/>
        <v>12278881.74336835</v>
      </c>
      <c r="K27" s="29">
        <f t="shared" si="0"/>
        <v>4092960.5811227835</v>
      </c>
      <c r="L27" s="15"/>
    </row>
    <row r="28" spans="1:13" x14ac:dyDescent="0.25">
      <c r="A28" s="24">
        <v>3107</v>
      </c>
      <c r="B28" s="25" t="s">
        <v>31</v>
      </c>
      <c r="C28" t="s">
        <v>241</v>
      </c>
      <c r="D28" s="26">
        <v>2276</v>
      </c>
      <c r="E28" s="27">
        <f t="shared" si="1"/>
        <v>1123.3499132851596</v>
      </c>
      <c r="F28" s="28">
        <f t="shared" si="2"/>
        <v>2556744.402637023</v>
      </c>
      <c r="G28" s="26">
        <v>4834</v>
      </c>
      <c r="H28" s="27">
        <f t="shared" si="3"/>
        <v>430.57767533510076</v>
      </c>
      <c r="I28" s="28">
        <f t="shared" si="4"/>
        <v>2081412.4825698771</v>
      </c>
      <c r="J28" s="28">
        <f t="shared" si="5"/>
        <v>4638156.8852069005</v>
      </c>
      <c r="K28" s="29">
        <f t="shared" si="0"/>
        <v>1546052.2950689669</v>
      </c>
      <c r="L28" s="15"/>
    </row>
    <row r="29" spans="1:13" x14ac:dyDescent="0.25">
      <c r="A29" s="24">
        <v>7074</v>
      </c>
      <c r="B29" s="25" t="s">
        <v>32</v>
      </c>
      <c r="C29" t="s">
        <v>241</v>
      </c>
      <c r="D29" s="26">
        <v>2044</v>
      </c>
      <c r="E29" s="27">
        <f t="shared" si="1"/>
        <v>1123.3499132851596</v>
      </c>
      <c r="F29" s="28">
        <f t="shared" si="2"/>
        <v>2296127.2227548664</v>
      </c>
      <c r="G29" s="26">
        <v>4251</v>
      </c>
      <c r="H29" s="27">
        <f t="shared" si="3"/>
        <v>430.57767533510076</v>
      </c>
      <c r="I29" s="28">
        <f t="shared" si="4"/>
        <v>1830385.6978495133</v>
      </c>
      <c r="J29" s="28">
        <f t="shared" si="5"/>
        <v>4126512.9206043798</v>
      </c>
      <c r="K29" s="29">
        <f t="shared" si="0"/>
        <v>1375504.3068681266</v>
      </c>
      <c r="L29" s="15"/>
      <c r="M29" s="16"/>
    </row>
    <row r="30" spans="1:13" x14ac:dyDescent="0.25">
      <c r="A30" s="24">
        <v>3054</v>
      </c>
      <c r="B30" s="25" t="s">
        <v>33</v>
      </c>
      <c r="C30" t="s">
        <v>241</v>
      </c>
      <c r="D30" s="26">
        <v>10432</v>
      </c>
      <c r="E30" s="27">
        <f t="shared" si="1"/>
        <v>1123.3499132851596</v>
      </c>
      <c r="F30" s="28">
        <f t="shared" si="2"/>
        <v>11718786.295390785</v>
      </c>
      <c r="G30" s="26">
        <v>24582</v>
      </c>
      <c r="H30" s="27">
        <f t="shared" si="3"/>
        <v>430.57767533510076</v>
      </c>
      <c r="I30" s="28">
        <f t="shared" si="4"/>
        <v>10584460.415087447</v>
      </c>
      <c r="J30" s="28">
        <f t="shared" si="5"/>
        <v>22303246.710478231</v>
      </c>
      <c r="K30" s="29">
        <f t="shared" si="0"/>
        <v>7434415.5701594101</v>
      </c>
      <c r="L30" s="15"/>
    </row>
    <row r="31" spans="1:13" x14ac:dyDescent="0.25">
      <c r="A31" s="24">
        <v>1012</v>
      </c>
      <c r="B31" s="25" t="s">
        <v>34</v>
      </c>
      <c r="C31" t="s">
        <v>241</v>
      </c>
      <c r="D31" s="26">
        <v>2568</v>
      </c>
      <c r="E31" s="27">
        <f t="shared" si="1"/>
        <v>1123.3499132851596</v>
      </c>
      <c r="F31" s="28">
        <f t="shared" si="2"/>
        <v>2884762.5773162898</v>
      </c>
      <c r="G31" s="26">
        <v>9919</v>
      </c>
      <c r="H31" s="27">
        <f t="shared" si="3"/>
        <v>430.57767533510076</v>
      </c>
      <c r="I31" s="28">
        <f t="shared" si="4"/>
        <v>4270899.9616488647</v>
      </c>
      <c r="J31" s="28">
        <f t="shared" si="5"/>
        <v>7155662.5389651544</v>
      </c>
      <c r="K31" s="29">
        <f t="shared" si="0"/>
        <v>2385220.8463217183</v>
      </c>
      <c r="L31" s="15"/>
    </row>
    <row r="32" spans="1:13" x14ac:dyDescent="0.25">
      <c r="A32" s="24">
        <v>7007</v>
      </c>
      <c r="B32" s="25" t="s">
        <v>35</v>
      </c>
      <c r="C32" t="s">
        <v>241</v>
      </c>
      <c r="D32" s="26">
        <v>608</v>
      </c>
      <c r="E32" s="27">
        <f t="shared" si="1"/>
        <v>1123.3499132851596</v>
      </c>
      <c r="F32" s="28">
        <f t="shared" si="2"/>
        <v>682996.74727737706</v>
      </c>
      <c r="G32" s="26">
        <v>5225</v>
      </c>
      <c r="H32" s="27">
        <f t="shared" si="3"/>
        <v>430.57767533510076</v>
      </c>
      <c r="I32" s="28">
        <f t="shared" si="4"/>
        <v>2249768.3536259015</v>
      </c>
      <c r="J32" s="28">
        <f t="shared" si="5"/>
        <v>2932765.1009032787</v>
      </c>
      <c r="K32" s="29">
        <f t="shared" si="0"/>
        <v>977588.36696775956</v>
      </c>
      <c r="L32" s="15"/>
    </row>
    <row r="33" spans="1:12" x14ac:dyDescent="0.25">
      <c r="A33" s="24">
        <v>3045</v>
      </c>
      <c r="B33" s="25" t="s">
        <v>36</v>
      </c>
      <c r="C33" t="s">
        <v>241</v>
      </c>
      <c r="D33" s="26">
        <v>7372</v>
      </c>
      <c r="E33" s="27">
        <f t="shared" si="1"/>
        <v>1123.3499132851596</v>
      </c>
      <c r="F33" s="28">
        <f t="shared" si="2"/>
        <v>8281335.5607381966</v>
      </c>
      <c r="G33" s="26">
        <v>19026</v>
      </c>
      <c r="H33" s="27">
        <f t="shared" si="3"/>
        <v>430.57767533510076</v>
      </c>
      <c r="I33" s="28">
        <f t="shared" si="4"/>
        <v>8192170.8509256272</v>
      </c>
      <c r="J33" s="28">
        <f t="shared" si="5"/>
        <v>16473506.411663823</v>
      </c>
      <c r="K33" s="29">
        <f t="shared" si="0"/>
        <v>5491168.8038879409</v>
      </c>
      <c r="L33" s="15"/>
    </row>
    <row r="34" spans="1:12" x14ac:dyDescent="0.25">
      <c r="A34" s="24">
        <v>3032</v>
      </c>
      <c r="B34" s="25" t="s">
        <v>37</v>
      </c>
      <c r="C34" t="s">
        <v>241</v>
      </c>
      <c r="D34" s="26">
        <v>2643</v>
      </c>
      <c r="E34" s="27">
        <f t="shared" si="1"/>
        <v>1123.3499132851596</v>
      </c>
      <c r="F34" s="28">
        <f t="shared" si="2"/>
        <v>2969013.8208126766</v>
      </c>
      <c r="G34" s="26">
        <v>9451</v>
      </c>
      <c r="H34" s="27">
        <f t="shared" si="3"/>
        <v>430.57767533510076</v>
      </c>
      <c r="I34" s="28">
        <f t="shared" si="4"/>
        <v>4069389.6095920373</v>
      </c>
      <c r="J34" s="28">
        <f t="shared" si="5"/>
        <v>7038403.4304047134</v>
      </c>
      <c r="K34" s="29">
        <f t="shared" si="0"/>
        <v>2346134.476801571</v>
      </c>
      <c r="L34" s="15"/>
    </row>
    <row r="35" spans="1:12" x14ac:dyDescent="0.25">
      <c r="A35" s="24">
        <v>3011</v>
      </c>
      <c r="B35" s="25" t="s">
        <v>38</v>
      </c>
      <c r="C35" t="s">
        <v>241</v>
      </c>
      <c r="D35" s="26">
        <v>779</v>
      </c>
      <c r="E35" s="27">
        <f t="shared" si="1"/>
        <v>1123.3499132851596</v>
      </c>
      <c r="F35" s="28">
        <f t="shared" si="2"/>
        <v>875089.58244913933</v>
      </c>
      <c r="G35" s="26">
        <v>5933</v>
      </c>
      <c r="H35" s="27">
        <f t="shared" si="3"/>
        <v>430.57767533510076</v>
      </c>
      <c r="I35" s="28">
        <f t="shared" si="4"/>
        <v>2554617.3477631528</v>
      </c>
      <c r="J35" s="28">
        <f t="shared" si="5"/>
        <v>3429706.9302122919</v>
      </c>
      <c r="K35" s="29">
        <f t="shared" si="0"/>
        <v>1143235.6434040973</v>
      </c>
      <c r="L35" s="15"/>
    </row>
    <row r="36" spans="1:12" x14ac:dyDescent="0.25">
      <c r="A36" s="24">
        <v>15001</v>
      </c>
      <c r="B36" s="25" t="s">
        <v>39</v>
      </c>
      <c r="C36" t="s">
        <v>241</v>
      </c>
      <c r="D36" s="26">
        <v>2128</v>
      </c>
      <c r="E36" s="27">
        <f t="shared" si="1"/>
        <v>1123.3499132851596</v>
      </c>
      <c r="F36" s="28">
        <f t="shared" si="2"/>
        <v>2390488.6154708196</v>
      </c>
      <c r="G36" s="26">
        <v>6933</v>
      </c>
      <c r="H36" s="27">
        <f t="shared" si="3"/>
        <v>430.57767533510076</v>
      </c>
      <c r="I36" s="28">
        <f t="shared" si="4"/>
        <v>2985195.0230982536</v>
      </c>
      <c r="J36" s="28">
        <f t="shared" si="5"/>
        <v>5375683.6385690738</v>
      </c>
      <c r="K36" s="29">
        <f t="shared" si="0"/>
        <v>1791894.5461896912</v>
      </c>
      <c r="L36" s="15"/>
    </row>
    <row r="37" spans="1:12" x14ac:dyDescent="0.25">
      <c r="A37" s="24">
        <v>3042</v>
      </c>
      <c r="B37" s="25" t="s">
        <v>40</v>
      </c>
      <c r="C37" t="s">
        <v>241</v>
      </c>
      <c r="D37" s="26">
        <v>1636</v>
      </c>
      <c r="E37" s="27">
        <f t="shared" si="1"/>
        <v>1123.3499132851596</v>
      </c>
      <c r="F37" s="28">
        <f t="shared" si="2"/>
        <v>1837800.458134521</v>
      </c>
      <c r="G37" s="26">
        <v>7734</v>
      </c>
      <c r="H37" s="27">
        <f t="shared" si="3"/>
        <v>430.57767533510076</v>
      </c>
      <c r="I37" s="28">
        <f t="shared" si="4"/>
        <v>3330087.7410416692</v>
      </c>
      <c r="J37" s="28">
        <f t="shared" si="5"/>
        <v>5167888.1991761904</v>
      </c>
      <c r="K37" s="29">
        <f t="shared" si="0"/>
        <v>1722629.3997253969</v>
      </c>
      <c r="L37" s="15"/>
    </row>
    <row r="38" spans="1:12" x14ac:dyDescent="0.25">
      <c r="A38" s="24">
        <v>3085</v>
      </c>
      <c r="B38" s="25" t="s">
        <v>41</v>
      </c>
      <c r="C38" t="s">
        <v>241</v>
      </c>
      <c r="D38" s="26">
        <v>925</v>
      </c>
      <c r="E38" s="27">
        <f t="shared" si="1"/>
        <v>1123.3499132851596</v>
      </c>
      <c r="F38" s="28">
        <f t="shared" si="2"/>
        <v>1039098.6697887726</v>
      </c>
      <c r="G38" s="26">
        <v>4263</v>
      </c>
      <c r="H38" s="27">
        <f t="shared" si="3"/>
        <v>430.57767533510076</v>
      </c>
      <c r="I38" s="28">
        <f t="shared" si="4"/>
        <v>1835552.6299535346</v>
      </c>
      <c r="J38" s="28">
        <f t="shared" si="5"/>
        <v>2874651.299742307</v>
      </c>
      <c r="K38" s="29">
        <f t="shared" si="0"/>
        <v>958217.09991410235</v>
      </c>
      <c r="L38" s="15"/>
    </row>
    <row r="39" spans="1:12" x14ac:dyDescent="0.25">
      <c r="A39" s="24">
        <v>3072</v>
      </c>
      <c r="B39" s="25" t="s">
        <v>42</v>
      </c>
      <c r="C39" t="s">
        <v>241</v>
      </c>
      <c r="D39" s="26">
        <v>2647</v>
      </c>
      <c r="E39" s="27">
        <f t="shared" si="1"/>
        <v>1123.3499132851596</v>
      </c>
      <c r="F39" s="28">
        <f t="shared" si="2"/>
        <v>2973507.2204658175</v>
      </c>
      <c r="G39" s="26">
        <v>15867</v>
      </c>
      <c r="H39" s="27">
        <f t="shared" si="3"/>
        <v>430.57767533510076</v>
      </c>
      <c r="I39" s="28">
        <f t="shared" si="4"/>
        <v>6831975.9745420441</v>
      </c>
      <c r="J39" s="28">
        <f t="shared" si="5"/>
        <v>9805483.1950078607</v>
      </c>
      <c r="K39" s="29">
        <f t="shared" si="0"/>
        <v>3268494.3983359537</v>
      </c>
    </row>
    <row r="40" spans="1:12" x14ac:dyDescent="0.25">
      <c r="A40" s="24">
        <v>8006</v>
      </c>
      <c r="B40" s="25" t="s">
        <v>43</v>
      </c>
      <c r="C40" t="s">
        <v>241</v>
      </c>
      <c r="D40" s="26">
        <v>4713</v>
      </c>
      <c r="E40" s="27">
        <f t="shared" si="1"/>
        <v>1123.3499132851596</v>
      </c>
      <c r="F40" s="28">
        <f t="shared" si="2"/>
        <v>5294348.1413129568</v>
      </c>
      <c r="G40" s="26">
        <v>23691</v>
      </c>
      <c r="H40" s="27">
        <f t="shared" si="3"/>
        <v>430.57767533510076</v>
      </c>
      <c r="I40" s="28">
        <f t="shared" si="4"/>
        <v>10200815.706363872</v>
      </c>
      <c r="J40" s="28">
        <f t="shared" si="5"/>
        <v>15495163.847676829</v>
      </c>
      <c r="K40" s="29">
        <f t="shared" si="0"/>
        <v>5165054.6158922762</v>
      </c>
    </row>
    <row r="41" spans="1:12" x14ac:dyDescent="0.25">
      <c r="A41" s="24">
        <v>8019</v>
      </c>
      <c r="B41" s="25" t="s">
        <v>44</v>
      </c>
      <c r="C41" t="s">
        <v>241</v>
      </c>
      <c r="D41" s="26">
        <v>1058</v>
      </c>
      <c r="E41" s="27">
        <f t="shared" si="1"/>
        <v>1123.3499132851596</v>
      </c>
      <c r="F41" s="28">
        <f t="shared" si="2"/>
        <v>1188504.2082556989</v>
      </c>
      <c r="G41" s="26">
        <v>3007</v>
      </c>
      <c r="H41" s="27">
        <f t="shared" si="3"/>
        <v>430.57767533510076</v>
      </c>
      <c r="I41" s="28">
        <f t="shared" si="4"/>
        <v>1294747.0697326481</v>
      </c>
      <c r="J41" s="28">
        <f t="shared" si="5"/>
        <v>2483251.2779883472</v>
      </c>
      <c r="K41" s="29">
        <f t="shared" si="0"/>
        <v>827750.42599611578</v>
      </c>
    </row>
    <row r="42" spans="1:12" x14ac:dyDescent="0.25">
      <c r="A42" s="24">
        <v>3067</v>
      </c>
      <c r="B42" s="25" t="s">
        <v>45</v>
      </c>
      <c r="C42" t="s">
        <v>241</v>
      </c>
      <c r="D42" s="26">
        <v>939</v>
      </c>
      <c r="E42" s="27">
        <f t="shared" si="1"/>
        <v>1123.3499132851596</v>
      </c>
      <c r="F42" s="28">
        <f t="shared" si="2"/>
        <v>1054825.5685747648</v>
      </c>
      <c r="G42" s="26">
        <v>3124</v>
      </c>
      <c r="H42" s="27">
        <f t="shared" si="3"/>
        <v>430.57767533510076</v>
      </c>
      <c r="I42" s="28">
        <f t="shared" si="4"/>
        <v>1345124.6577468547</v>
      </c>
      <c r="J42" s="28">
        <f t="shared" si="5"/>
        <v>2399950.2263216195</v>
      </c>
      <c r="K42" s="29">
        <f t="shared" si="0"/>
        <v>799983.40877387312</v>
      </c>
    </row>
    <row r="43" spans="1:12" x14ac:dyDescent="0.25">
      <c r="D43" s="26"/>
      <c r="G43" s="26"/>
    </row>
    <row r="44" spans="1:12" x14ac:dyDescent="0.25">
      <c r="D44" s="26"/>
      <c r="G44" s="26"/>
    </row>
  </sheetData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ECA8-E7F9-4E3E-9152-A6BFD3019499}">
  <sheetPr>
    <pageSetUpPr fitToPage="1"/>
  </sheetPr>
  <dimension ref="A1:K67"/>
  <sheetViews>
    <sheetView workbookViewId="0">
      <selection sqref="A1:A1048576"/>
    </sheetView>
  </sheetViews>
  <sheetFormatPr defaultRowHeight="15" x14ac:dyDescent="0.25"/>
  <cols>
    <col min="2" max="2" width="32.7109375" bestFit="1" customWidth="1"/>
    <col min="3" max="3" width="13.5703125" bestFit="1" customWidth="1"/>
    <col min="5" max="5" width="12.28515625" customWidth="1"/>
    <col min="6" max="6" width="16.140625" customWidth="1"/>
    <col min="7" max="7" width="12" customWidth="1"/>
    <col min="9" max="9" width="12.5703125" bestFit="1" customWidth="1"/>
    <col min="10" max="10" width="12" bestFit="1" customWidth="1"/>
    <col min="11" max="11" width="13.7109375" bestFit="1" customWidth="1"/>
  </cols>
  <sheetData>
    <row r="1" spans="1:11" x14ac:dyDescent="0.25">
      <c r="A1" s="1" t="s">
        <v>0</v>
      </c>
    </row>
    <row r="2" spans="1:11" x14ac:dyDescent="0.25">
      <c r="A2" s="1" t="s">
        <v>46</v>
      </c>
    </row>
    <row r="3" spans="1:11" ht="15.75" thickBot="1" x14ac:dyDescent="0.3"/>
    <row r="4" spans="1:11" x14ac:dyDescent="0.25">
      <c r="B4" s="2" t="s">
        <v>2</v>
      </c>
      <c r="C4" s="3"/>
      <c r="D4" s="3"/>
      <c r="E4" s="3"/>
      <c r="F4" s="3" t="s">
        <v>3</v>
      </c>
      <c r="G4" s="4"/>
    </row>
    <row r="5" spans="1:11" x14ac:dyDescent="0.25">
      <c r="B5" s="30">
        <v>9278527.1321239565</v>
      </c>
      <c r="C5" s="6"/>
      <c r="D5" s="1"/>
      <c r="E5" s="1"/>
      <c r="F5" s="31">
        <v>18807693.29649825</v>
      </c>
      <c r="G5" s="8"/>
      <c r="I5" s="15"/>
    </row>
    <row r="6" spans="1:11" x14ac:dyDescent="0.25">
      <c r="B6" s="32" t="s">
        <v>4</v>
      </c>
      <c r="C6" s="1"/>
      <c r="D6" s="1"/>
      <c r="E6" s="1"/>
      <c r="F6" s="33" t="s">
        <v>5</v>
      </c>
      <c r="G6" s="10"/>
      <c r="I6" s="15"/>
    </row>
    <row r="7" spans="1:11" ht="15.75" thickBot="1" x14ac:dyDescent="0.3">
      <c r="B7" s="34">
        <f>B5/4</f>
        <v>2319631.7830309891</v>
      </c>
      <c r="C7" s="12"/>
      <c r="D7" s="12"/>
      <c r="E7" s="12"/>
      <c r="F7" s="13">
        <f>F5/4</f>
        <v>4701923.3241245626</v>
      </c>
      <c r="G7" s="14"/>
    </row>
    <row r="8" spans="1:11" x14ac:dyDescent="0.25">
      <c r="B8" s="35"/>
      <c r="F8" s="36"/>
    </row>
    <row r="9" spans="1:11" x14ac:dyDescent="0.25">
      <c r="A9" s="1" t="s">
        <v>6</v>
      </c>
      <c r="F9" s="15"/>
    </row>
    <row r="10" spans="1:11" x14ac:dyDescent="0.25">
      <c r="A10" s="1"/>
      <c r="F10" s="15"/>
    </row>
    <row r="11" spans="1:11" x14ac:dyDescent="0.25">
      <c r="A11" s="1" t="s">
        <v>7</v>
      </c>
    </row>
    <row r="12" spans="1:11" x14ac:dyDescent="0.25">
      <c r="D12" s="36"/>
      <c r="E12" s="37"/>
      <c r="H12" s="37"/>
    </row>
    <row r="14" spans="1:11" s="17" customFormat="1" ht="75" x14ac:dyDescent="0.25">
      <c r="A14" s="18" t="s">
        <v>8</v>
      </c>
      <c r="B14" s="18" t="s">
        <v>9</v>
      </c>
      <c r="C14" s="18" t="s">
        <v>10</v>
      </c>
      <c r="D14" s="19" t="s">
        <v>11</v>
      </c>
      <c r="E14" s="18" t="s">
        <v>12</v>
      </c>
      <c r="F14" s="18" t="s">
        <v>13</v>
      </c>
      <c r="G14" s="19" t="s">
        <v>14</v>
      </c>
      <c r="H14" s="18" t="s">
        <v>15</v>
      </c>
      <c r="I14" s="18" t="s">
        <v>16</v>
      </c>
      <c r="J14" s="18" t="s">
        <v>17</v>
      </c>
      <c r="K14" s="18" t="s">
        <v>18</v>
      </c>
    </row>
    <row r="15" spans="1:11" s="17" customFormat="1" x14ac:dyDescent="0.25">
      <c r="A15" s="20"/>
      <c r="B15" s="20"/>
      <c r="C15" s="20"/>
      <c r="D15" s="21">
        <v>1035</v>
      </c>
      <c r="E15" s="22">
        <f>B7/D15</f>
        <v>2241.1901285323565</v>
      </c>
      <c r="F15" s="23">
        <f>SUM(F16:F66)</f>
        <v>2319631.7830309891</v>
      </c>
      <c r="G15" s="21">
        <v>43747</v>
      </c>
      <c r="H15" s="22">
        <f>F7/G15</f>
        <v>107.47990317335046</v>
      </c>
      <c r="I15" s="23">
        <f>SUM(I16:I66)</f>
        <v>4701923.3241245635</v>
      </c>
      <c r="J15" s="23">
        <f>SUM(J16:J66)</f>
        <v>7021555.1071555521</v>
      </c>
      <c r="K15" s="23">
        <f>J15/3</f>
        <v>2340518.3690518509</v>
      </c>
    </row>
    <row r="16" spans="1:11" x14ac:dyDescent="0.25">
      <c r="A16" s="38">
        <v>2014</v>
      </c>
      <c r="B16" s="25" t="s">
        <v>47</v>
      </c>
      <c r="C16" t="s">
        <v>48</v>
      </c>
      <c r="D16">
        <v>2</v>
      </c>
      <c r="E16" s="27">
        <f>$E$15</f>
        <v>2241.1901285323565</v>
      </c>
      <c r="F16" s="28">
        <f>E16*D16</f>
        <v>4482.3802570647131</v>
      </c>
      <c r="G16" s="26">
        <v>1620</v>
      </c>
      <c r="H16" s="27">
        <f>$H$15</f>
        <v>107.47990317335046</v>
      </c>
      <c r="I16" s="15">
        <f>G16*H16</f>
        <v>174117.44314082776</v>
      </c>
      <c r="J16" s="15">
        <f>I16+F16</f>
        <v>178599.82339789247</v>
      </c>
      <c r="K16" s="29">
        <f t="shared" ref="K16:K34" si="0">J16/3</f>
        <v>59533.274465964154</v>
      </c>
    </row>
    <row r="17" spans="1:11" x14ac:dyDescent="0.25">
      <c r="A17" s="38">
        <v>3062</v>
      </c>
      <c r="B17" s="25" t="s">
        <v>49</v>
      </c>
      <c r="C17" t="s">
        <v>48</v>
      </c>
      <c r="D17">
        <v>0</v>
      </c>
      <c r="E17" s="27">
        <f t="shared" ref="E17:E34" si="1">$E$15</f>
        <v>2241.1901285323565</v>
      </c>
      <c r="F17" s="28">
        <f t="shared" ref="F17:F34" si="2">E17*D17</f>
        <v>0</v>
      </c>
      <c r="G17" s="26">
        <v>1268</v>
      </c>
      <c r="H17" s="27">
        <f t="shared" ref="H17:H34" si="3">$H$15</f>
        <v>107.47990317335046</v>
      </c>
      <c r="I17" s="15">
        <f t="shared" ref="I17:I34" si="4">G17*H17</f>
        <v>136284.51722380839</v>
      </c>
      <c r="J17" s="15">
        <f t="shared" ref="J17:J34" si="5">I17+F17</f>
        <v>136284.51722380839</v>
      </c>
      <c r="K17" s="29">
        <f t="shared" si="0"/>
        <v>45428.17240793613</v>
      </c>
    </row>
    <row r="18" spans="1:11" x14ac:dyDescent="0.25">
      <c r="A18" s="38">
        <v>3091</v>
      </c>
      <c r="B18" s="25" t="s">
        <v>50</v>
      </c>
      <c r="C18" t="s">
        <v>48</v>
      </c>
      <c r="D18">
        <v>13</v>
      </c>
      <c r="E18" s="27">
        <f t="shared" si="1"/>
        <v>2241.1901285323565</v>
      </c>
      <c r="F18" s="28">
        <f t="shared" si="2"/>
        <v>29135.471670920633</v>
      </c>
      <c r="G18" s="26">
        <v>1085</v>
      </c>
      <c r="H18" s="27">
        <f t="shared" si="3"/>
        <v>107.47990317335046</v>
      </c>
      <c r="I18" s="15">
        <f t="shared" si="4"/>
        <v>116615.69494308525</v>
      </c>
      <c r="J18" s="15">
        <f t="shared" si="5"/>
        <v>145751.1666140059</v>
      </c>
      <c r="K18" s="29">
        <f t="shared" si="0"/>
        <v>48583.722204668629</v>
      </c>
    </row>
    <row r="19" spans="1:11" x14ac:dyDescent="0.25">
      <c r="A19" s="38">
        <v>6003</v>
      </c>
      <c r="B19" s="25" t="s">
        <v>51</v>
      </c>
      <c r="C19" t="s">
        <v>48</v>
      </c>
      <c r="D19">
        <v>18</v>
      </c>
      <c r="E19" s="27">
        <f t="shared" si="1"/>
        <v>2241.1901285323565</v>
      </c>
      <c r="F19" s="28">
        <f t="shared" si="2"/>
        <v>40341.422313582414</v>
      </c>
      <c r="G19" s="26">
        <v>2055</v>
      </c>
      <c r="H19" s="27">
        <f t="shared" si="3"/>
        <v>107.47990317335046</v>
      </c>
      <c r="I19" s="15">
        <f t="shared" si="4"/>
        <v>220871.2010212352</v>
      </c>
      <c r="J19" s="15">
        <f t="shared" si="5"/>
        <v>261212.62333481762</v>
      </c>
      <c r="K19" s="29">
        <f t="shared" si="0"/>
        <v>87070.874444939211</v>
      </c>
    </row>
    <row r="20" spans="1:11" x14ac:dyDescent="0.25">
      <c r="A20" s="38">
        <v>7004</v>
      </c>
      <c r="B20" s="25" t="s">
        <v>52</v>
      </c>
      <c r="C20" t="s">
        <v>48</v>
      </c>
      <c r="D20">
        <v>11</v>
      </c>
      <c r="E20" s="27">
        <f t="shared" si="1"/>
        <v>2241.1901285323565</v>
      </c>
      <c r="F20" s="28">
        <f t="shared" si="2"/>
        <v>24653.091413855924</v>
      </c>
      <c r="G20" s="26">
        <v>2114</v>
      </c>
      <c r="H20" s="27">
        <f t="shared" si="3"/>
        <v>107.47990317335046</v>
      </c>
      <c r="I20" s="15">
        <f t="shared" si="4"/>
        <v>227212.51530846287</v>
      </c>
      <c r="J20" s="15">
        <f t="shared" si="5"/>
        <v>251865.6067223188</v>
      </c>
      <c r="K20" s="29">
        <f t="shared" si="0"/>
        <v>83955.202240772938</v>
      </c>
    </row>
    <row r="21" spans="1:11" x14ac:dyDescent="0.25">
      <c r="A21" s="38">
        <v>8015</v>
      </c>
      <c r="B21" s="25" t="s">
        <v>53</v>
      </c>
      <c r="C21" t="s">
        <v>48</v>
      </c>
      <c r="D21">
        <v>5</v>
      </c>
      <c r="E21" s="27">
        <f t="shared" si="1"/>
        <v>2241.1901285323565</v>
      </c>
      <c r="F21" s="28">
        <f t="shared" si="2"/>
        <v>11205.950642661783</v>
      </c>
      <c r="G21" s="26">
        <v>1244</v>
      </c>
      <c r="H21" s="27">
        <f t="shared" si="3"/>
        <v>107.47990317335046</v>
      </c>
      <c r="I21" s="15">
        <f t="shared" si="4"/>
        <v>133704.99954764798</v>
      </c>
      <c r="J21" s="15">
        <f t="shared" si="5"/>
        <v>144910.95019030976</v>
      </c>
      <c r="K21" s="29">
        <f t="shared" si="0"/>
        <v>48303.650063436588</v>
      </c>
    </row>
    <row r="22" spans="1:11" x14ac:dyDescent="0.25">
      <c r="A22" s="38">
        <v>10005</v>
      </c>
      <c r="B22" s="25" t="s">
        <v>54</v>
      </c>
      <c r="C22" t="s">
        <v>48</v>
      </c>
      <c r="D22">
        <v>45</v>
      </c>
      <c r="E22" s="27">
        <f t="shared" si="1"/>
        <v>2241.1901285323565</v>
      </c>
      <c r="F22" s="28">
        <f t="shared" si="2"/>
        <v>100853.55578395605</v>
      </c>
      <c r="G22" s="26">
        <v>2639</v>
      </c>
      <c r="H22" s="27">
        <f t="shared" si="3"/>
        <v>107.47990317335046</v>
      </c>
      <c r="I22" s="15">
        <f t="shared" si="4"/>
        <v>283639.46447447187</v>
      </c>
      <c r="J22" s="15">
        <f t="shared" si="5"/>
        <v>384493.02025842795</v>
      </c>
      <c r="K22" s="29">
        <f t="shared" si="0"/>
        <v>128164.34008614265</v>
      </c>
    </row>
    <row r="23" spans="1:11" x14ac:dyDescent="0.25">
      <c r="A23" s="38">
        <v>13012</v>
      </c>
      <c r="B23" s="25" t="s">
        <v>55</v>
      </c>
      <c r="C23" t="s">
        <v>48</v>
      </c>
      <c r="D23">
        <v>0</v>
      </c>
      <c r="E23" s="27">
        <f t="shared" si="1"/>
        <v>2241.1901285323565</v>
      </c>
      <c r="F23" s="28">
        <f t="shared" si="2"/>
        <v>0</v>
      </c>
      <c r="G23" s="26">
        <v>1336</v>
      </c>
      <c r="H23" s="27">
        <f t="shared" si="3"/>
        <v>107.47990317335046</v>
      </c>
      <c r="I23" s="15">
        <f t="shared" si="4"/>
        <v>143593.15063959622</v>
      </c>
      <c r="J23" s="15">
        <f t="shared" si="5"/>
        <v>143593.15063959622</v>
      </c>
      <c r="K23" s="29">
        <f t="shared" si="0"/>
        <v>47864.383546532074</v>
      </c>
    </row>
    <row r="24" spans="1:11" x14ac:dyDescent="0.25">
      <c r="A24" s="38">
        <v>13013</v>
      </c>
      <c r="B24" s="25" t="s">
        <v>56</v>
      </c>
      <c r="C24" t="s">
        <v>48</v>
      </c>
      <c r="D24">
        <v>18</v>
      </c>
      <c r="E24" s="27">
        <f t="shared" si="1"/>
        <v>2241.1901285323565</v>
      </c>
      <c r="F24" s="28">
        <f t="shared" si="2"/>
        <v>40341.422313582414</v>
      </c>
      <c r="G24" s="26">
        <v>3514</v>
      </c>
      <c r="H24" s="27">
        <f t="shared" si="3"/>
        <v>107.47990317335046</v>
      </c>
      <c r="I24" s="15">
        <f t="shared" si="4"/>
        <v>377684.37975115352</v>
      </c>
      <c r="J24" s="15">
        <f t="shared" si="5"/>
        <v>418025.80206473591</v>
      </c>
      <c r="K24" s="29">
        <f t="shared" si="0"/>
        <v>139341.93402157864</v>
      </c>
    </row>
    <row r="25" spans="1:11" x14ac:dyDescent="0.25">
      <c r="A25" s="38">
        <v>13019</v>
      </c>
      <c r="B25" s="25" t="s">
        <v>57</v>
      </c>
      <c r="C25" t="s">
        <v>48</v>
      </c>
      <c r="D25">
        <v>8</v>
      </c>
      <c r="E25" s="27">
        <f t="shared" si="1"/>
        <v>2241.1901285323565</v>
      </c>
      <c r="F25" s="28">
        <f t="shared" si="2"/>
        <v>17929.521028258852</v>
      </c>
      <c r="G25" s="26">
        <v>2425</v>
      </c>
      <c r="H25" s="27">
        <f t="shared" si="3"/>
        <v>107.47990317335046</v>
      </c>
      <c r="I25" s="15">
        <f t="shared" si="4"/>
        <v>260638.76519537487</v>
      </c>
      <c r="J25" s="15">
        <f t="shared" si="5"/>
        <v>278568.28622363374</v>
      </c>
      <c r="K25" s="29">
        <f t="shared" si="0"/>
        <v>92856.095407877918</v>
      </c>
    </row>
    <row r="26" spans="1:11" x14ac:dyDescent="0.25">
      <c r="A26" s="38">
        <v>13021</v>
      </c>
      <c r="B26" s="25" t="s">
        <v>58</v>
      </c>
      <c r="C26" t="s">
        <v>48</v>
      </c>
      <c r="D26">
        <v>124</v>
      </c>
      <c r="E26" s="27">
        <f t="shared" si="1"/>
        <v>2241.1901285323565</v>
      </c>
      <c r="F26" s="28">
        <f t="shared" si="2"/>
        <v>277907.57593801222</v>
      </c>
      <c r="G26" s="26">
        <v>3629</v>
      </c>
      <c r="H26" s="27">
        <f t="shared" si="3"/>
        <v>107.47990317335046</v>
      </c>
      <c r="I26" s="15">
        <f t="shared" si="4"/>
        <v>390044.56861608883</v>
      </c>
      <c r="J26" s="15">
        <f t="shared" si="5"/>
        <v>667952.14455410105</v>
      </c>
      <c r="K26" s="29">
        <f t="shared" si="0"/>
        <v>222650.71485136703</v>
      </c>
    </row>
    <row r="27" spans="1:11" x14ac:dyDescent="0.25">
      <c r="A27" s="38">
        <v>13023</v>
      </c>
      <c r="B27" s="25" t="s">
        <v>59</v>
      </c>
      <c r="C27" t="s">
        <v>48</v>
      </c>
      <c r="D27">
        <v>17</v>
      </c>
      <c r="E27" s="27">
        <f t="shared" si="1"/>
        <v>2241.1901285323565</v>
      </c>
      <c r="F27" s="28">
        <f t="shared" si="2"/>
        <v>38100.232185050059</v>
      </c>
      <c r="G27" s="26">
        <v>1038</v>
      </c>
      <c r="H27" s="27">
        <f t="shared" si="3"/>
        <v>107.47990317335046</v>
      </c>
      <c r="I27" s="15">
        <f t="shared" si="4"/>
        <v>111564.13949393778</v>
      </c>
      <c r="J27" s="15">
        <f t="shared" si="5"/>
        <v>149664.37167898784</v>
      </c>
      <c r="K27" s="29">
        <f t="shared" si="0"/>
        <v>49888.123892995944</v>
      </c>
    </row>
    <row r="28" spans="1:11" x14ac:dyDescent="0.25">
      <c r="A28" s="38">
        <v>14003</v>
      </c>
      <c r="B28" s="25" t="s">
        <v>60</v>
      </c>
      <c r="C28" t="s">
        <v>48</v>
      </c>
      <c r="D28">
        <v>0</v>
      </c>
      <c r="E28" s="27">
        <f t="shared" si="1"/>
        <v>2241.1901285323565</v>
      </c>
      <c r="F28" s="28">
        <f t="shared" si="2"/>
        <v>0</v>
      </c>
      <c r="G28" s="26">
        <v>506</v>
      </c>
      <c r="H28" s="27">
        <f t="shared" si="3"/>
        <v>107.47990317335046</v>
      </c>
      <c r="I28" s="15">
        <f t="shared" si="4"/>
        <v>54384.831005715336</v>
      </c>
      <c r="J28" s="15">
        <f t="shared" si="5"/>
        <v>54384.831005715336</v>
      </c>
      <c r="K28" s="29">
        <f t="shared" si="0"/>
        <v>18128.277001905113</v>
      </c>
    </row>
    <row r="29" spans="1:11" x14ac:dyDescent="0.25">
      <c r="A29" s="38">
        <v>16012</v>
      </c>
      <c r="B29" s="25" t="s">
        <v>61</v>
      </c>
      <c r="C29" t="s">
        <v>48</v>
      </c>
      <c r="D29">
        <v>5</v>
      </c>
      <c r="E29" s="27">
        <f t="shared" si="1"/>
        <v>2241.1901285323565</v>
      </c>
      <c r="F29" s="28">
        <f t="shared" si="2"/>
        <v>11205.950642661783</v>
      </c>
      <c r="G29" s="26">
        <v>821</v>
      </c>
      <c r="H29" s="27">
        <f t="shared" si="3"/>
        <v>107.47990317335046</v>
      </c>
      <c r="I29" s="15">
        <f t="shared" si="4"/>
        <v>88241.000505320728</v>
      </c>
      <c r="J29" s="15">
        <f t="shared" si="5"/>
        <v>99446.951147982516</v>
      </c>
      <c r="K29" s="29">
        <f t="shared" si="0"/>
        <v>33148.983715994174</v>
      </c>
    </row>
    <row r="30" spans="1:11" x14ac:dyDescent="0.25">
      <c r="A30" s="38">
        <v>18010</v>
      </c>
      <c r="B30" s="25" t="s">
        <v>62</v>
      </c>
      <c r="C30" t="s">
        <v>48</v>
      </c>
      <c r="D30">
        <v>0</v>
      </c>
      <c r="E30" s="27">
        <f t="shared" si="1"/>
        <v>2241.1901285323565</v>
      </c>
      <c r="F30" s="28">
        <f t="shared" si="2"/>
        <v>0</v>
      </c>
      <c r="G30" s="26">
        <v>1174</v>
      </c>
      <c r="H30" s="27">
        <f t="shared" si="3"/>
        <v>107.47990317335046</v>
      </c>
      <c r="I30" s="15">
        <f t="shared" si="4"/>
        <v>126181.40632551344</v>
      </c>
      <c r="J30" s="15">
        <f t="shared" si="5"/>
        <v>126181.40632551344</v>
      </c>
      <c r="K30" s="29">
        <f t="shared" si="0"/>
        <v>42060.468775171146</v>
      </c>
    </row>
    <row r="31" spans="1:11" x14ac:dyDescent="0.25">
      <c r="A31" s="38">
        <v>18014</v>
      </c>
      <c r="B31" s="25" t="s">
        <v>63</v>
      </c>
      <c r="C31" t="s">
        <v>48</v>
      </c>
      <c r="D31">
        <v>99</v>
      </c>
      <c r="E31" s="27">
        <f t="shared" si="1"/>
        <v>2241.1901285323565</v>
      </c>
      <c r="F31" s="28">
        <f t="shared" si="2"/>
        <v>221877.82272470329</v>
      </c>
      <c r="G31" s="26">
        <v>3342</v>
      </c>
      <c r="H31" s="27">
        <f t="shared" si="3"/>
        <v>107.47990317335046</v>
      </c>
      <c r="I31" s="15">
        <f t="shared" si="4"/>
        <v>359197.83640533726</v>
      </c>
      <c r="J31" s="15">
        <f t="shared" si="5"/>
        <v>581075.65913004056</v>
      </c>
      <c r="K31" s="29">
        <f t="shared" si="0"/>
        <v>193691.8863766802</v>
      </c>
    </row>
    <row r="32" spans="1:11" x14ac:dyDescent="0.25">
      <c r="A32" s="38">
        <v>19001</v>
      </c>
      <c r="B32" s="25" t="s">
        <v>64</v>
      </c>
      <c r="C32" t="s">
        <v>48</v>
      </c>
      <c r="D32">
        <v>1</v>
      </c>
      <c r="E32" s="27">
        <f t="shared" si="1"/>
        <v>2241.1901285323565</v>
      </c>
      <c r="F32" s="28">
        <f t="shared" si="2"/>
        <v>2241.1901285323565</v>
      </c>
      <c r="G32" s="26">
        <v>2294</v>
      </c>
      <c r="H32" s="27">
        <f t="shared" si="3"/>
        <v>107.47990317335046</v>
      </c>
      <c r="I32" s="15">
        <f t="shared" si="4"/>
        <v>246558.89787966598</v>
      </c>
      <c r="J32" s="15">
        <f t="shared" si="5"/>
        <v>248800.08800819833</v>
      </c>
      <c r="K32" s="29">
        <f t="shared" si="0"/>
        <v>82933.362669399445</v>
      </c>
    </row>
    <row r="33" spans="1:11" x14ac:dyDescent="0.25">
      <c r="A33" s="38">
        <v>19010</v>
      </c>
      <c r="B33" s="25" t="s">
        <v>65</v>
      </c>
      <c r="C33" t="s">
        <v>48</v>
      </c>
      <c r="D33">
        <v>655</v>
      </c>
      <c r="E33" s="27">
        <f t="shared" si="1"/>
        <v>2241.1901285323565</v>
      </c>
      <c r="F33" s="28">
        <f t="shared" si="2"/>
        <v>1467979.5341886936</v>
      </c>
      <c r="G33" s="26">
        <v>9430</v>
      </c>
      <c r="H33" s="27">
        <f t="shared" si="3"/>
        <v>107.47990317335046</v>
      </c>
      <c r="I33" s="15">
        <f t="shared" si="4"/>
        <v>1013535.4869246949</v>
      </c>
      <c r="J33" s="15">
        <f t="shared" si="5"/>
        <v>2481515.0211133882</v>
      </c>
      <c r="K33" s="29">
        <f t="shared" si="0"/>
        <v>827171.67370446271</v>
      </c>
    </row>
    <row r="34" spans="1:11" x14ac:dyDescent="0.25">
      <c r="A34" s="38">
        <v>19023</v>
      </c>
      <c r="B34" s="25" t="s">
        <v>66</v>
      </c>
      <c r="C34" t="s">
        <v>48</v>
      </c>
      <c r="D34">
        <v>14</v>
      </c>
      <c r="E34" s="27">
        <f t="shared" si="1"/>
        <v>2241.1901285323565</v>
      </c>
      <c r="F34" s="28">
        <f t="shared" si="2"/>
        <v>31376.661799452992</v>
      </c>
      <c r="G34" s="26">
        <v>2213</v>
      </c>
      <c r="H34" s="27">
        <f t="shared" si="3"/>
        <v>107.47990317335046</v>
      </c>
      <c r="I34" s="15">
        <f t="shared" si="4"/>
        <v>237853.02572262459</v>
      </c>
      <c r="J34" s="15">
        <f t="shared" si="5"/>
        <v>269229.68752207758</v>
      </c>
      <c r="K34" s="29">
        <f t="shared" si="0"/>
        <v>89743.229174025866</v>
      </c>
    </row>
    <row r="35" spans="1:11" x14ac:dyDescent="0.25">
      <c r="A35" s="24"/>
      <c r="B35" s="25"/>
      <c r="E35" s="27"/>
      <c r="F35" s="28"/>
      <c r="G35" s="26"/>
      <c r="H35" s="27"/>
      <c r="I35" s="15"/>
      <c r="J35" s="15"/>
      <c r="K35" s="29"/>
    </row>
    <row r="36" spans="1:11" x14ac:dyDescent="0.25">
      <c r="A36" s="24"/>
      <c r="B36" s="25"/>
      <c r="E36" s="27"/>
      <c r="F36" s="28"/>
      <c r="G36" s="26"/>
      <c r="H36" s="27"/>
      <c r="I36" s="15"/>
      <c r="J36" s="15"/>
      <c r="K36" s="29"/>
    </row>
    <row r="37" spans="1:11" x14ac:dyDescent="0.25">
      <c r="A37" s="24"/>
      <c r="B37" s="25"/>
      <c r="E37" s="27"/>
      <c r="F37" s="28"/>
      <c r="G37" s="26"/>
      <c r="H37" s="27"/>
      <c r="I37" s="15"/>
      <c r="J37" s="15"/>
      <c r="K37" s="29"/>
    </row>
    <row r="38" spans="1:11" x14ac:dyDescent="0.25">
      <c r="A38" s="24"/>
      <c r="B38" s="25"/>
      <c r="E38" s="27"/>
      <c r="F38" s="28"/>
      <c r="G38" s="26"/>
      <c r="H38" s="27"/>
      <c r="I38" s="15"/>
      <c r="J38" s="15"/>
      <c r="K38" s="29"/>
    </row>
    <row r="39" spans="1:11" x14ac:dyDescent="0.25">
      <c r="A39" s="24"/>
      <c r="B39" s="25"/>
      <c r="E39" s="27"/>
      <c r="F39" s="28"/>
      <c r="G39" s="26"/>
      <c r="H39" s="27"/>
      <c r="I39" s="15"/>
      <c r="J39" s="15"/>
      <c r="K39" s="29"/>
    </row>
    <row r="40" spans="1:11" x14ac:dyDescent="0.25">
      <c r="A40" s="24"/>
      <c r="B40" s="25"/>
      <c r="E40" s="27"/>
      <c r="F40" s="28"/>
      <c r="G40" s="26"/>
      <c r="H40" s="27"/>
      <c r="I40" s="15"/>
      <c r="J40" s="15"/>
      <c r="K40" s="29"/>
    </row>
    <row r="41" spans="1:11" x14ac:dyDescent="0.25">
      <c r="A41" s="24"/>
      <c r="B41" s="25"/>
      <c r="E41" s="27"/>
      <c r="F41" s="28"/>
      <c r="G41" s="26"/>
      <c r="H41" s="27"/>
      <c r="I41" s="15"/>
      <c r="J41" s="15"/>
      <c r="K41" s="29"/>
    </row>
    <row r="42" spans="1:11" x14ac:dyDescent="0.25">
      <c r="A42" s="24"/>
      <c r="B42" s="25"/>
      <c r="E42" s="27"/>
      <c r="F42" s="28"/>
      <c r="G42" s="26"/>
      <c r="H42" s="27"/>
      <c r="I42" s="15"/>
      <c r="J42" s="15"/>
      <c r="K42" s="29"/>
    </row>
    <row r="43" spans="1:11" x14ac:dyDescent="0.25">
      <c r="A43" s="24"/>
      <c r="B43" s="25"/>
      <c r="E43" s="27"/>
      <c r="F43" s="28"/>
      <c r="G43" s="26"/>
      <c r="H43" s="27"/>
      <c r="I43" s="15"/>
      <c r="J43" s="15"/>
      <c r="K43" s="29"/>
    </row>
    <row r="44" spans="1:11" x14ac:dyDescent="0.25">
      <c r="A44" s="24"/>
      <c r="B44" s="25"/>
      <c r="E44" s="27"/>
      <c r="F44" s="28"/>
      <c r="G44" s="26"/>
      <c r="H44" s="27"/>
      <c r="I44" s="15"/>
      <c r="J44" s="15"/>
      <c r="K44" s="29"/>
    </row>
    <row r="45" spans="1:11" x14ac:dyDescent="0.25">
      <c r="A45" s="24"/>
      <c r="B45" s="25"/>
      <c r="E45" s="27"/>
      <c r="F45" s="28"/>
      <c r="G45" s="26"/>
      <c r="H45" s="27"/>
      <c r="I45" s="15"/>
      <c r="J45" s="15"/>
      <c r="K45" s="29"/>
    </row>
    <row r="46" spans="1:11" x14ac:dyDescent="0.25">
      <c r="A46" s="24"/>
      <c r="B46" s="25"/>
      <c r="E46" s="27"/>
      <c r="F46" s="28"/>
      <c r="G46" s="26"/>
      <c r="H46" s="27"/>
      <c r="I46" s="15"/>
      <c r="J46" s="15"/>
      <c r="K46" s="29"/>
    </row>
    <row r="47" spans="1:11" x14ac:dyDescent="0.25">
      <c r="A47" s="24"/>
      <c r="B47" s="25"/>
      <c r="E47" s="27"/>
      <c r="F47" s="28"/>
      <c r="G47" s="26"/>
      <c r="H47" s="27"/>
      <c r="I47" s="15"/>
      <c r="J47" s="15"/>
      <c r="K47" s="29"/>
    </row>
    <row r="48" spans="1:11" x14ac:dyDescent="0.25">
      <c r="A48" s="24"/>
      <c r="B48" s="25"/>
      <c r="E48" s="27"/>
      <c r="F48" s="28"/>
      <c r="G48" s="26"/>
      <c r="H48" s="27"/>
      <c r="I48" s="15"/>
      <c r="J48" s="15"/>
      <c r="K48" s="29"/>
    </row>
    <row r="49" spans="1:11" x14ac:dyDescent="0.25">
      <c r="A49" s="24"/>
      <c r="B49" s="25"/>
      <c r="E49" s="27"/>
      <c r="F49" s="28"/>
      <c r="G49" s="26"/>
      <c r="H49" s="27"/>
      <c r="I49" s="15"/>
      <c r="J49" s="15"/>
      <c r="K49" s="29"/>
    </row>
    <row r="50" spans="1:11" x14ac:dyDescent="0.25">
      <c r="A50" s="24"/>
      <c r="B50" s="25"/>
      <c r="E50" s="27"/>
      <c r="F50" s="28"/>
      <c r="G50" s="26"/>
      <c r="H50" s="27"/>
      <c r="I50" s="15"/>
      <c r="J50" s="15"/>
      <c r="K50" s="29"/>
    </row>
    <row r="51" spans="1:11" x14ac:dyDescent="0.25">
      <c r="A51" s="24"/>
      <c r="B51" s="25"/>
      <c r="E51" s="27"/>
      <c r="F51" s="28"/>
      <c r="G51" s="26"/>
      <c r="H51" s="27"/>
      <c r="I51" s="15"/>
      <c r="J51" s="15"/>
      <c r="K51" s="29"/>
    </row>
    <row r="52" spans="1:11" x14ac:dyDescent="0.25">
      <c r="A52" s="24"/>
      <c r="B52" s="25"/>
      <c r="E52" s="27"/>
      <c r="F52" s="28"/>
      <c r="G52" s="26"/>
      <c r="H52" s="27"/>
      <c r="I52" s="15"/>
      <c r="J52" s="15"/>
      <c r="K52" s="29"/>
    </row>
    <row r="53" spans="1:11" x14ac:dyDescent="0.25">
      <c r="A53" s="24"/>
      <c r="B53" s="25"/>
      <c r="E53" s="27"/>
      <c r="F53" s="28"/>
      <c r="G53" s="26"/>
      <c r="H53" s="27"/>
      <c r="I53" s="15"/>
      <c r="J53" s="15"/>
      <c r="K53" s="29"/>
    </row>
    <row r="54" spans="1:11" x14ac:dyDescent="0.25">
      <c r="A54" s="24"/>
      <c r="B54" s="25"/>
      <c r="E54" s="27"/>
      <c r="F54" s="28"/>
      <c r="G54" s="26"/>
      <c r="H54" s="27"/>
      <c r="I54" s="15"/>
      <c r="J54" s="15"/>
      <c r="K54" s="29"/>
    </row>
    <row r="55" spans="1:11" x14ac:dyDescent="0.25">
      <c r="A55" s="24"/>
      <c r="B55" s="25"/>
      <c r="E55" s="27"/>
      <c r="F55" s="28"/>
      <c r="G55" s="26"/>
      <c r="H55" s="27"/>
      <c r="I55" s="15"/>
      <c r="J55" s="15"/>
      <c r="K55" s="29"/>
    </row>
    <row r="56" spans="1:11" x14ac:dyDescent="0.25">
      <c r="A56" s="24"/>
      <c r="B56" s="25"/>
      <c r="E56" s="27"/>
      <c r="F56" s="28"/>
      <c r="G56" s="26"/>
      <c r="H56" s="27"/>
      <c r="I56" s="15"/>
      <c r="J56" s="15"/>
      <c r="K56" s="29"/>
    </row>
    <row r="57" spans="1:11" x14ac:dyDescent="0.25">
      <c r="A57" s="24"/>
      <c r="B57" s="25"/>
      <c r="E57" s="27"/>
      <c r="F57" s="28"/>
      <c r="G57" s="26"/>
      <c r="H57" s="27"/>
      <c r="I57" s="15"/>
      <c r="J57" s="15"/>
      <c r="K57" s="29"/>
    </row>
    <row r="58" spans="1:11" x14ac:dyDescent="0.25">
      <c r="A58" s="24"/>
      <c r="B58" s="25"/>
      <c r="E58" s="27"/>
      <c r="F58" s="28"/>
      <c r="G58" s="26"/>
      <c r="H58" s="27"/>
      <c r="I58" s="15"/>
      <c r="J58" s="15"/>
      <c r="K58" s="29"/>
    </row>
    <row r="59" spans="1:11" x14ac:dyDescent="0.25">
      <c r="A59" s="24"/>
      <c r="B59" s="25"/>
      <c r="E59" s="27"/>
      <c r="F59" s="28"/>
      <c r="G59" s="26"/>
      <c r="H59" s="27"/>
      <c r="I59" s="15"/>
      <c r="J59" s="15"/>
      <c r="K59" s="29"/>
    </row>
    <row r="60" spans="1:11" x14ac:dyDescent="0.25">
      <c r="A60" s="24"/>
      <c r="B60" s="25"/>
      <c r="E60" s="27"/>
      <c r="F60" s="28"/>
      <c r="G60" s="26"/>
      <c r="H60" s="27"/>
      <c r="I60" s="15"/>
      <c r="J60" s="15"/>
      <c r="K60" s="29"/>
    </row>
    <row r="61" spans="1:11" x14ac:dyDescent="0.25">
      <c r="A61" s="24"/>
      <c r="B61" s="25"/>
      <c r="E61" s="27"/>
      <c r="F61" s="28"/>
      <c r="G61" s="26"/>
      <c r="H61" s="27"/>
      <c r="I61" s="15"/>
      <c r="J61" s="15"/>
      <c r="K61" s="29"/>
    </row>
    <row r="62" spans="1:11" x14ac:dyDescent="0.25">
      <c r="A62" s="24"/>
      <c r="B62" s="25"/>
      <c r="E62" s="27"/>
      <c r="F62" s="28"/>
      <c r="G62" s="26"/>
      <c r="H62" s="27"/>
      <c r="I62" s="15"/>
      <c r="J62" s="15"/>
      <c r="K62" s="29"/>
    </row>
    <row r="63" spans="1:11" x14ac:dyDescent="0.25">
      <c r="A63" s="24"/>
      <c r="B63" s="25"/>
      <c r="E63" s="27"/>
      <c r="F63" s="28"/>
      <c r="G63" s="26"/>
      <c r="H63" s="27"/>
      <c r="I63" s="15"/>
      <c r="J63" s="15"/>
      <c r="K63" s="29"/>
    </row>
    <row r="64" spans="1:11" x14ac:dyDescent="0.25">
      <c r="A64" s="24"/>
      <c r="B64" s="25"/>
      <c r="E64" s="27"/>
      <c r="F64" s="28"/>
      <c r="G64" s="26"/>
      <c r="H64" s="27"/>
      <c r="I64" s="15"/>
      <c r="J64" s="15"/>
      <c r="K64" s="29"/>
    </row>
    <row r="65" spans="1:11" x14ac:dyDescent="0.25">
      <c r="A65" s="24"/>
      <c r="B65" s="25"/>
      <c r="E65" s="27"/>
      <c r="F65" s="28"/>
      <c r="G65" s="26"/>
      <c r="H65" s="27"/>
      <c r="I65" s="15"/>
      <c r="J65" s="15"/>
      <c r="K65" s="29"/>
    </row>
    <row r="66" spans="1:11" x14ac:dyDescent="0.25">
      <c r="A66" s="24"/>
      <c r="B66" s="25"/>
      <c r="E66" s="27"/>
      <c r="F66" s="28"/>
      <c r="G66" s="26"/>
      <c r="H66" s="27"/>
      <c r="I66" s="15"/>
      <c r="J66" s="15"/>
      <c r="K66" s="29"/>
    </row>
    <row r="67" spans="1:11" x14ac:dyDescent="0.25">
      <c r="D67" s="1"/>
      <c r="F67" s="39"/>
      <c r="G67" s="1"/>
      <c r="I67" s="39"/>
      <c r="J67" s="39"/>
    </row>
  </sheetData>
  <pageMargins left="0.7" right="0.7" top="0.75" bottom="0.75" header="0.3" footer="0.3"/>
  <pageSetup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BF70-AD0C-4D5F-AEB9-8B3D1304E4AB}">
  <dimension ref="A1:K54"/>
  <sheetViews>
    <sheetView workbookViewId="0">
      <selection activeCell="B12" sqref="B12"/>
    </sheetView>
  </sheetViews>
  <sheetFormatPr defaultRowHeight="15" x14ac:dyDescent="0.25"/>
  <cols>
    <col min="2" max="2" width="32.7109375" bestFit="1" customWidth="1"/>
    <col min="3" max="3" width="13.5703125" bestFit="1" customWidth="1"/>
    <col min="5" max="5" width="12.28515625" customWidth="1"/>
    <col min="6" max="6" width="16.140625" customWidth="1"/>
    <col min="7" max="7" width="12" customWidth="1"/>
    <col min="9" max="9" width="12.5703125" bestFit="1" customWidth="1"/>
    <col min="10" max="10" width="12" bestFit="1" customWidth="1"/>
    <col min="11" max="11" width="13.7109375" bestFit="1" customWidth="1"/>
  </cols>
  <sheetData>
    <row r="1" spans="1:11" x14ac:dyDescent="0.25">
      <c r="A1" s="1" t="s">
        <v>0</v>
      </c>
    </row>
    <row r="2" spans="1:11" x14ac:dyDescent="0.25">
      <c r="A2" s="1" t="s">
        <v>67</v>
      </c>
    </row>
    <row r="3" spans="1:11" ht="15.75" thickBot="1" x14ac:dyDescent="0.3"/>
    <row r="4" spans="1:11" x14ac:dyDescent="0.25">
      <c r="B4" s="2" t="s">
        <v>2</v>
      </c>
      <c r="C4" s="3"/>
      <c r="D4" s="3"/>
      <c r="E4" s="3"/>
      <c r="F4" s="3" t="s">
        <v>3</v>
      </c>
      <c r="G4" s="4"/>
    </row>
    <row r="5" spans="1:11" x14ac:dyDescent="0.25">
      <c r="B5" s="40">
        <v>15339924</v>
      </c>
      <c r="C5" s="1"/>
      <c r="D5" s="1"/>
      <c r="E5" s="1"/>
      <c r="F5" s="41">
        <v>73142824</v>
      </c>
      <c r="G5" s="10"/>
      <c r="I5" s="15"/>
    </row>
    <row r="6" spans="1:11" x14ac:dyDescent="0.25">
      <c r="B6" s="32" t="s">
        <v>4</v>
      </c>
      <c r="C6" s="1"/>
      <c r="D6" s="1"/>
      <c r="E6" s="1"/>
      <c r="F6" s="33" t="s">
        <v>5</v>
      </c>
      <c r="G6" s="10"/>
      <c r="I6" s="15"/>
    </row>
    <row r="7" spans="1:11" ht="15.75" thickBot="1" x14ac:dyDescent="0.3">
      <c r="B7" s="34">
        <f>B5/4</f>
        <v>3834981</v>
      </c>
      <c r="C7" s="12"/>
      <c r="D7" s="12"/>
      <c r="E7" s="12"/>
      <c r="F7" s="13">
        <f>F5/4</f>
        <v>18285706</v>
      </c>
      <c r="G7" s="14"/>
    </row>
    <row r="8" spans="1:11" x14ac:dyDescent="0.25">
      <c r="B8" s="35"/>
      <c r="F8" s="36"/>
    </row>
    <row r="9" spans="1:11" x14ac:dyDescent="0.25">
      <c r="A9" s="1" t="s">
        <v>6</v>
      </c>
      <c r="F9" s="15"/>
    </row>
    <row r="10" spans="1:11" x14ac:dyDescent="0.25">
      <c r="A10" s="1"/>
      <c r="F10" s="15"/>
    </row>
    <row r="11" spans="1:11" x14ac:dyDescent="0.25">
      <c r="A11" s="1" t="s">
        <v>7</v>
      </c>
    </row>
    <row r="12" spans="1:11" x14ac:dyDescent="0.25">
      <c r="D12" s="36"/>
      <c r="E12" s="37"/>
      <c r="H12" s="37"/>
    </row>
    <row r="14" spans="1:11" s="17" customFormat="1" ht="75" x14ac:dyDescent="0.25">
      <c r="A14" s="18" t="s">
        <v>8</v>
      </c>
      <c r="B14" s="18" t="s">
        <v>9</v>
      </c>
      <c r="C14" s="18" t="s">
        <v>10</v>
      </c>
      <c r="D14" s="19" t="s">
        <v>11</v>
      </c>
      <c r="E14" s="18" t="s">
        <v>12</v>
      </c>
      <c r="F14" s="18" t="s">
        <v>13</v>
      </c>
      <c r="G14" s="19" t="s">
        <v>14</v>
      </c>
      <c r="H14" s="18" t="s">
        <v>15</v>
      </c>
      <c r="I14" s="18" t="s">
        <v>16</v>
      </c>
      <c r="J14" s="18" t="s">
        <v>17</v>
      </c>
      <c r="K14" s="18" t="s">
        <v>18</v>
      </c>
    </row>
    <row r="15" spans="1:11" s="17" customFormat="1" x14ac:dyDescent="0.25">
      <c r="A15" s="20"/>
      <c r="B15" s="20"/>
      <c r="C15" s="20"/>
      <c r="D15" s="21">
        <v>1288</v>
      </c>
      <c r="E15" s="22">
        <f>B7/D15</f>
        <v>2977.4697204968943</v>
      </c>
      <c r="F15" s="23">
        <f>SUM(F16:F54)</f>
        <v>3834980.9999999995</v>
      </c>
      <c r="G15" s="21">
        <v>82757</v>
      </c>
      <c r="H15" s="22">
        <f>F7/G15</f>
        <v>220.95660790023805</v>
      </c>
      <c r="I15" s="23">
        <f>SUM(I16:I54)</f>
        <v>18285706.000000004</v>
      </c>
      <c r="J15" s="23">
        <f>SUM(J16:J54)</f>
        <v>22120687.000000004</v>
      </c>
      <c r="K15" s="23">
        <f>J15/3</f>
        <v>7373562.3333333349</v>
      </c>
    </row>
    <row r="16" spans="1:11" x14ac:dyDescent="0.25">
      <c r="A16" s="38">
        <v>1001</v>
      </c>
      <c r="B16" s="25" t="s">
        <v>68</v>
      </c>
      <c r="C16" t="s">
        <v>69</v>
      </c>
      <c r="D16">
        <v>9</v>
      </c>
      <c r="E16" s="27">
        <f>$E$15</f>
        <v>2977.4697204968943</v>
      </c>
      <c r="F16" s="28">
        <f>E16*D16</f>
        <v>26797.227484472049</v>
      </c>
      <c r="G16" s="26">
        <v>1135</v>
      </c>
      <c r="H16" s="27">
        <f>$H$15</f>
        <v>220.95660790023805</v>
      </c>
      <c r="I16" s="15">
        <f>G16*H16</f>
        <v>250785.74996677018</v>
      </c>
      <c r="J16" s="15">
        <f>I16+F16</f>
        <v>277582.97745124222</v>
      </c>
      <c r="K16" s="29">
        <f t="shared" ref="K16:K52" si="0">J16/3</f>
        <v>92527.659150414067</v>
      </c>
    </row>
    <row r="17" spans="1:11" x14ac:dyDescent="0.25">
      <c r="A17" s="38">
        <v>1006</v>
      </c>
      <c r="B17" s="25" t="s">
        <v>70</v>
      </c>
      <c r="C17" t="s">
        <v>69</v>
      </c>
      <c r="D17">
        <v>10</v>
      </c>
      <c r="E17" s="27">
        <f t="shared" ref="E17:E54" si="1">$E$15</f>
        <v>2977.4697204968943</v>
      </c>
      <c r="F17" s="28">
        <f t="shared" ref="F17:F52" si="2">E17*D17</f>
        <v>29774.697204968943</v>
      </c>
      <c r="G17" s="26">
        <v>1606</v>
      </c>
      <c r="H17" s="27">
        <f t="shared" ref="H17:H54" si="3">$H$15</f>
        <v>220.95660790023805</v>
      </c>
      <c r="I17" s="15">
        <f t="shared" ref="I17:I52" si="4">G17*H17</f>
        <v>354856.31228778232</v>
      </c>
      <c r="J17" s="15">
        <f t="shared" ref="J17:J52" si="5">I17+F17</f>
        <v>384631.00949275127</v>
      </c>
      <c r="K17" s="29">
        <f t="shared" si="0"/>
        <v>128210.33649758376</v>
      </c>
    </row>
    <row r="18" spans="1:11" x14ac:dyDescent="0.25">
      <c r="A18" s="38">
        <v>3007</v>
      </c>
      <c r="B18" s="25" t="s">
        <v>71</v>
      </c>
      <c r="C18" t="s">
        <v>69</v>
      </c>
      <c r="D18">
        <v>44</v>
      </c>
      <c r="E18" s="27">
        <f t="shared" si="1"/>
        <v>2977.4697204968943</v>
      </c>
      <c r="F18" s="28">
        <f t="shared" si="2"/>
        <v>131008.66770186335</v>
      </c>
      <c r="G18" s="26">
        <v>2701</v>
      </c>
      <c r="H18" s="27">
        <f t="shared" si="3"/>
        <v>220.95660790023805</v>
      </c>
      <c r="I18" s="15">
        <f t="shared" si="4"/>
        <v>596803.79793854302</v>
      </c>
      <c r="J18" s="15">
        <f t="shared" si="5"/>
        <v>727812.46564040636</v>
      </c>
      <c r="K18" s="29">
        <f t="shared" si="0"/>
        <v>242604.1552134688</v>
      </c>
    </row>
    <row r="19" spans="1:11" x14ac:dyDescent="0.25">
      <c r="A19" s="38">
        <v>3009</v>
      </c>
      <c r="B19" s="25" t="s">
        <v>72</v>
      </c>
      <c r="C19" t="s">
        <v>69</v>
      </c>
      <c r="D19">
        <v>3</v>
      </c>
      <c r="E19" s="27">
        <f t="shared" si="1"/>
        <v>2977.4697204968943</v>
      </c>
      <c r="F19" s="28">
        <f t="shared" si="2"/>
        <v>8932.4091614906829</v>
      </c>
      <c r="G19" s="26">
        <v>727</v>
      </c>
      <c r="H19" s="27">
        <f t="shared" si="3"/>
        <v>220.95660790023805</v>
      </c>
      <c r="I19" s="15">
        <f t="shared" si="4"/>
        <v>160635.45394347305</v>
      </c>
      <c r="J19" s="15">
        <f t="shared" si="5"/>
        <v>169567.86310496373</v>
      </c>
      <c r="K19" s="29">
        <f t="shared" si="0"/>
        <v>56522.621034987911</v>
      </c>
    </row>
    <row r="20" spans="1:11" x14ac:dyDescent="0.25">
      <c r="A20" s="38">
        <v>3010</v>
      </c>
      <c r="B20" s="25" t="s">
        <v>50</v>
      </c>
      <c r="C20" t="s">
        <v>69</v>
      </c>
      <c r="D20">
        <v>8</v>
      </c>
      <c r="E20" s="27">
        <f t="shared" si="1"/>
        <v>2977.4697204968943</v>
      </c>
      <c r="F20" s="28">
        <f t="shared" si="2"/>
        <v>23819.757763975154</v>
      </c>
      <c r="G20" s="26">
        <v>1604</v>
      </c>
      <c r="H20" s="27">
        <f t="shared" si="3"/>
        <v>220.95660790023805</v>
      </c>
      <c r="I20" s="15">
        <f t="shared" si="4"/>
        <v>354414.39907198184</v>
      </c>
      <c r="J20" s="15">
        <f t="shared" si="5"/>
        <v>378234.15683595696</v>
      </c>
      <c r="K20" s="29">
        <f t="shared" si="0"/>
        <v>126078.05227865232</v>
      </c>
    </row>
    <row r="21" spans="1:11" x14ac:dyDescent="0.25">
      <c r="A21" s="38">
        <v>4009</v>
      </c>
      <c r="B21" s="25" t="s">
        <v>73</v>
      </c>
      <c r="C21" t="s">
        <v>69</v>
      </c>
      <c r="D21">
        <v>37</v>
      </c>
      <c r="E21" s="27">
        <f t="shared" si="1"/>
        <v>2977.4697204968943</v>
      </c>
      <c r="F21" s="28">
        <f t="shared" si="2"/>
        <v>110166.37965838509</v>
      </c>
      <c r="G21" s="26">
        <v>1310</v>
      </c>
      <c r="H21" s="27">
        <f t="shared" si="3"/>
        <v>220.95660790023805</v>
      </c>
      <c r="I21" s="15">
        <f t="shared" si="4"/>
        <v>289453.15634931187</v>
      </c>
      <c r="J21" s="15">
        <f t="shared" si="5"/>
        <v>399619.536007697</v>
      </c>
      <c r="K21" s="29">
        <f t="shared" si="0"/>
        <v>133206.51200256567</v>
      </c>
    </row>
    <row r="22" spans="1:11" x14ac:dyDescent="0.25">
      <c r="A22" s="38">
        <v>5004</v>
      </c>
      <c r="B22" s="25" t="s">
        <v>74</v>
      </c>
      <c r="C22" t="s">
        <v>69</v>
      </c>
      <c r="D22">
        <v>13</v>
      </c>
      <c r="E22" s="27">
        <f t="shared" si="1"/>
        <v>2977.4697204968943</v>
      </c>
      <c r="F22" s="28">
        <f t="shared" si="2"/>
        <v>38707.106366459629</v>
      </c>
      <c r="G22" s="26">
        <v>2539</v>
      </c>
      <c r="H22" s="27">
        <f t="shared" si="3"/>
        <v>220.95660790023805</v>
      </c>
      <c r="I22" s="15">
        <f t="shared" si="4"/>
        <v>561008.82745870447</v>
      </c>
      <c r="J22" s="15">
        <f t="shared" si="5"/>
        <v>599715.9338251641</v>
      </c>
      <c r="K22" s="29">
        <f t="shared" si="0"/>
        <v>199905.3112750547</v>
      </c>
    </row>
    <row r="23" spans="1:11" x14ac:dyDescent="0.25">
      <c r="A23" s="38">
        <v>5009</v>
      </c>
      <c r="B23" s="25" t="s">
        <v>75</v>
      </c>
      <c r="C23" t="s">
        <v>69</v>
      </c>
      <c r="D23">
        <v>7</v>
      </c>
      <c r="E23" s="27">
        <f t="shared" si="1"/>
        <v>2977.4697204968943</v>
      </c>
      <c r="F23" s="28">
        <f t="shared" si="2"/>
        <v>20842.28804347826</v>
      </c>
      <c r="G23" s="26">
        <v>1151</v>
      </c>
      <c r="H23" s="27">
        <f t="shared" si="3"/>
        <v>220.95660790023805</v>
      </c>
      <c r="I23" s="15">
        <f t="shared" si="4"/>
        <v>254321.05569317401</v>
      </c>
      <c r="J23" s="15">
        <f t="shared" si="5"/>
        <v>275163.34373665228</v>
      </c>
      <c r="K23" s="29">
        <f t="shared" si="0"/>
        <v>91721.114578884095</v>
      </c>
    </row>
    <row r="24" spans="1:11" x14ac:dyDescent="0.25">
      <c r="A24" s="38">
        <v>6002</v>
      </c>
      <c r="B24" s="25" t="s">
        <v>76</v>
      </c>
      <c r="C24" t="s">
        <v>69</v>
      </c>
      <c r="D24">
        <v>24</v>
      </c>
      <c r="E24" s="27">
        <f t="shared" si="1"/>
        <v>2977.4697204968943</v>
      </c>
      <c r="F24" s="28">
        <f t="shared" si="2"/>
        <v>71459.273291925463</v>
      </c>
      <c r="G24" s="26">
        <v>2644</v>
      </c>
      <c r="H24" s="27">
        <f t="shared" si="3"/>
        <v>220.95660790023805</v>
      </c>
      <c r="I24" s="15">
        <f t="shared" si="4"/>
        <v>584209.27128822939</v>
      </c>
      <c r="J24" s="15">
        <f t="shared" si="5"/>
        <v>655668.54458015482</v>
      </c>
      <c r="K24" s="29">
        <f t="shared" si="0"/>
        <v>218556.18152671828</v>
      </c>
    </row>
    <row r="25" spans="1:11" x14ac:dyDescent="0.25">
      <c r="A25" s="38">
        <v>7006</v>
      </c>
      <c r="B25" s="25" t="s">
        <v>77</v>
      </c>
      <c r="C25" t="s">
        <v>69</v>
      </c>
      <c r="D25">
        <v>110</v>
      </c>
      <c r="E25" s="27">
        <f t="shared" si="1"/>
        <v>2977.4697204968943</v>
      </c>
      <c r="F25" s="28">
        <f t="shared" si="2"/>
        <v>327521.66925465839</v>
      </c>
      <c r="G25" s="26">
        <v>3899</v>
      </c>
      <c r="H25" s="27">
        <f t="shared" si="3"/>
        <v>220.95660790023805</v>
      </c>
      <c r="I25" s="15">
        <f t="shared" si="4"/>
        <v>861509.81420302822</v>
      </c>
      <c r="J25" s="15">
        <f t="shared" si="5"/>
        <v>1189031.4834576866</v>
      </c>
      <c r="K25" s="29">
        <f t="shared" si="0"/>
        <v>396343.82781922887</v>
      </c>
    </row>
    <row r="26" spans="1:11" x14ac:dyDescent="0.25">
      <c r="A26" s="38">
        <v>7009</v>
      </c>
      <c r="B26" s="25" t="s">
        <v>78</v>
      </c>
      <c r="C26" t="s">
        <v>69</v>
      </c>
      <c r="D26">
        <v>13</v>
      </c>
      <c r="E26" s="27">
        <f t="shared" si="1"/>
        <v>2977.4697204968943</v>
      </c>
      <c r="F26" s="28">
        <f t="shared" si="2"/>
        <v>38707.106366459629</v>
      </c>
      <c r="G26" s="26">
        <v>744</v>
      </c>
      <c r="H26" s="27">
        <f t="shared" si="3"/>
        <v>220.95660790023805</v>
      </c>
      <c r="I26" s="15">
        <f t="shared" si="4"/>
        <v>164391.7162777771</v>
      </c>
      <c r="J26" s="15">
        <f t="shared" si="5"/>
        <v>203098.82264423673</v>
      </c>
      <c r="K26" s="29">
        <f t="shared" si="0"/>
        <v>67699.607548078915</v>
      </c>
    </row>
    <row r="27" spans="1:11" x14ac:dyDescent="0.25">
      <c r="A27" s="38">
        <v>8005</v>
      </c>
      <c r="B27" s="25" t="s">
        <v>79</v>
      </c>
      <c r="C27" t="s">
        <v>69</v>
      </c>
      <c r="D27">
        <v>7</v>
      </c>
      <c r="E27" s="27">
        <f t="shared" si="1"/>
        <v>2977.4697204968943</v>
      </c>
      <c r="F27" s="28">
        <f t="shared" si="2"/>
        <v>20842.28804347826</v>
      </c>
      <c r="G27" s="26">
        <v>662</v>
      </c>
      <c r="H27" s="27">
        <f t="shared" si="3"/>
        <v>220.95660790023805</v>
      </c>
      <c r="I27" s="15">
        <f t="shared" si="4"/>
        <v>146273.27442995759</v>
      </c>
      <c r="J27" s="15">
        <f t="shared" si="5"/>
        <v>167115.56247343586</v>
      </c>
      <c r="K27" s="29">
        <f t="shared" si="0"/>
        <v>55705.187491145283</v>
      </c>
    </row>
    <row r="28" spans="1:11" x14ac:dyDescent="0.25">
      <c r="A28" s="38">
        <v>8009</v>
      </c>
      <c r="B28" s="25" t="s">
        <v>80</v>
      </c>
      <c r="C28" t="s">
        <v>69</v>
      </c>
      <c r="D28">
        <v>37</v>
      </c>
      <c r="E28" s="27">
        <f t="shared" si="1"/>
        <v>2977.4697204968943</v>
      </c>
      <c r="F28" s="28">
        <f t="shared" si="2"/>
        <v>110166.37965838509</v>
      </c>
      <c r="G28" s="26">
        <v>998</v>
      </c>
      <c r="H28" s="27">
        <f t="shared" si="3"/>
        <v>220.95660790023805</v>
      </c>
      <c r="I28" s="15">
        <f t="shared" si="4"/>
        <v>220514.69468443759</v>
      </c>
      <c r="J28" s="15">
        <f t="shared" si="5"/>
        <v>330681.07434282266</v>
      </c>
      <c r="K28" s="29">
        <f t="shared" si="0"/>
        <v>110227.02478094089</v>
      </c>
    </row>
    <row r="29" spans="1:11" x14ac:dyDescent="0.25">
      <c r="A29" s="38">
        <v>8011</v>
      </c>
      <c r="B29" s="25" t="s">
        <v>81</v>
      </c>
      <c r="C29" t="s">
        <v>69</v>
      </c>
      <c r="D29">
        <v>11</v>
      </c>
      <c r="E29" s="27">
        <f t="shared" si="1"/>
        <v>2977.4697204968943</v>
      </c>
      <c r="F29" s="28">
        <f t="shared" si="2"/>
        <v>32752.166925465837</v>
      </c>
      <c r="G29" s="26">
        <v>1111</v>
      </c>
      <c r="H29" s="27">
        <f t="shared" si="3"/>
        <v>220.95660790023805</v>
      </c>
      <c r="I29" s="15">
        <f t="shared" si="4"/>
        <v>245482.79137716448</v>
      </c>
      <c r="J29" s="15">
        <f t="shared" si="5"/>
        <v>278234.95830263034</v>
      </c>
      <c r="K29" s="29">
        <f t="shared" si="0"/>
        <v>92744.986100876777</v>
      </c>
    </row>
    <row r="30" spans="1:11" x14ac:dyDescent="0.25">
      <c r="A30" s="38">
        <v>8014</v>
      </c>
      <c r="B30" s="25" t="s">
        <v>82</v>
      </c>
      <c r="C30" t="s">
        <v>69</v>
      </c>
      <c r="D30">
        <v>0</v>
      </c>
      <c r="E30" s="27">
        <f t="shared" si="1"/>
        <v>2977.4697204968943</v>
      </c>
      <c r="F30" s="28">
        <f t="shared" si="2"/>
        <v>0</v>
      </c>
      <c r="G30" s="26">
        <v>88</v>
      </c>
      <c r="H30" s="27">
        <f t="shared" si="3"/>
        <v>220.95660790023805</v>
      </c>
      <c r="I30" s="15">
        <f t="shared" si="4"/>
        <v>19444.18149522095</v>
      </c>
      <c r="J30" s="15">
        <f t="shared" si="5"/>
        <v>19444.18149522095</v>
      </c>
      <c r="K30" s="29">
        <f t="shared" si="0"/>
        <v>6481.3938317403163</v>
      </c>
    </row>
    <row r="31" spans="1:11" x14ac:dyDescent="0.25">
      <c r="A31" s="38">
        <v>8018</v>
      </c>
      <c r="B31" s="25" t="s">
        <v>83</v>
      </c>
      <c r="C31" t="s">
        <v>69</v>
      </c>
      <c r="D31">
        <v>17</v>
      </c>
      <c r="E31" s="27">
        <f t="shared" si="1"/>
        <v>2977.4697204968943</v>
      </c>
      <c r="F31" s="28">
        <f t="shared" si="2"/>
        <v>50616.985248447207</v>
      </c>
      <c r="G31" s="26">
        <v>4904</v>
      </c>
      <c r="H31" s="27">
        <f t="shared" si="3"/>
        <v>220.95660790023805</v>
      </c>
      <c r="I31" s="15">
        <f t="shared" si="4"/>
        <v>1083571.2051427674</v>
      </c>
      <c r="J31" s="15">
        <f t="shared" si="5"/>
        <v>1134188.1903912146</v>
      </c>
      <c r="K31" s="29">
        <f t="shared" si="0"/>
        <v>378062.73013040487</v>
      </c>
    </row>
    <row r="32" spans="1:11" x14ac:dyDescent="0.25">
      <c r="A32" s="38">
        <v>10002</v>
      </c>
      <c r="B32" s="25" t="s">
        <v>84</v>
      </c>
      <c r="C32" t="s">
        <v>69</v>
      </c>
      <c r="D32">
        <v>312</v>
      </c>
      <c r="E32" s="27">
        <f t="shared" si="1"/>
        <v>2977.4697204968943</v>
      </c>
      <c r="F32" s="28">
        <f t="shared" si="2"/>
        <v>928970.55279503099</v>
      </c>
      <c r="G32" s="26">
        <v>5838</v>
      </c>
      <c r="H32" s="27">
        <f t="shared" si="3"/>
        <v>220.95660790023805</v>
      </c>
      <c r="I32" s="15">
        <f t="shared" si="4"/>
        <v>1289944.6769215898</v>
      </c>
      <c r="J32" s="15">
        <f t="shared" si="5"/>
        <v>2218915.2297166209</v>
      </c>
      <c r="K32" s="29">
        <f t="shared" si="0"/>
        <v>739638.40990554029</v>
      </c>
    </row>
    <row r="33" spans="1:11" x14ac:dyDescent="0.25">
      <c r="A33" s="38">
        <v>11004</v>
      </c>
      <c r="B33" s="25" t="s">
        <v>85</v>
      </c>
      <c r="C33" t="s">
        <v>69</v>
      </c>
      <c r="D33">
        <v>19</v>
      </c>
      <c r="E33" s="27">
        <f t="shared" si="1"/>
        <v>2977.4697204968943</v>
      </c>
      <c r="F33" s="28">
        <f t="shared" si="2"/>
        <v>56571.924689440988</v>
      </c>
      <c r="G33" s="26">
        <v>4243</v>
      </c>
      <c r="H33" s="27">
        <f t="shared" si="3"/>
        <v>220.95660790023805</v>
      </c>
      <c r="I33" s="15">
        <f t="shared" si="4"/>
        <v>937518.88732071011</v>
      </c>
      <c r="J33" s="15">
        <f t="shared" si="5"/>
        <v>994090.8120101511</v>
      </c>
      <c r="K33" s="29">
        <f t="shared" si="0"/>
        <v>331363.60400338372</v>
      </c>
    </row>
    <row r="34" spans="1:11" x14ac:dyDescent="0.25">
      <c r="A34" s="38">
        <v>12004</v>
      </c>
      <c r="B34" s="25" t="s">
        <v>86</v>
      </c>
      <c r="C34" t="s">
        <v>69</v>
      </c>
      <c r="D34">
        <v>20</v>
      </c>
      <c r="E34" s="27">
        <f t="shared" si="1"/>
        <v>2977.4697204968943</v>
      </c>
      <c r="F34" s="28">
        <f t="shared" si="2"/>
        <v>59549.394409937886</v>
      </c>
      <c r="G34" s="26">
        <v>2083</v>
      </c>
      <c r="H34" s="27">
        <f t="shared" si="3"/>
        <v>220.95660790023805</v>
      </c>
      <c r="I34" s="15">
        <f t="shared" si="4"/>
        <v>460252.61425619584</v>
      </c>
      <c r="J34" s="15">
        <f t="shared" si="5"/>
        <v>519802.00866613374</v>
      </c>
      <c r="K34" s="29">
        <f t="shared" si="0"/>
        <v>173267.33622204457</v>
      </c>
    </row>
    <row r="35" spans="1:11" x14ac:dyDescent="0.25">
      <c r="A35" s="38">
        <v>12005</v>
      </c>
      <c r="B35" s="25" t="s">
        <v>87</v>
      </c>
      <c r="C35" t="s">
        <v>69</v>
      </c>
      <c r="D35">
        <v>14</v>
      </c>
      <c r="E35" s="27">
        <f t="shared" si="1"/>
        <v>2977.4697204968943</v>
      </c>
      <c r="F35" s="28">
        <f t="shared" si="2"/>
        <v>41684.57608695652</v>
      </c>
      <c r="G35" s="26">
        <v>2352</v>
      </c>
      <c r="H35" s="27">
        <f t="shared" si="3"/>
        <v>220.95660790023805</v>
      </c>
      <c r="I35" s="15">
        <f t="shared" si="4"/>
        <v>519689.9417813599</v>
      </c>
      <c r="J35" s="15">
        <f t="shared" si="5"/>
        <v>561374.51786831638</v>
      </c>
      <c r="K35" s="29">
        <f t="shared" si="0"/>
        <v>187124.83928943879</v>
      </c>
    </row>
    <row r="36" spans="1:11" x14ac:dyDescent="0.25">
      <c r="A36" s="38">
        <v>12007</v>
      </c>
      <c r="B36" s="25" t="s">
        <v>88</v>
      </c>
      <c r="C36" t="s">
        <v>69</v>
      </c>
      <c r="D36">
        <v>121</v>
      </c>
      <c r="E36" s="27">
        <f t="shared" si="1"/>
        <v>2977.4697204968943</v>
      </c>
      <c r="F36" s="28">
        <f t="shared" si="2"/>
        <v>360273.8361801242</v>
      </c>
      <c r="G36" s="26">
        <v>2345</v>
      </c>
      <c r="H36" s="27">
        <f t="shared" si="3"/>
        <v>220.95660790023805</v>
      </c>
      <c r="I36" s="15">
        <f t="shared" si="4"/>
        <v>518143.24552605825</v>
      </c>
      <c r="J36" s="15">
        <f t="shared" si="5"/>
        <v>878417.08170618245</v>
      </c>
      <c r="K36" s="29">
        <f t="shared" si="0"/>
        <v>292805.6939020608</v>
      </c>
    </row>
    <row r="37" spans="1:11" x14ac:dyDescent="0.25">
      <c r="A37" s="38">
        <v>13005</v>
      </c>
      <c r="B37" s="25" t="s">
        <v>89</v>
      </c>
      <c r="C37" t="s">
        <v>69</v>
      </c>
      <c r="D37">
        <v>28</v>
      </c>
      <c r="E37" s="27">
        <f t="shared" si="1"/>
        <v>2977.4697204968943</v>
      </c>
      <c r="F37" s="28">
        <f t="shared" si="2"/>
        <v>83369.15217391304</v>
      </c>
      <c r="G37" s="26">
        <v>2682</v>
      </c>
      <c r="H37" s="27">
        <f t="shared" si="3"/>
        <v>220.95660790023805</v>
      </c>
      <c r="I37" s="15">
        <f t="shared" si="4"/>
        <v>592605.62238843844</v>
      </c>
      <c r="J37" s="15">
        <f t="shared" si="5"/>
        <v>675974.77456235152</v>
      </c>
      <c r="K37" s="29">
        <f t="shared" si="0"/>
        <v>225324.92485411718</v>
      </c>
    </row>
    <row r="38" spans="1:11" x14ac:dyDescent="0.25">
      <c r="A38" s="38">
        <v>13009</v>
      </c>
      <c r="B38" s="25" t="s">
        <v>90</v>
      </c>
      <c r="C38" t="s">
        <v>69</v>
      </c>
      <c r="D38">
        <v>27</v>
      </c>
      <c r="E38" s="27">
        <f t="shared" si="1"/>
        <v>2977.4697204968943</v>
      </c>
      <c r="F38" s="28">
        <f t="shared" si="2"/>
        <v>80391.682453416142</v>
      </c>
      <c r="G38" s="26">
        <v>2854</v>
      </c>
      <c r="H38" s="27">
        <f t="shared" si="3"/>
        <v>220.95660790023805</v>
      </c>
      <c r="I38" s="15">
        <f t="shared" si="4"/>
        <v>630610.15894727944</v>
      </c>
      <c r="J38" s="15">
        <f t="shared" si="5"/>
        <v>711001.84140069562</v>
      </c>
      <c r="K38" s="29">
        <f t="shared" si="0"/>
        <v>237000.61380023186</v>
      </c>
    </row>
    <row r="39" spans="1:11" x14ac:dyDescent="0.25">
      <c r="A39" s="38">
        <v>13010</v>
      </c>
      <c r="B39" s="25" t="s">
        <v>91</v>
      </c>
      <c r="C39" t="s">
        <v>69</v>
      </c>
      <c r="D39">
        <v>0</v>
      </c>
      <c r="E39" s="27">
        <f t="shared" si="1"/>
        <v>2977.4697204968943</v>
      </c>
      <c r="F39" s="28">
        <f t="shared" si="2"/>
        <v>0</v>
      </c>
      <c r="G39" s="26">
        <v>1688</v>
      </c>
      <c r="H39" s="27">
        <f t="shared" si="3"/>
        <v>220.95660790023805</v>
      </c>
      <c r="I39" s="15">
        <f t="shared" si="4"/>
        <v>372974.75413560186</v>
      </c>
      <c r="J39" s="15">
        <f t="shared" si="5"/>
        <v>372974.75413560186</v>
      </c>
      <c r="K39" s="29">
        <f t="shared" si="0"/>
        <v>124324.91804520063</v>
      </c>
    </row>
    <row r="40" spans="1:11" x14ac:dyDescent="0.25">
      <c r="A40" s="38">
        <v>13024</v>
      </c>
      <c r="B40" s="25" t="s">
        <v>92</v>
      </c>
      <c r="C40" t="s">
        <v>69</v>
      </c>
      <c r="D40">
        <v>30</v>
      </c>
      <c r="E40" s="27">
        <f t="shared" si="1"/>
        <v>2977.4697204968943</v>
      </c>
      <c r="F40" s="28">
        <f t="shared" si="2"/>
        <v>89324.091614906822</v>
      </c>
      <c r="G40" s="26">
        <v>3930</v>
      </c>
      <c r="H40" s="27">
        <f t="shared" si="3"/>
        <v>220.95660790023805</v>
      </c>
      <c r="I40" s="15">
        <f t="shared" si="4"/>
        <v>868359.46904793556</v>
      </c>
      <c r="J40" s="15">
        <f t="shared" si="5"/>
        <v>957683.56066284236</v>
      </c>
      <c r="K40" s="29">
        <f t="shared" si="0"/>
        <v>319227.85355428077</v>
      </c>
    </row>
    <row r="41" spans="1:11" x14ac:dyDescent="0.25">
      <c r="A41" s="42">
        <v>15006</v>
      </c>
      <c r="B41" s="25" t="s">
        <v>93</v>
      </c>
      <c r="C41" t="s">
        <v>69</v>
      </c>
      <c r="D41">
        <v>131</v>
      </c>
      <c r="E41" s="27">
        <f t="shared" si="1"/>
        <v>2977.4697204968943</v>
      </c>
      <c r="F41" s="28">
        <f t="shared" si="2"/>
        <v>390048.53338509315</v>
      </c>
      <c r="G41" s="26">
        <v>1919</v>
      </c>
      <c r="H41" s="27">
        <f t="shared" si="3"/>
        <v>220.95660790023805</v>
      </c>
      <c r="I41" s="15">
        <f t="shared" si="4"/>
        <v>424015.73056055681</v>
      </c>
      <c r="J41" s="15">
        <f t="shared" si="5"/>
        <v>814064.26394564996</v>
      </c>
      <c r="K41" s="29">
        <f t="shared" si="0"/>
        <v>271354.75464855001</v>
      </c>
    </row>
    <row r="42" spans="1:11" x14ac:dyDescent="0.25">
      <c r="A42" s="38">
        <v>16001</v>
      </c>
      <c r="B42" s="25" t="s">
        <v>94</v>
      </c>
      <c r="C42" t="s">
        <v>69</v>
      </c>
      <c r="D42">
        <v>1</v>
      </c>
      <c r="E42" s="27">
        <f t="shared" si="1"/>
        <v>2977.4697204968943</v>
      </c>
      <c r="F42" s="28">
        <f t="shared" si="2"/>
        <v>2977.4697204968943</v>
      </c>
      <c r="G42" s="26">
        <v>1541</v>
      </c>
      <c r="H42" s="27">
        <f t="shared" si="3"/>
        <v>220.95660790023805</v>
      </c>
      <c r="I42" s="15">
        <f t="shared" si="4"/>
        <v>340494.13277426682</v>
      </c>
      <c r="J42" s="15">
        <f t="shared" si="5"/>
        <v>343471.60249476373</v>
      </c>
      <c r="K42" s="29">
        <f t="shared" si="0"/>
        <v>114490.53416492125</v>
      </c>
    </row>
    <row r="43" spans="1:11" x14ac:dyDescent="0.25">
      <c r="A43" s="38">
        <v>16002</v>
      </c>
      <c r="B43" s="25" t="s">
        <v>95</v>
      </c>
      <c r="C43" t="s">
        <v>69</v>
      </c>
      <c r="D43">
        <v>19</v>
      </c>
      <c r="E43" s="27">
        <f t="shared" si="1"/>
        <v>2977.4697204968943</v>
      </c>
      <c r="F43" s="28">
        <f t="shared" si="2"/>
        <v>56571.924689440988</v>
      </c>
      <c r="G43" s="26">
        <v>4406</v>
      </c>
      <c r="H43" s="27">
        <f t="shared" si="3"/>
        <v>220.95660790023805</v>
      </c>
      <c r="I43" s="15">
        <f t="shared" si="4"/>
        <v>973534.81440844887</v>
      </c>
      <c r="J43" s="15">
        <f t="shared" si="5"/>
        <v>1030106.7390978899</v>
      </c>
      <c r="K43" s="29">
        <f t="shared" si="0"/>
        <v>343368.91303262993</v>
      </c>
    </row>
    <row r="44" spans="1:11" x14ac:dyDescent="0.25">
      <c r="A44" s="38">
        <v>16009</v>
      </c>
      <c r="B44" s="25" t="s">
        <v>96</v>
      </c>
      <c r="C44" t="s">
        <v>69</v>
      </c>
      <c r="D44">
        <v>25</v>
      </c>
      <c r="E44" s="27">
        <f t="shared" si="1"/>
        <v>2977.4697204968943</v>
      </c>
      <c r="F44" s="28">
        <f t="shared" si="2"/>
        <v>74436.743012422361</v>
      </c>
      <c r="G44" s="26">
        <v>1412</v>
      </c>
      <c r="H44" s="27">
        <f t="shared" si="3"/>
        <v>220.95660790023805</v>
      </c>
      <c r="I44" s="15">
        <f t="shared" si="4"/>
        <v>311990.73035513615</v>
      </c>
      <c r="J44" s="15">
        <f t="shared" si="5"/>
        <v>386427.4733675585</v>
      </c>
      <c r="K44" s="29">
        <f t="shared" si="0"/>
        <v>128809.15778918617</v>
      </c>
    </row>
    <row r="45" spans="1:11" x14ac:dyDescent="0.25">
      <c r="A45" s="38">
        <v>16011</v>
      </c>
      <c r="B45" s="25" t="s">
        <v>97</v>
      </c>
      <c r="C45" t="s">
        <v>69</v>
      </c>
      <c r="D45">
        <v>42</v>
      </c>
      <c r="E45" s="27">
        <f t="shared" si="1"/>
        <v>2977.4697204968943</v>
      </c>
      <c r="F45" s="28">
        <f t="shared" si="2"/>
        <v>125053.72826086957</v>
      </c>
      <c r="G45" s="26">
        <v>3813</v>
      </c>
      <c r="H45" s="27">
        <f t="shared" si="3"/>
        <v>220.95660790023805</v>
      </c>
      <c r="I45" s="15">
        <f t="shared" si="4"/>
        <v>842507.54592360766</v>
      </c>
      <c r="J45" s="15">
        <f t="shared" si="5"/>
        <v>967561.27418447728</v>
      </c>
      <c r="K45" s="29">
        <f t="shared" si="0"/>
        <v>322520.42472815909</v>
      </c>
    </row>
    <row r="46" spans="1:11" x14ac:dyDescent="0.25">
      <c r="A46" s="38">
        <v>18001</v>
      </c>
      <c r="B46" s="25" t="s">
        <v>98</v>
      </c>
      <c r="C46" t="s">
        <v>69</v>
      </c>
      <c r="D46">
        <v>11</v>
      </c>
      <c r="E46" s="27">
        <f t="shared" si="1"/>
        <v>2977.4697204968943</v>
      </c>
      <c r="F46" s="28">
        <f t="shared" si="2"/>
        <v>32752.166925465837</v>
      </c>
      <c r="G46" s="26">
        <v>540</v>
      </c>
      <c r="H46" s="27">
        <f t="shared" si="3"/>
        <v>220.95660790023805</v>
      </c>
      <c r="I46" s="15">
        <f t="shared" si="4"/>
        <v>119316.56826612855</v>
      </c>
      <c r="J46" s="15">
        <f t="shared" si="5"/>
        <v>152068.7351915944</v>
      </c>
      <c r="K46" s="29">
        <f t="shared" si="0"/>
        <v>50689.578397198136</v>
      </c>
    </row>
    <row r="47" spans="1:11" x14ac:dyDescent="0.25">
      <c r="A47" s="38">
        <v>18004</v>
      </c>
      <c r="B47" s="25" t="s">
        <v>99</v>
      </c>
      <c r="C47" t="s">
        <v>69</v>
      </c>
      <c r="D47">
        <v>26</v>
      </c>
      <c r="E47" s="27">
        <f t="shared" si="1"/>
        <v>2977.4697204968943</v>
      </c>
      <c r="F47" s="28">
        <f t="shared" si="2"/>
        <v>77414.212732919259</v>
      </c>
      <c r="G47" s="26">
        <v>1508</v>
      </c>
      <c r="H47" s="27">
        <f t="shared" si="3"/>
        <v>220.95660790023805</v>
      </c>
      <c r="I47" s="15">
        <f t="shared" si="4"/>
        <v>333202.564713559</v>
      </c>
      <c r="J47" s="15">
        <f t="shared" si="5"/>
        <v>410616.77744647826</v>
      </c>
      <c r="K47" s="29">
        <f t="shared" si="0"/>
        <v>136872.2591488261</v>
      </c>
    </row>
    <row r="48" spans="1:11" x14ac:dyDescent="0.25">
      <c r="A48" s="38">
        <v>18013</v>
      </c>
      <c r="B48" s="25" t="s">
        <v>100</v>
      </c>
      <c r="C48" t="s">
        <v>69</v>
      </c>
      <c r="D48">
        <v>40</v>
      </c>
      <c r="E48" s="27">
        <f t="shared" si="1"/>
        <v>2977.4697204968943</v>
      </c>
      <c r="F48" s="28">
        <f t="shared" si="2"/>
        <v>119098.78881987577</v>
      </c>
      <c r="G48" s="26">
        <v>1309</v>
      </c>
      <c r="H48" s="27">
        <f t="shared" si="3"/>
        <v>220.95660790023805</v>
      </c>
      <c r="I48" s="15">
        <f t="shared" si="4"/>
        <v>289232.1997414116</v>
      </c>
      <c r="J48" s="15">
        <f t="shared" si="5"/>
        <v>408330.98856128741</v>
      </c>
      <c r="K48" s="29">
        <f t="shared" si="0"/>
        <v>136110.32952042914</v>
      </c>
    </row>
    <row r="49" spans="1:11" x14ac:dyDescent="0.25">
      <c r="A49" s="38">
        <v>19009</v>
      </c>
      <c r="B49" s="25" t="s">
        <v>101</v>
      </c>
      <c r="C49" t="s">
        <v>69</v>
      </c>
      <c r="D49">
        <v>0</v>
      </c>
      <c r="E49" s="27">
        <f t="shared" si="1"/>
        <v>2977.4697204968943</v>
      </c>
      <c r="F49" s="28">
        <f t="shared" si="2"/>
        <v>0</v>
      </c>
      <c r="G49" s="26">
        <v>1124</v>
      </c>
      <c r="H49" s="27">
        <f t="shared" si="3"/>
        <v>220.95660790023805</v>
      </c>
      <c r="I49" s="15">
        <f t="shared" si="4"/>
        <v>248355.22727986757</v>
      </c>
      <c r="J49" s="15">
        <f t="shared" si="5"/>
        <v>248355.22727986757</v>
      </c>
      <c r="K49" s="29">
        <f t="shared" si="0"/>
        <v>82785.075759955856</v>
      </c>
    </row>
    <row r="50" spans="1:11" x14ac:dyDescent="0.25">
      <c r="A50" s="38">
        <v>19028</v>
      </c>
      <c r="B50" s="25" t="s">
        <v>102</v>
      </c>
      <c r="C50" t="s">
        <v>69</v>
      </c>
      <c r="D50">
        <v>20</v>
      </c>
      <c r="E50" s="27">
        <f t="shared" si="1"/>
        <v>2977.4697204968943</v>
      </c>
      <c r="F50" s="28">
        <f t="shared" si="2"/>
        <v>59549.394409937886</v>
      </c>
      <c r="G50" s="26">
        <v>1905</v>
      </c>
      <c r="H50" s="27">
        <f t="shared" si="3"/>
        <v>220.95660790023805</v>
      </c>
      <c r="I50" s="15">
        <f t="shared" si="4"/>
        <v>420922.33804995351</v>
      </c>
      <c r="J50" s="15">
        <f t="shared" si="5"/>
        <v>480471.73245989141</v>
      </c>
      <c r="K50" s="29">
        <f t="shared" si="0"/>
        <v>160157.24415329713</v>
      </c>
    </row>
    <row r="51" spans="1:11" x14ac:dyDescent="0.25">
      <c r="A51" s="38">
        <v>20001</v>
      </c>
      <c r="B51" s="25" t="s">
        <v>103</v>
      </c>
      <c r="C51" t="s">
        <v>69</v>
      </c>
      <c r="D51">
        <v>22</v>
      </c>
      <c r="E51" s="27">
        <f t="shared" si="1"/>
        <v>2977.4697204968943</v>
      </c>
      <c r="F51" s="28">
        <f t="shared" si="2"/>
        <v>65504.333850931675</v>
      </c>
      <c r="G51" s="26">
        <v>2549</v>
      </c>
      <c r="H51" s="27">
        <f t="shared" si="3"/>
        <v>220.95660790023805</v>
      </c>
      <c r="I51" s="15">
        <f t="shared" si="4"/>
        <v>563218.39353770681</v>
      </c>
      <c r="J51" s="15">
        <f t="shared" si="5"/>
        <v>628722.72738863854</v>
      </c>
      <c r="K51" s="29">
        <f t="shared" si="0"/>
        <v>209574.24246287951</v>
      </c>
    </row>
    <row r="52" spans="1:11" x14ac:dyDescent="0.25">
      <c r="A52" s="38">
        <v>22002</v>
      </c>
      <c r="B52" s="25" t="s">
        <v>104</v>
      </c>
      <c r="C52" t="s">
        <v>69</v>
      </c>
      <c r="D52">
        <v>14</v>
      </c>
      <c r="E52" s="27">
        <f t="shared" si="1"/>
        <v>2977.4697204968943</v>
      </c>
      <c r="F52" s="28">
        <f t="shared" si="2"/>
        <v>41684.57608695652</v>
      </c>
      <c r="G52" s="26">
        <v>2092</v>
      </c>
      <c r="H52" s="27">
        <f t="shared" si="3"/>
        <v>220.95660790023805</v>
      </c>
      <c r="I52" s="15">
        <f t="shared" si="4"/>
        <v>462241.22372729803</v>
      </c>
      <c r="J52" s="15">
        <f t="shared" si="5"/>
        <v>503925.79981425457</v>
      </c>
      <c r="K52" s="29">
        <f t="shared" si="0"/>
        <v>167975.26660475152</v>
      </c>
    </row>
    <row r="53" spans="1:11" x14ac:dyDescent="0.25">
      <c r="A53" s="38">
        <v>23001</v>
      </c>
      <c r="B53" s="25" t="s">
        <v>105</v>
      </c>
      <c r="C53" t="s">
        <v>69</v>
      </c>
      <c r="D53">
        <v>11</v>
      </c>
      <c r="E53" s="27">
        <f t="shared" si="1"/>
        <v>2977.4697204968943</v>
      </c>
      <c r="F53" s="28">
        <f>E53*D53</f>
        <v>32752.166925465837</v>
      </c>
      <c r="G53" s="26">
        <v>2000</v>
      </c>
      <c r="H53" s="27">
        <f t="shared" si="3"/>
        <v>220.95660790023805</v>
      </c>
      <c r="I53" s="15">
        <f>G53*H53</f>
        <v>441913.21580047609</v>
      </c>
      <c r="J53" s="15">
        <f>I53+F53</f>
        <v>474665.38272594195</v>
      </c>
      <c r="K53" s="29">
        <f>J53/3</f>
        <v>158221.79424198065</v>
      </c>
    </row>
    <row r="54" spans="1:11" x14ac:dyDescent="0.25">
      <c r="A54" s="38">
        <v>19004</v>
      </c>
      <c r="B54" s="25" t="s">
        <v>106</v>
      </c>
      <c r="C54" t="s">
        <v>69</v>
      </c>
      <c r="D54">
        <v>5</v>
      </c>
      <c r="E54" s="27">
        <f t="shared" si="1"/>
        <v>2977.4697204968943</v>
      </c>
      <c r="F54" s="28">
        <f>E54*D54</f>
        <v>14887.348602484471</v>
      </c>
      <c r="G54" s="26">
        <v>801</v>
      </c>
      <c r="H54" s="27">
        <f t="shared" si="3"/>
        <v>220.95660790023805</v>
      </c>
      <c r="I54" s="15">
        <f>G54*H54</f>
        <v>176986.24292809068</v>
      </c>
      <c r="J54" s="15">
        <f>I54+F54</f>
        <v>191873.59153057516</v>
      </c>
      <c r="K54" s="29">
        <f>J54/3</f>
        <v>63957.863843525054</v>
      </c>
    </row>
  </sheetData>
  <pageMargins left="0.7" right="0.7" top="0.75" bottom="0.75" header="0.3" footer="0.3"/>
  <pageSetup scale="7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F9A4-3795-4ACE-9282-07C492B8D910}">
  <sheetPr>
    <pageSetUpPr fitToPage="1"/>
  </sheetPr>
  <dimension ref="A1:K39"/>
  <sheetViews>
    <sheetView zoomScale="90" zoomScaleNormal="90" workbookViewId="0">
      <selection sqref="A1:A1048576"/>
    </sheetView>
  </sheetViews>
  <sheetFormatPr defaultRowHeight="15" x14ac:dyDescent="0.25"/>
  <cols>
    <col min="2" max="2" width="35.42578125" customWidth="1"/>
    <col min="3" max="3" width="11.5703125" customWidth="1"/>
    <col min="4" max="4" width="8.42578125" bestFit="1" customWidth="1"/>
    <col min="6" max="6" width="12.140625" bestFit="1" customWidth="1"/>
    <col min="7" max="7" width="9.42578125" bestFit="1" customWidth="1"/>
    <col min="9" max="9" width="12.140625" bestFit="1" customWidth="1"/>
    <col min="10" max="11" width="13.28515625" bestFit="1" customWidth="1"/>
  </cols>
  <sheetData>
    <row r="1" spans="1:11" x14ac:dyDescent="0.25">
      <c r="A1" s="1" t="s">
        <v>0</v>
      </c>
    </row>
    <row r="2" spans="1:11" x14ac:dyDescent="0.25">
      <c r="A2" s="1" t="s">
        <v>107</v>
      </c>
    </row>
    <row r="4" spans="1:11" x14ac:dyDescent="0.25">
      <c r="A4" s="1" t="s">
        <v>6</v>
      </c>
    </row>
    <row r="5" spans="1:11" x14ac:dyDescent="0.25">
      <c r="A5" s="1"/>
    </row>
    <row r="6" spans="1:11" x14ac:dyDescent="0.25">
      <c r="A6" s="1" t="s">
        <v>7</v>
      </c>
    </row>
    <row r="8" spans="1:11" ht="45" x14ac:dyDescent="0.25">
      <c r="A8" s="18" t="s">
        <v>8</v>
      </c>
      <c r="B8" s="18" t="s">
        <v>9</v>
      </c>
      <c r="C8" s="18" t="s">
        <v>10</v>
      </c>
      <c r="D8" s="18" t="s">
        <v>108</v>
      </c>
      <c r="E8" s="18" t="s">
        <v>109</v>
      </c>
      <c r="F8" s="18" t="s">
        <v>110</v>
      </c>
      <c r="G8" s="18" t="s">
        <v>111</v>
      </c>
      <c r="H8" s="18" t="s">
        <v>112</v>
      </c>
      <c r="I8" s="18" t="s">
        <v>113</v>
      </c>
      <c r="J8" s="18" t="s">
        <v>114</v>
      </c>
      <c r="K8" s="18" t="s">
        <v>18</v>
      </c>
    </row>
    <row r="9" spans="1:11" x14ac:dyDescent="0.25">
      <c r="A9">
        <v>8020</v>
      </c>
      <c r="B9" s="25" t="s">
        <v>115</v>
      </c>
      <c r="C9" s="43" t="s">
        <v>116</v>
      </c>
      <c r="D9" s="26">
        <v>2354</v>
      </c>
      <c r="E9" s="44">
        <v>411.08</v>
      </c>
      <c r="F9" s="28">
        <f t="shared" ref="F9:F14" si="0">E9*D9</f>
        <v>967682.32</v>
      </c>
      <c r="J9" s="15">
        <f>F9+I9</f>
        <v>967682.32</v>
      </c>
      <c r="K9" s="15">
        <f>J9/3</f>
        <v>322560.77333333332</v>
      </c>
    </row>
    <row r="10" spans="1:11" x14ac:dyDescent="0.25">
      <c r="A10">
        <v>14085</v>
      </c>
      <c r="B10" s="25" t="s">
        <v>117</v>
      </c>
      <c r="C10" s="43" t="s">
        <v>116</v>
      </c>
      <c r="D10" s="26">
        <v>3683</v>
      </c>
      <c r="E10" s="44">
        <f>$E$9</f>
        <v>411.08</v>
      </c>
      <c r="F10" s="28">
        <f t="shared" si="0"/>
        <v>1514007.64</v>
      </c>
      <c r="J10" s="15">
        <f t="shared" ref="J10:J15" si="1">F10+I10</f>
        <v>1514007.64</v>
      </c>
      <c r="K10" s="15">
        <f t="shared" ref="K10:K15" si="2">J10/3</f>
        <v>504669.21333333332</v>
      </c>
    </row>
    <row r="11" spans="1:11" x14ac:dyDescent="0.25">
      <c r="A11">
        <v>3019</v>
      </c>
      <c r="B11" s="25" t="s">
        <v>118</v>
      </c>
      <c r="C11" s="43" t="s">
        <v>116</v>
      </c>
      <c r="D11" s="26">
        <v>473</v>
      </c>
      <c r="E11" s="44">
        <f>$E$9</f>
        <v>411.08</v>
      </c>
      <c r="F11" s="28">
        <f t="shared" si="0"/>
        <v>194440.84</v>
      </c>
      <c r="J11" s="15">
        <f t="shared" si="1"/>
        <v>194440.84</v>
      </c>
      <c r="K11" s="15">
        <f t="shared" si="2"/>
        <v>64813.613333333335</v>
      </c>
    </row>
    <row r="12" spans="1:11" x14ac:dyDescent="0.25">
      <c r="A12">
        <v>19012</v>
      </c>
      <c r="B12" s="25" t="s">
        <v>119</v>
      </c>
      <c r="C12" s="43" t="s">
        <v>116</v>
      </c>
      <c r="D12" s="26">
        <v>439</v>
      </c>
      <c r="E12" s="44">
        <f>$E$9</f>
        <v>411.08</v>
      </c>
      <c r="F12" s="28">
        <f t="shared" si="0"/>
        <v>180464.12</v>
      </c>
      <c r="J12" s="15">
        <f t="shared" si="1"/>
        <v>180464.12</v>
      </c>
      <c r="K12" s="15">
        <f t="shared" si="2"/>
        <v>60154.706666666665</v>
      </c>
    </row>
    <row r="13" spans="1:11" x14ac:dyDescent="0.25">
      <c r="A13">
        <v>16014</v>
      </c>
      <c r="B13" s="25" t="s">
        <v>120</v>
      </c>
      <c r="C13" s="43" t="s">
        <v>116</v>
      </c>
      <c r="D13" s="26">
        <v>829</v>
      </c>
      <c r="E13" s="44">
        <f>$E$9</f>
        <v>411.08</v>
      </c>
      <c r="F13" s="28">
        <f t="shared" si="0"/>
        <v>340785.32</v>
      </c>
      <c r="J13" s="15">
        <f t="shared" si="1"/>
        <v>340785.32</v>
      </c>
      <c r="K13" s="15">
        <f t="shared" si="2"/>
        <v>113595.10666666667</v>
      </c>
    </row>
    <row r="14" spans="1:11" x14ac:dyDescent="0.25">
      <c r="A14">
        <v>4013</v>
      </c>
      <c r="B14" s="25" t="s">
        <v>121</v>
      </c>
      <c r="C14" s="43" t="s">
        <v>116</v>
      </c>
      <c r="D14" s="26">
        <v>1962</v>
      </c>
      <c r="E14" s="44">
        <f>$E$9</f>
        <v>411.08</v>
      </c>
      <c r="F14" s="28">
        <f t="shared" si="0"/>
        <v>806538.96</v>
      </c>
      <c r="J14" s="15">
        <f t="shared" si="1"/>
        <v>806538.96</v>
      </c>
      <c r="K14" s="15">
        <f t="shared" si="2"/>
        <v>268846.32</v>
      </c>
    </row>
    <row r="15" spans="1:11" ht="15.75" thickBot="1" x14ac:dyDescent="0.3">
      <c r="A15" s="45" t="s">
        <v>122</v>
      </c>
      <c r="B15" s="45"/>
      <c r="C15" s="46"/>
      <c r="D15" s="47">
        <v>9740</v>
      </c>
      <c r="E15" s="45"/>
      <c r="F15" s="48">
        <f>SUM(F9:F14)</f>
        <v>4003919.1999999997</v>
      </c>
      <c r="G15" s="49">
        <v>0</v>
      </c>
      <c r="H15" s="45"/>
      <c r="I15" s="48">
        <f>SUM(I9:I14)</f>
        <v>0</v>
      </c>
      <c r="J15" s="50">
        <f t="shared" si="1"/>
        <v>4003919.1999999997</v>
      </c>
      <c r="K15" s="50">
        <f t="shared" si="2"/>
        <v>1334639.7333333332</v>
      </c>
    </row>
    <row r="16" spans="1:11" x14ac:dyDescent="0.25">
      <c r="C16" s="43"/>
    </row>
    <row r="17" spans="1:11" x14ac:dyDescent="0.25">
      <c r="A17">
        <v>19005</v>
      </c>
      <c r="B17" s="25" t="s">
        <v>123</v>
      </c>
      <c r="C17" s="43" t="s">
        <v>124</v>
      </c>
      <c r="D17" s="26">
        <v>2681</v>
      </c>
      <c r="E17" s="51">
        <v>131.53</v>
      </c>
      <c r="F17" s="28">
        <f t="shared" ref="F17:F26" si="3">E17*D17</f>
        <v>352631.93</v>
      </c>
      <c r="G17" s="26">
        <v>341</v>
      </c>
      <c r="H17" s="52">
        <v>151.72999999999999</v>
      </c>
      <c r="I17" s="28">
        <f>G17*H17</f>
        <v>51739.929999999993</v>
      </c>
      <c r="J17" s="15">
        <f t="shared" ref="J17:J26" si="4">F17+I17</f>
        <v>404371.86</v>
      </c>
      <c r="K17" s="15">
        <f t="shared" ref="K17:K29" si="5">J17/3</f>
        <v>134790.62</v>
      </c>
    </row>
    <row r="18" spans="1:11" x14ac:dyDescent="0.25">
      <c r="A18">
        <v>14004</v>
      </c>
      <c r="B18" s="25" t="s">
        <v>125</v>
      </c>
      <c r="C18" s="43" t="s">
        <v>124</v>
      </c>
      <c r="D18" s="26">
        <v>94</v>
      </c>
      <c r="E18" s="51">
        <f>$E$17</f>
        <v>131.53</v>
      </c>
      <c r="F18" s="28">
        <f t="shared" si="3"/>
        <v>12363.82</v>
      </c>
      <c r="G18" s="26">
        <v>31</v>
      </c>
      <c r="H18" s="52">
        <f>$H$17</f>
        <v>151.72999999999999</v>
      </c>
      <c r="I18" s="28">
        <f>G18*H18</f>
        <v>4703.63</v>
      </c>
      <c r="J18" s="15">
        <f t="shared" si="4"/>
        <v>17067.45</v>
      </c>
      <c r="K18" s="15">
        <f t="shared" si="5"/>
        <v>5689.1500000000005</v>
      </c>
    </row>
    <row r="19" spans="1:11" x14ac:dyDescent="0.25">
      <c r="A19">
        <v>23002</v>
      </c>
      <c r="B19" s="25" t="s">
        <v>126</v>
      </c>
      <c r="C19" s="43" t="s">
        <v>124</v>
      </c>
      <c r="D19" s="26">
        <v>7300</v>
      </c>
      <c r="E19" s="51">
        <f t="shared" ref="E19:E28" si="6">$E$17</f>
        <v>131.53</v>
      </c>
      <c r="F19" s="28">
        <f t="shared" si="3"/>
        <v>960169</v>
      </c>
      <c r="G19" s="26">
        <v>350</v>
      </c>
      <c r="H19" s="52">
        <f t="shared" ref="H19:H28" si="7">$H$17</f>
        <v>151.72999999999999</v>
      </c>
      <c r="I19" s="28">
        <f t="shared" ref="I19:I26" si="8">G19*H19</f>
        <v>53105.5</v>
      </c>
      <c r="J19" s="15">
        <f t="shared" si="4"/>
        <v>1013274.5</v>
      </c>
      <c r="K19" s="15">
        <f t="shared" si="5"/>
        <v>337758.16666666669</v>
      </c>
    </row>
    <row r="20" spans="1:11" x14ac:dyDescent="0.25">
      <c r="A20">
        <v>3021</v>
      </c>
      <c r="B20" s="25" t="s">
        <v>127</v>
      </c>
      <c r="C20" s="43" t="s">
        <v>124</v>
      </c>
      <c r="D20" s="26">
        <v>4604</v>
      </c>
      <c r="E20" s="51">
        <f t="shared" si="6"/>
        <v>131.53</v>
      </c>
      <c r="F20" s="28">
        <f t="shared" si="3"/>
        <v>605564.12</v>
      </c>
      <c r="G20" s="26">
        <v>336</v>
      </c>
      <c r="H20" s="52">
        <f t="shared" si="7"/>
        <v>151.72999999999999</v>
      </c>
      <c r="I20" s="28">
        <f t="shared" si="8"/>
        <v>50981.279999999999</v>
      </c>
      <c r="J20" s="15">
        <f t="shared" si="4"/>
        <v>656545.4</v>
      </c>
      <c r="K20" s="15">
        <f t="shared" si="5"/>
        <v>218848.46666666667</v>
      </c>
    </row>
    <row r="21" spans="1:11" x14ac:dyDescent="0.25">
      <c r="A21">
        <v>3452</v>
      </c>
      <c r="B21" s="25" t="s">
        <v>128</v>
      </c>
      <c r="C21" s="43" t="s">
        <v>124</v>
      </c>
      <c r="D21" s="26">
        <v>9718</v>
      </c>
      <c r="E21" s="51">
        <f t="shared" si="6"/>
        <v>131.53</v>
      </c>
      <c r="F21" s="28">
        <f t="shared" si="3"/>
        <v>1278208.54</v>
      </c>
      <c r="G21" s="26">
        <v>8745</v>
      </c>
      <c r="H21" s="52">
        <f t="shared" si="7"/>
        <v>151.72999999999999</v>
      </c>
      <c r="I21" s="28">
        <f t="shared" si="8"/>
        <v>1326878.8499999999</v>
      </c>
      <c r="J21" s="15">
        <f t="shared" si="4"/>
        <v>2605087.3899999997</v>
      </c>
      <c r="K21" s="15">
        <f t="shared" si="5"/>
        <v>868362.46333333326</v>
      </c>
    </row>
    <row r="22" spans="1:11" x14ac:dyDescent="0.25">
      <c r="A22">
        <v>19404</v>
      </c>
      <c r="B22" s="25" t="s">
        <v>129</v>
      </c>
      <c r="C22" s="43" t="s">
        <v>124</v>
      </c>
      <c r="D22" s="26">
        <v>9642</v>
      </c>
      <c r="E22" s="51">
        <f t="shared" si="6"/>
        <v>131.53</v>
      </c>
      <c r="F22" s="28">
        <f t="shared" si="3"/>
        <v>1268212.26</v>
      </c>
      <c r="G22" s="26">
        <v>1707</v>
      </c>
      <c r="H22" s="52">
        <f t="shared" si="7"/>
        <v>151.72999999999999</v>
      </c>
      <c r="I22" s="28">
        <f t="shared" si="8"/>
        <v>259003.11</v>
      </c>
      <c r="J22" s="15">
        <f t="shared" si="4"/>
        <v>1527215.37</v>
      </c>
      <c r="K22" s="15">
        <f t="shared" si="5"/>
        <v>509071.79000000004</v>
      </c>
    </row>
    <row r="23" spans="1:11" x14ac:dyDescent="0.25">
      <c r="A23">
        <v>6036</v>
      </c>
      <c r="B23" s="25" t="s">
        <v>130</v>
      </c>
      <c r="C23" s="43" t="s">
        <v>124</v>
      </c>
      <c r="D23" s="26">
        <v>9429</v>
      </c>
      <c r="E23" s="51">
        <f t="shared" si="6"/>
        <v>131.53</v>
      </c>
      <c r="F23" s="28">
        <f t="shared" si="3"/>
        <v>1240196.3700000001</v>
      </c>
      <c r="G23" s="26">
        <v>2000</v>
      </c>
      <c r="H23" s="52">
        <f t="shared" si="7"/>
        <v>151.72999999999999</v>
      </c>
      <c r="I23" s="28">
        <f t="shared" si="8"/>
        <v>303460</v>
      </c>
      <c r="J23" s="15">
        <f t="shared" si="4"/>
        <v>1543656.37</v>
      </c>
      <c r="K23" s="15">
        <f t="shared" si="5"/>
        <v>514552.12333333335</v>
      </c>
    </row>
    <row r="24" spans="1:11" x14ac:dyDescent="0.25">
      <c r="A24">
        <v>19048</v>
      </c>
      <c r="B24" s="25" t="s">
        <v>131</v>
      </c>
      <c r="C24" s="43" t="s">
        <v>124</v>
      </c>
      <c r="D24" s="26">
        <v>5584</v>
      </c>
      <c r="E24" s="51">
        <f t="shared" si="6"/>
        <v>131.53</v>
      </c>
      <c r="F24" s="28">
        <f t="shared" si="3"/>
        <v>734463.52</v>
      </c>
      <c r="G24" s="26">
        <v>75</v>
      </c>
      <c r="H24" s="52">
        <f t="shared" si="7"/>
        <v>151.72999999999999</v>
      </c>
      <c r="I24" s="28">
        <f t="shared" si="8"/>
        <v>11379.75</v>
      </c>
      <c r="J24" s="15">
        <f t="shared" si="4"/>
        <v>745843.27</v>
      </c>
      <c r="K24" s="15">
        <f t="shared" si="5"/>
        <v>248614.42333333334</v>
      </c>
    </row>
    <row r="25" spans="1:11" x14ac:dyDescent="0.25">
      <c r="A25">
        <v>3013</v>
      </c>
      <c r="B25" s="25" t="s">
        <v>132</v>
      </c>
      <c r="C25" s="43" t="s">
        <v>124</v>
      </c>
      <c r="D25" s="26">
        <v>6157</v>
      </c>
      <c r="E25" s="51">
        <f t="shared" si="6"/>
        <v>131.53</v>
      </c>
      <c r="F25" s="28">
        <f t="shared" si="3"/>
        <v>809830.21</v>
      </c>
      <c r="G25" s="26">
        <v>230</v>
      </c>
      <c r="H25" s="52">
        <f t="shared" si="7"/>
        <v>151.72999999999999</v>
      </c>
      <c r="I25" s="28">
        <f t="shared" si="8"/>
        <v>34897.899999999994</v>
      </c>
      <c r="J25" s="15">
        <f t="shared" si="4"/>
        <v>844728.11</v>
      </c>
      <c r="K25" s="15">
        <f t="shared" si="5"/>
        <v>281576.03666666668</v>
      </c>
    </row>
    <row r="26" spans="1:11" x14ac:dyDescent="0.25">
      <c r="A26">
        <v>4200</v>
      </c>
      <c r="B26" s="25" t="s">
        <v>133</v>
      </c>
      <c r="C26" s="43" t="s">
        <v>124</v>
      </c>
      <c r="D26" s="26">
        <v>10545</v>
      </c>
      <c r="E26" s="51">
        <f t="shared" si="6"/>
        <v>131.53</v>
      </c>
      <c r="F26" s="28">
        <f t="shared" si="3"/>
        <v>1386983.85</v>
      </c>
      <c r="G26" s="26">
        <v>912</v>
      </c>
      <c r="H26" s="52">
        <f t="shared" si="7"/>
        <v>151.72999999999999</v>
      </c>
      <c r="I26" s="28">
        <f t="shared" si="8"/>
        <v>138377.75999999998</v>
      </c>
      <c r="J26" s="15">
        <f t="shared" si="4"/>
        <v>1525361.61</v>
      </c>
      <c r="K26" s="15">
        <f t="shared" si="5"/>
        <v>508453.87000000005</v>
      </c>
    </row>
    <row r="27" spans="1:11" x14ac:dyDescent="0.25">
      <c r="A27">
        <v>14005</v>
      </c>
      <c r="B27" s="25" t="s">
        <v>134</v>
      </c>
      <c r="C27" s="43" t="s">
        <v>124</v>
      </c>
      <c r="D27" s="26">
        <v>4055</v>
      </c>
      <c r="E27" s="51">
        <f t="shared" si="6"/>
        <v>131.53</v>
      </c>
      <c r="F27" s="28">
        <f>E27*D27</f>
        <v>533354.15</v>
      </c>
      <c r="G27" s="26">
        <v>199</v>
      </c>
      <c r="H27" s="52">
        <f t="shared" si="7"/>
        <v>151.72999999999999</v>
      </c>
      <c r="I27" s="28">
        <f>G27*H27</f>
        <v>30194.269999999997</v>
      </c>
      <c r="J27" s="15">
        <f>F27+I27</f>
        <v>563548.42000000004</v>
      </c>
      <c r="K27" s="15">
        <f t="shared" si="5"/>
        <v>187849.47333333336</v>
      </c>
    </row>
    <row r="28" spans="1:11" x14ac:dyDescent="0.25">
      <c r="A28">
        <v>3108</v>
      </c>
      <c r="B28" s="25" t="s">
        <v>135</v>
      </c>
      <c r="C28" s="43" t="s">
        <v>124</v>
      </c>
      <c r="D28" s="26">
        <v>1881</v>
      </c>
      <c r="E28" s="51">
        <f t="shared" si="6"/>
        <v>131.53</v>
      </c>
      <c r="F28" s="28">
        <f>E28*D28</f>
        <v>247407.93</v>
      </c>
      <c r="G28" s="26">
        <v>0</v>
      </c>
      <c r="H28" s="52">
        <f t="shared" si="7"/>
        <v>151.72999999999999</v>
      </c>
      <c r="I28" s="28">
        <f>G28*H28</f>
        <v>0</v>
      </c>
      <c r="J28" s="15">
        <f>F28+I28</f>
        <v>247407.93</v>
      </c>
      <c r="K28" s="15">
        <f>J28/3</f>
        <v>82469.31</v>
      </c>
    </row>
    <row r="29" spans="1:11" ht="15.75" thickBot="1" x14ac:dyDescent="0.3">
      <c r="A29" s="45" t="s">
        <v>136</v>
      </c>
      <c r="B29" s="45"/>
      <c r="C29" s="46"/>
      <c r="D29" s="47">
        <v>71690</v>
      </c>
      <c r="E29" s="45"/>
      <c r="F29" s="48">
        <f>SUM(F17:F28)</f>
        <v>9429385.7000000011</v>
      </c>
      <c r="G29" s="47">
        <v>14926</v>
      </c>
      <c r="H29" s="45"/>
      <c r="I29" s="48">
        <f>SUM(I17:I28)</f>
        <v>2264721.9799999995</v>
      </c>
      <c r="J29" s="48">
        <f>SUM(J17:J28)</f>
        <v>11694107.679999998</v>
      </c>
      <c r="K29" s="50">
        <f t="shared" si="5"/>
        <v>3898035.8933333326</v>
      </c>
    </row>
    <row r="30" spans="1:11" x14ac:dyDescent="0.25">
      <c r="C30" s="43"/>
    </row>
    <row r="31" spans="1:11" x14ac:dyDescent="0.25">
      <c r="A31">
        <v>3093</v>
      </c>
      <c r="B31" s="25" t="s">
        <v>137</v>
      </c>
      <c r="C31" s="43" t="s">
        <v>138</v>
      </c>
      <c r="D31" s="26">
        <v>3228</v>
      </c>
      <c r="E31" s="51">
        <v>584.5</v>
      </c>
      <c r="F31" s="28">
        <f t="shared" ref="F31:F38" si="9">E31*D31</f>
        <v>1886766</v>
      </c>
      <c r="G31" s="26">
        <v>9290</v>
      </c>
      <c r="H31" s="51">
        <v>190.32</v>
      </c>
      <c r="I31" s="28">
        <f t="shared" ref="I31:I38" si="10">G31*H31</f>
        <v>1768072.8</v>
      </c>
      <c r="J31" s="15">
        <f t="shared" ref="J31:J38" si="11">F31+I31</f>
        <v>3654838.8</v>
      </c>
      <c r="K31" s="15">
        <f t="shared" ref="K31:K39" si="12">J31/3</f>
        <v>1218279.5999999999</v>
      </c>
    </row>
    <row r="32" spans="1:11" x14ac:dyDescent="0.25">
      <c r="A32">
        <v>18002</v>
      </c>
      <c r="B32" s="25" t="s">
        <v>139</v>
      </c>
      <c r="C32" s="43" t="s">
        <v>138</v>
      </c>
      <c r="D32" s="26">
        <v>895</v>
      </c>
      <c r="E32" s="51">
        <f t="shared" ref="E32:E38" si="13">$E$31</f>
        <v>584.5</v>
      </c>
      <c r="F32" s="28">
        <f t="shared" si="9"/>
        <v>523127.5</v>
      </c>
      <c r="G32" s="26">
        <v>0</v>
      </c>
      <c r="H32" s="51">
        <f t="shared" ref="H32:H38" si="14">$H$31</f>
        <v>190.32</v>
      </c>
      <c r="I32" s="28">
        <f t="shared" si="10"/>
        <v>0</v>
      </c>
      <c r="J32" s="15">
        <f t="shared" si="11"/>
        <v>523127.5</v>
      </c>
      <c r="K32" s="15">
        <f t="shared" si="12"/>
        <v>174375.83333333334</v>
      </c>
    </row>
    <row r="33" spans="1:11" x14ac:dyDescent="0.25">
      <c r="A33">
        <v>23010</v>
      </c>
      <c r="B33" s="25" t="s">
        <v>140</v>
      </c>
      <c r="C33" s="43" t="s">
        <v>138</v>
      </c>
      <c r="D33" s="26">
        <v>627</v>
      </c>
      <c r="E33" s="51">
        <f t="shared" si="13"/>
        <v>584.5</v>
      </c>
      <c r="F33" s="28">
        <f t="shared" si="9"/>
        <v>366481.5</v>
      </c>
      <c r="G33" s="26">
        <v>789</v>
      </c>
      <c r="H33" s="51">
        <f t="shared" si="14"/>
        <v>190.32</v>
      </c>
      <c r="I33" s="28">
        <f t="shared" si="10"/>
        <v>150162.47999999998</v>
      </c>
      <c r="J33" s="15">
        <f t="shared" si="11"/>
        <v>516643.98</v>
      </c>
      <c r="K33" s="15">
        <f t="shared" si="12"/>
        <v>172214.66</v>
      </c>
    </row>
    <row r="34" spans="1:11" x14ac:dyDescent="0.25">
      <c r="A34">
        <v>3080</v>
      </c>
      <c r="B34" s="25" t="s">
        <v>141</v>
      </c>
      <c r="C34" s="43" t="s">
        <v>138</v>
      </c>
      <c r="D34" s="26">
        <v>2901</v>
      </c>
      <c r="E34" s="51">
        <f t="shared" si="13"/>
        <v>584.5</v>
      </c>
      <c r="F34" s="28">
        <f t="shared" si="9"/>
        <v>1695634.5</v>
      </c>
      <c r="G34" s="26">
        <v>3325</v>
      </c>
      <c r="H34" s="51">
        <f t="shared" si="14"/>
        <v>190.32</v>
      </c>
      <c r="I34" s="28">
        <f t="shared" si="10"/>
        <v>632814</v>
      </c>
      <c r="J34" s="15">
        <f t="shared" si="11"/>
        <v>2328448.5</v>
      </c>
      <c r="K34" s="15">
        <f t="shared" si="12"/>
        <v>776149.5</v>
      </c>
    </row>
    <row r="35" spans="1:11" x14ac:dyDescent="0.25">
      <c r="A35">
        <v>5016</v>
      </c>
      <c r="B35" s="25" t="s">
        <v>142</v>
      </c>
      <c r="C35" s="43" t="s">
        <v>138</v>
      </c>
      <c r="D35" s="26">
        <v>58</v>
      </c>
      <c r="E35" s="51">
        <f t="shared" si="13"/>
        <v>584.5</v>
      </c>
      <c r="F35" s="28">
        <f t="shared" si="9"/>
        <v>33901</v>
      </c>
      <c r="G35" s="26">
        <v>0</v>
      </c>
      <c r="H35" s="51">
        <f t="shared" si="14"/>
        <v>190.32</v>
      </c>
      <c r="I35" s="28">
        <f t="shared" si="10"/>
        <v>0</v>
      </c>
      <c r="J35" s="15">
        <f t="shared" si="11"/>
        <v>33901</v>
      </c>
      <c r="K35" s="15">
        <f t="shared" si="12"/>
        <v>11300.333333333334</v>
      </c>
    </row>
    <row r="36" spans="1:11" x14ac:dyDescent="0.25">
      <c r="A36">
        <v>12003</v>
      </c>
      <c r="B36" t="s">
        <v>143</v>
      </c>
      <c r="C36" s="43" t="s">
        <v>138</v>
      </c>
      <c r="D36" s="26">
        <v>241</v>
      </c>
      <c r="E36" s="51">
        <f t="shared" si="13"/>
        <v>584.5</v>
      </c>
      <c r="F36" s="28">
        <f t="shared" si="9"/>
        <v>140864.5</v>
      </c>
      <c r="G36" s="26">
        <v>0</v>
      </c>
      <c r="H36" s="51">
        <f t="shared" si="14"/>
        <v>190.32</v>
      </c>
      <c r="I36" s="28">
        <f t="shared" si="10"/>
        <v>0</v>
      </c>
      <c r="J36" s="15">
        <f t="shared" si="11"/>
        <v>140864.5</v>
      </c>
      <c r="K36" s="15">
        <f>J36/3</f>
        <v>46954.833333333336</v>
      </c>
    </row>
    <row r="37" spans="1:11" x14ac:dyDescent="0.25">
      <c r="A37">
        <v>19037</v>
      </c>
      <c r="B37" t="s">
        <v>144</v>
      </c>
      <c r="C37" s="43" t="s">
        <v>138</v>
      </c>
      <c r="D37" s="26">
        <v>446</v>
      </c>
      <c r="E37" s="51">
        <f t="shared" si="13"/>
        <v>584.5</v>
      </c>
      <c r="F37" s="28">
        <f t="shared" si="9"/>
        <v>260687</v>
      </c>
      <c r="G37" s="26">
        <v>0</v>
      </c>
      <c r="H37" s="51">
        <f t="shared" si="14"/>
        <v>190.32</v>
      </c>
      <c r="I37" s="28">
        <f t="shared" si="10"/>
        <v>0</v>
      </c>
      <c r="J37" s="15">
        <f t="shared" si="11"/>
        <v>260687</v>
      </c>
      <c r="K37" s="15">
        <f>J37/3</f>
        <v>86895.666666666672</v>
      </c>
    </row>
    <row r="38" spans="1:11" x14ac:dyDescent="0.25">
      <c r="A38">
        <v>13002</v>
      </c>
      <c r="B38" t="s">
        <v>145</v>
      </c>
      <c r="C38" s="43" t="s">
        <v>138</v>
      </c>
      <c r="D38" s="26">
        <v>231</v>
      </c>
      <c r="E38" s="51">
        <f t="shared" si="13"/>
        <v>584.5</v>
      </c>
      <c r="F38" s="28">
        <f t="shared" si="9"/>
        <v>135019.5</v>
      </c>
      <c r="G38" s="26">
        <v>0</v>
      </c>
      <c r="H38" s="51">
        <f t="shared" si="14"/>
        <v>190.32</v>
      </c>
      <c r="I38" s="28">
        <f t="shared" si="10"/>
        <v>0</v>
      </c>
      <c r="J38" s="15">
        <f t="shared" si="11"/>
        <v>135019.5</v>
      </c>
      <c r="K38" s="15">
        <f>J38/3</f>
        <v>45006.5</v>
      </c>
    </row>
    <row r="39" spans="1:11" ht="15.75" thickBot="1" x14ac:dyDescent="0.3">
      <c r="A39" s="45" t="s">
        <v>146</v>
      </c>
      <c r="B39" s="45"/>
      <c r="C39" s="46"/>
      <c r="D39" s="47">
        <v>8627</v>
      </c>
      <c r="E39" s="45"/>
      <c r="F39" s="48">
        <f>SUM(F31:F38)</f>
        <v>5042481.5</v>
      </c>
      <c r="G39" s="47">
        <v>13404</v>
      </c>
      <c r="H39" s="45"/>
      <c r="I39" s="48">
        <f>SUM(I31:I38)</f>
        <v>2551049.2800000003</v>
      </c>
      <c r="J39" s="48">
        <f>SUM(J31:J38)</f>
        <v>7593530.7799999993</v>
      </c>
      <c r="K39" s="50">
        <f t="shared" si="12"/>
        <v>2531176.9266666663</v>
      </c>
    </row>
  </sheetData>
  <pageMargins left="0.7" right="0.7" top="0.75" bottom="0.5" header="0.3" footer="0.3"/>
  <pageSetup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9C1C7-414F-41C5-9AC0-BCE034A4D208}">
  <dimension ref="A1:P49"/>
  <sheetViews>
    <sheetView tabSelected="1" workbookViewId="0">
      <pane ySplit="8" topLeftCell="A9" activePane="bottomLeft" state="frozen"/>
      <selection activeCell="C9" sqref="C9"/>
      <selection pane="bottomLeft" activeCell="B4" sqref="B4"/>
    </sheetView>
  </sheetViews>
  <sheetFormatPr defaultRowHeight="15" x14ac:dyDescent="0.25"/>
  <cols>
    <col min="2" max="2" width="36.5703125" customWidth="1"/>
    <col min="3" max="3" width="15.85546875" customWidth="1"/>
    <col min="4" max="4" width="9.7109375" style="26" bestFit="1" customWidth="1"/>
    <col min="5" max="5" width="9.7109375" bestFit="1" customWidth="1"/>
    <col min="6" max="6" width="9.42578125" bestFit="1" customWidth="1"/>
    <col min="7" max="7" width="10.5703125" bestFit="1" customWidth="1"/>
    <col min="8" max="8" width="13.5703125" customWidth="1"/>
    <col min="9" max="9" width="4.42578125" customWidth="1"/>
    <col min="10" max="10" width="10.5703125" bestFit="1" customWidth="1"/>
    <col min="11" max="11" width="9.7109375" bestFit="1" customWidth="1"/>
    <col min="12" max="12" width="8.5703125" customWidth="1"/>
    <col min="14" max="14" width="16.85546875" bestFit="1" customWidth="1"/>
    <col min="15" max="15" width="16.42578125" bestFit="1" customWidth="1"/>
    <col min="16" max="16" width="14.28515625" bestFit="1" customWidth="1"/>
  </cols>
  <sheetData>
    <row r="1" spans="1:16" x14ac:dyDescent="0.25">
      <c r="A1" s="1" t="s">
        <v>0</v>
      </c>
      <c r="C1" s="26"/>
      <c r="D1"/>
    </row>
    <row r="2" spans="1:16" x14ac:dyDescent="0.25">
      <c r="A2" s="1" t="s">
        <v>147</v>
      </c>
      <c r="C2" s="26"/>
      <c r="D2"/>
    </row>
    <row r="3" spans="1:16" x14ac:dyDescent="0.25">
      <c r="C3" s="26"/>
      <c r="D3"/>
    </row>
    <row r="4" spans="1:16" x14ac:dyDescent="0.25">
      <c r="A4" s="1" t="s">
        <v>6</v>
      </c>
      <c r="D4" s="53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x14ac:dyDescent="0.25">
      <c r="A5" s="1"/>
      <c r="D5" s="53"/>
      <c r="E5" s="53"/>
      <c r="F5" s="55"/>
      <c r="G5" s="54"/>
      <c r="H5" s="54"/>
      <c r="I5" s="54"/>
      <c r="J5" s="54"/>
      <c r="K5" s="54"/>
      <c r="L5" s="55"/>
      <c r="M5" s="54"/>
      <c r="N5" s="56"/>
      <c r="O5" s="57"/>
      <c r="P5" s="54"/>
    </row>
    <row r="6" spans="1:16" x14ac:dyDescent="0.25">
      <c r="A6" s="1" t="s">
        <v>7</v>
      </c>
      <c r="D6" s="53"/>
      <c r="E6" s="53"/>
      <c r="F6" s="54"/>
      <c r="G6" s="54"/>
      <c r="H6" s="53"/>
      <c r="I6" s="53"/>
      <c r="J6" s="53"/>
      <c r="K6" s="53"/>
      <c r="L6" s="54"/>
      <c r="M6" s="54"/>
      <c r="N6" s="53"/>
      <c r="O6" s="54"/>
      <c r="P6" s="54"/>
    </row>
    <row r="7" spans="1:16" x14ac:dyDescent="0.25">
      <c r="D7" s="58" t="s">
        <v>148</v>
      </c>
      <c r="E7" s="58"/>
      <c r="F7" s="58"/>
      <c r="G7" s="58"/>
      <c r="H7" s="58"/>
      <c r="I7" s="59"/>
      <c r="J7" s="58" t="s">
        <v>149</v>
      </c>
      <c r="K7" s="58"/>
      <c r="L7" s="58"/>
      <c r="M7" s="58"/>
      <c r="N7" s="58"/>
      <c r="O7" s="60"/>
      <c r="P7" s="60"/>
    </row>
    <row r="8" spans="1:16" ht="45" x14ac:dyDescent="0.25">
      <c r="A8" s="18" t="s">
        <v>8</v>
      </c>
      <c r="B8" s="18" t="s">
        <v>9</v>
      </c>
      <c r="C8" s="18" t="s">
        <v>150</v>
      </c>
      <c r="D8" s="19" t="s">
        <v>151</v>
      </c>
      <c r="E8" s="18" t="s">
        <v>152</v>
      </c>
      <c r="F8" s="18" t="s">
        <v>153</v>
      </c>
      <c r="G8" s="18" t="s">
        <v>154</v>
      </c>
      <c r="H8" s="18" t="s">
        <v>155</v>
      </c>
      <c r="I8" s="61"/>
      <c r="J8" s="18" t="s">
        <v>156</v>
      </c>
      <c r="K8" s="18" t="s">
        <v>152</v>
      </c>
      <c r="L8" s="18" t="s">
        <v>153</v>
      </c>
      <c r="M8" s="18" t="s">
        <v>154</v>
      </c>
      <c r="N8" s="18" t="s">
        <v>155</v>
      </c>
      <c r="O8" s="18" t="s">
        <v>157</v>
      </c>
      <c r="P8" s="18" t="s">
        <v>18</v>
      </c>
    </row>
    <row r="9" spans="1:16" x14ac:dyDescent="0.25">
      <c r="A9" s="24">
        <v>1003</v>
      </c>
      <c r="B9" s="25" t="s">
        <v>158</v>
      </c>
      <c r="C9" t="s">
        <v>242</v>
      </c>
      <c r="D9" s="26">
        <v>86</v>
      </c>
      <c r="E9" s="62">
        <v>135.97020000000001</v>
      </c>
      <c r="F9" s="62">
        <f t="shared" ref="F9:F49" si="0">IFERROR(E9/D9,0)</f>
        <v>1.5810488372093023</v>
      </c>
      <c r="G9" s="16">
        <v>2816</v>
      </c>
      <c r="H9" s="28">
        <f t="shared" ref="H9:H49" si="1">D9*F9*G9</f>
        <v>382892.08319999999</v>
      </c>
      <c r="I9" s="28"/>
      <c r="J9" s="26">
        <v>16118</v>
      </c>
      <c r="K9" s="62">
        <v>3455.2818000000002</v>
      </c>
      <c r="L9" s="62">
        <f t="shared" ref="L9:L49" si="2">IFERROR(K9/J9,0)</f>
        <v>0.21437410348678498</v>
      </c>
      <c r="M9" s="63">
        <v>856</v>
      </c>
      <c r="N9" s="15">
        <f t="shared" ref="N9:N49" si="3">J9*L9*M9</f>
        <v>2957721.2208000002</v>
      </c>
      <c r="O9" s="15">
        <f t="shared" ref="O9:O49" si="4">N9+H9</f>
        <v>3340613.3040000005</v>
      </c>
      <c r="P9" s="15">
        <f t="shared" ref="P9:P49" si="5">O9/3</f>
        <v>1113537.7680000002</v>
      </c>
    </row>
    <row r="10" spans="1:16" x14ac:dyDescent="0.25">
      <c r="A10" s="24">
        <v>1007</v>
      </c>
      <c r="B10" s="25" t="s">
        <v>159</v>
      </c>
      <c r="C10" t="s">
        <v>242</v>
      </c>
      <c r="D10" s="26">
        <v>698</v>
      </c>
      <c r="E10" s="62">
        <v>751.9171</v>
      </c>
      <c r="F10" s="62">
        <f t="shared" si="0"/>
        <v>1.0772451289398282</v>
      </c>
      <c r="G10" s="16">
        <v>2816</v>
      </c>
      <c r="H10" s="28">
        <f t="shared" si="1"/>
        <v>2117398.5536000002</v>
      </c>
      <c r="I10" s="28"/>
      <c r="J10" s="26">
        <v>24385</v>
      </c>
      <c r="K10" s="62">
        <v>8807.8273000000008</v>
      </c>
      <c r="L10" s="62">
        <f t="shared" si="2"/>
        <v>0.36119857699405378</v>
      </c>
      <c r="M10" s="63">
        <v>856</v>
      </c>
      <c r="N10" s="15">
        <f t="shared" si="3"/>
        <v>7539500.168800001</v>
      </c>
      <c r="O10" s="15">
        <f t="shared" si="4"/>
        <v>9656898.7224000022</v>
      </c>
      <c r="P10" s="15">
        <f t="shared" si="5"/>
        <v>3218966.2408000007</v>
      </c>
    </row>
    <row r="11" spans="1:16" x14ac:dyDescent="0.25">
      <c r="A11" s="24">
        <v>2002</v>
      </c>
      <c r="B11" s="25" t="s">
        <v>160</v>
      </c>
      <c r="C11" t="s">
        <v>242</v>
      </c>
      <c r="D11" s="26">
        <v>347</v>
      </c>
      <c r="E11" s="62">
        <v>460.98660000000007</v>
      </c>
      <c r="F11" s="62">
        <f t="shared" si="0"/>
        <v>1.3284916426512969</v>
      </c>
      <c r="G11" s="16">
        <v>2816</v>
      </c>
      <c r="H11" s="28">
        <f t="shared" si="1"/>
        <v>1298138.2656</v>
      </c>
      <c r="I11" s="28"/>
      <c r="J11" s="26">
        <v>7784</v>
      </c>
      <c r="K11" s="62">
        <v>2421.4663999999993</v>
      </c>
      <c r="L11" s="62">
        <f t="shared" si="2"/>
        <v>0.31108252826310373</v>
      </c>
      <c r="M11" s="63">
        <v>856</v>
      </c>
      <c r="N11" s="15">
        <f t="shared" si="3"/>
        <v>2072775.2383999994</v>
      </c>
      <c r="O11" s="15">
        <f t="shared" si="4"/>
        <v>3370913.5039999997</v>
      </c>
      <c r="P11" s="15">
        <f t="shared" si="5"/>
        <v>1123637.8346666666</v>
      </c>
    </row>
    <row r="12" spans="1:16" x14ac:dyDescent="0.25">
      <c r="A12" s="24">
        <v>2006</v>
      </c>
      <c r="B12" s="25" t="s">
        <v>161</v>
      </c>
      <c r="C12" t="s">
        <v>242</v>
      </c>
      <c r="D12" s="26">
        <v>824</v>
      </c>
      <c r="E12" s="62">
        <v>882.49429999999984</v>
      </c>
      <c r="F12" s="62">
        <f t="shared" si="0"/>
        <v>1.0709882281553396</v>
      </c>
      <c r="G12" s="16">
        <v>2816</v>
      </c>
      <c r="H12" s="28">
        <f t="shared" si="1"/>
        <v>2485103.9487999994</v>
      </c>
      <c r="I12" s="28"/>
      <c r="J12" s="26">
        <v>15563</v>
      </c>
      <c r="K12" s="62">
        <v>5832.6801999999998</v>
      </c>
      <c r="L12" s="62">
        <f t="shared" si="2"/>
        <v>0.37477865450106018</v>
      </c>
      <c r="M12" s="63">
        <v>856</v>
      </c>
      <c r="N12" s="15">
        <f t="shared" si="3"/>
        <v>4992774.2511999998</v>
      </c>
      <c r="O12" s="15">
        <f t="shared" si="4"/>
        <v>7477878.1999999993</v>
      </c>
      <c r="P12" s="15">
        <f t="shared" si="5"/>
        <v>2492626.0666666664</v>
      </c>
    </row>
    <row r="13" spans="1:16" x14ac:dyDescent="0.25">
      <c r="A13" s="24">
        <v>2015</v>
      </c>
      <c r="B13" s="25" t="s">
        <v>50</v>
      </c>
      <c r="C13" t="s">
        <v>242</v>
      </c>
      <c r="D13" s="26">
        <v>901</v>
      </c>
      <c r="E13" s="62">
        <v>1243.1672999999998</v>
      </c>
      <c r="F13" s="62">
        <f t="shared" si="0"/>
        <v>1.3797639289678134</v>
      </c>
      <c r="G13" s="16">
        <v>2816</v>
      </c>
      <c r="H13" s="28">
        <f t="shared" si="1"/>
        <v>3500759.1167999995</v>
      </c>
      <c r="I13" s="28"/>
      <c r="J13" s="26">
        <v>31839</v>
      </c>
      <c r="K13" s="62">
        <v>6970.1173999999992</v>
      </c>
      <c r="L13" s="62">
        <f t="shared" si="2"/>
        <v>0.21891759791450735</v>
      </c>
      <c r="M13" s="63">
        <v>856</v>
      </c>
      <c r="N13" s="15">
        <f t="shared" si="3"/>
        <v>5966420.4943999993</v>
      </c>
      <c r="O13" s="15">
        <f t="shared" si="4"/>
        <v>9467179.6111999992</v>
      </c>
      <c r="P13" s="15">
        <f t="shared" si="5"/>
        <v>3155726.5370666664</v>
      </c>
    </row>
    <row r="14" spans="1:16" x14ac:dyDescent="0.25">
      <c r="A14" s="24">
        <v>3005</v>
      </c>
      <c r="B14" s="25" t="s">
        <v>162</v>
      </c>
      <c r="C14" t="s">
        <v>242</v>
      </c>
      <c r="D14" s="26">
        <v>938</v>
      </c>
      <c r="E14" s="62">
        <v>867.72559999999999</v>
      </c>
      <c r="F14" s="62">
        <f t="shared" si="0"/>
        <v>0.9250805970149254</v>
      </c>
      <c r="G14" s="16">
        <v>2816</v>
      </c>
      <c r="H14" s="28">
        <f t="shared" si="1"/>
        <v>2443515.2895999998</v>
      </c>
      <c r="I14" s="28"/>
      <c r="J14" s="26">
        <v>17770</v>
      </c>
      <c r="K14" s="62">
        <v>6702.9186</v>
      </c>
      <c r="L14" s="62">
        <f t="shared" si="2"/>
        <v>0.37720419808666289</v>
      </c>
      <c r="M14" s="63">
        <v>856</v>
      </c>
      <c r="N14" s="15">
        <f t="shared" si="3"/>
        <v>5737698.3216000004</v>
      </c>
      <c r="O14" s="15">
        <f t="shared" si="4"/>
        <v>8181213.6112000002</v>
      </c>
      <c r="P14" s="15">
        <f t="shared" si="5"/>
        <v>2727071.2037333334</v>
      </c>
    </row>
    <row r="15" spans="1:16" x14ac:dyDescent="0.25">
      <c r="A15" s="24">
        <v>3023</v>
      </c>
      <c r="B15" s="25" t="s">
        <v>163</v>
      </c>
      <c r="C15" t="s">
        <v>242</v>
      </c>
      <c r="D15" s="26">
        <v>3623</v>
      </c>
      <c r="E15" s="62">
        <v>7645.0518000000011</v>
      </c>
      <c r="F15" s="62">
        <f t="shared" si="0"/>
        <v>2.1101440242892635</v>
      </c>
      <c r="G15" s="16">
        <v>2816</v>
      </c>
      <c r="H15" s="28">
        <f t="shared" si="1"/>
        <v>21528465.868800007</v>
      </c>
      <c r="I15" s="28"/>
      <c r="J15" s="26">
        <v>74249</v>
      </c>
      <c r="K15" s="62">
        <v>24641.698300000004</v>
      </c>
      <c r="L15" s="62">
        <f t="shared" si="2"/>
        <v>0.33187919433258367</v>
      </c>
      <c r="M15" s="63">
        <v>856</v>
      </c>
      <c r="N15" s="15">
        <f t="shared" si="3"/>
        <v>21093293.744800001</v>
      </c>
      <c r="O15" s="15">
        <f t="shared" si="4"/>
        <v>42621759.613600008</v>
      </c>
      <c r="P15" s="15">
        <f t="shared" si="5"/>
        <v>14207253.204533337</v>
      </c>
    </row>
    <row r="16" spans="1:16" x14ac:dyDescent="0.25">
      <c r="A16" s="24">
        <v>3025</v>
      </c>
      <c r="B16" s="25" t="s">
        <v>164</v>
      </c>
      <c r="C16" t="s">
        <v>242</v>
      </c>
      <c r="D16" s="26">
        <v>1616</v>
      </c>
      <c r="E16" s="62">
        <v>4183.8092000000006</v>
      </c>
      <c r="F16" s="62">
        <f t="shared" si="0"/>
        <v>2.5889908415841587</v>
      </c>
      <c r="G16" s="16">
        <v>2816</v>
      </c>
      <c r="H16" s="28">
        <f t="shared" si="1"/>
        <v>11781606.707200002</v>
      </c>
      <c r="I16" s="28"/>
      <c r="J16" s="26">
        <v>112011</v>
      </c>
      <c r="K16" s="62">
        <v>38130.088299999989</v>
      </c>
      <c r="L16" s="62">
        <f t="shared" si="2"/>
        <v>0.34041378346769502</v>
      </c>
      <c r="M16" s="63">
        <v>856</v>
      </c>
      <c r="N16" s="15">
        <f t="shared" si="3"/>
        <v>32639355.58479999</v>
      </c>
      <c r="O16" s="15">
        <f t="shared" si="4"/>
        <v>44420962.291999996</v>
      </c>
      <c r="P16" s="15">
        <f t="shared" si="5"/>
        <v>14806987.430666665</v>
      </c>
    </row>
    <row r="17" spans="1:16" x14ac:dyDescent="0.25">
      <c r="A17" s="24">
        <v>3048</v>
      </c>
      <c r="B17" s="25" t="s">
        <v>165</v>
      </c>
      <c r="C17" t="s">
        <v>242</v>
      </c>
      <c r="D17" s="26">
        <v>1841</v>
      </c>
      <c r="E17" s="62">
        <v>3800.1991000000003</v>
      </c>
      <c r="F17" s="62">
        <f t="shared" si="0"/>
        <v>2.0642037479630635</v>
      </c>
      <c r="G17" s="16">
        <v>2816</v>
      </c>
      <c r="H17" s="28">
        <f t="shared" si="1"/>
        <v>10701360.6656</v>
      </c>
      <c r="I17" s="28"/>
      <c r="J17" s="26">
        <v>83596</v>
      </c>
      <c r="K17" s="62">
        <v>24851.124099999997</v>
      </c>
      <c r="L17" s="62">
        <f t="shared" si="2"/>
        <v>0.2972764737547251</v>
      </c>
      <c r="M17" s="63">
        <v>856</v>
      </c>
      <c r="N17" s="15">
        <f t="shared" si="3"/>
        <v>21272562.229600001</v>
      </c>
      <c r="O17" s="15">
        <f t="shared" si="4"/>
        <v>31973922.895199999</v>
      </c>
      <c r="P17" s="15">
        <f t="shared" si="5"/>
        <v>10657974.2984</v>
      </c>
    </row>
    <row r="18" spans="1:16" x14ac:dyDescent="0.25">
      <c r="A18" s="24">
        <v>3073</v>
      </c>
      <c r="B18" s="25" t="s">
        <v>166</v>
      </c>
      <c r="C18" t="s">
        <v>242</v>
      </c>
      <c r="D18" s="26">
        <v>554</v>
      </c>
      <c r="E18" s="62">
        <v>890.09259999999995</v>
      </c>
      <c r="F18" s="62">
        <f t="shared" si="0"/>
        <v>1.6066653429602886</v>
      </c>
      <c r="G18" s="16">
        <v>2816</v>
      </c>
      <c r="H18" s="28">
        <f t="shared" si="1"/>
        <v>2506500.7615999999</v>
      </c>
      <c r="I18" s="28"/>
      <c r="J18" s="26">
        <v>28066</v>
      </c>
      <c r="K18" s="62">
        <v>10777.980600000001</v>
      </c>
      <c r="L18" s="62">
        <f t="shared" si="2"/>
        <v>0.38402268224898456</v>
      </c>
      <c r="M18" s="63">
        <v>856</v>
      </c>
      <c r="N18" s="15">
        <f t="shared" si="3"/>
        <v>9225951.3936000001</v>
      </c>
      <c r="O18" s="15">
        <f t="shared" si="4"/>
        <v>11732452.155200001</v>
      </c>
      <c r="P18" s="15">
        <f t="shared" si="5"/>
        <v>3910817.3850666671</v>
      </c>
    </row>
    <row r="19" spans="1:16" x14ac:dyDescent="0.25">
      <c r="A19" s="24">
        <v>3122</v>
      </c>
      <c r="B19" s="25" t="s">
        <v>167</v>
      </c>
      <c r="C19" t="s">
        <v>242</v>
      </c>
      <c r="D19" s="26">
        <v>2005</v>
      </c>
      <c r="E19" s="62">
        <v>4121.7786999999998</v>
      </c>
      <c r="F19" s="62">
        <f t="shared" si="0"/>
        <v>2.0557499750623442</v>
      </c>
      <c r="G19" s="16">
        <v>2816</v>
      </c>
      <c r="H19" s="28">
        <f t="shared" si="1"/>
        <v>11606928.8192</v>
      </c>
      <c r="I19" s="28"/>
      <c r="J19" s="26">
        <v>88426</v>
      </c>
      <c r="K19" s="62">
        <v>14933.811999999998</v>
      </c>
      <c r="L19" s="62">
        <f t="shared" si="2"/>
        <v>0.16888485287132743</v>
      </c>
      <c r="M19" s="63">
        <v>856</v>
      </c>
      <c r="N19" s="15">
        <f t="shared" si="3"/>
        <v>12783343.072000001</v>
      </c>
      <c r="O19" s="15">
        <f t="shared" si="4"/>
        <v>24390271.891199999</v>
      </c>
      <c r="P19" s="15">
        <f t="shared" si="5"/>
        <v>8130090.6303999992</v>
      </c>
    </row>
    <row r="20" spans="1:16" x14ac:dyDescent="0.25">
      <c r="A20" s="24">
        <v>4001</v>
      </c>
      <c r="B20" s="25" t="s">
        <v>168</v>
      </c>
      <c r="C20" t="s">
        <v>242</v>
      </c>
      <c r="D20" s="26">
        <v>164</v>
      </c>
      <c r="E20" s="62">
        <v>174.24289999999999</v>
      </c>
      <c r="F20" s="62">
        <f t="shared" si="0"/>
        <v>1.0624567073170732</v>
      </c>
      <c r="G20" s="16">
        <v>2816</v>
      </c>
      <c r="H20" s="28">
        <f t="shared" si="1"/>
        <v>490668.00639999995</v>
      </c>
      <c r="I20" s="28"/>
      <c r="J20" s="26">
        <v>12027</v>
      </c>
      <c r="K20" s="62">
        <v>2567.5154999999995</v>
      </c>
      <c r="L20" s="62">
        <f t="shared" si="2"/>
        <v>0.21347929658268891</v>
      </c>
      <c r="M20" s="63">
        <v>856</v>
      </c>
      <c r="N20" s="15">
        <f t="shared" si="3"/>
        <v>2197793.2679999997</v>
      </c>
      <c r="O20" s="15">
        <f t="shared" si="4"/>
        <v>2688461.2743999995</v>
      </c>
      <c r="P20" s="15">
        <f t="shared" si="5"/>
        <v>896153.75813333318</v>
      </c>
    </row>
    <row r="21" spans="1:16" x14ac:dyDescent="0.25">
      <c r="A21" s="24">
        <v>4005</v>
      </c>
      <c r="B21" s="25" t="s">
        <v>169</v>
      </c>
      <c r="C21" t="s">
        <v>242</v>
      </c>
      <c r="D21" s="26">
        <v>66</v>
      </c>
      <c r="E21" s="62">
        <v>113.1352</v>
      </c>
      <c r="F21" s="62">
        <f t="shared" si="0"/>
        <v>1.7141696969696969</v>
      </c>
      <c r="G21" s="16">
        <v>2816</v>
      </c>
      <c r="H21" s="28">
        <f t="shared" si="1"/>
        <v>318588.72320000001</v>
      </c>
      <c r="I21" s="28"/>
      <c r="J21" s="26">
        <v>6672</v>
      </c>
      <c r="K21" s="62">
        <v>1740.3977000000002</v>
      </c>
      <c r="L21" s="62">
        <f t="shared" si="2"/>
        <v>0.26085097422062353</v>
      </c>
      <c r="M21" s="63">
        <v>856</v>
      </c>
      <c r="N21" s="15">
        <f t="shared" si="3"/>
        <v>1489780.4312000002</v>
      </c>
      <c r="O21" s="15">
        <f t="shared" si="4"/>
        <v>1808369.1544000003</v>
      </c>
      <c r="P21" s="15">
        <f t="shared" si="5"/>
        <v>602789.71813333349</v>
      </c>
    </row>
    <row r="22" spans="1:16" x14ac:dyDescent="0.25">
      <c r="A22" s="24">
        <v>5008</v>
      </c>
      <c r="B22" s="25" t="s">
        <v>170</v>
      </c>
      <c r="C22" t="s">
        <v>242</v>
      </c>
      <c r="D22" s="26">
        <v>617</v>
      </c>
      <c r="E22" s="62">
        <v>657.01599999999996</v>
      </c>
      <c r="F22" s="62">
        <f t="shared" si="0"/>
        <v>1.0648557536466774</v>
      </c>
      <c r="G22" s="16">
        <v>2816</v>
      </c>
      <c r="H22" s="28">
        <f t="shared" si="1"/>
        <v>1850157.0559999999</v>
      </c>
      <c r="I22" s="28"/>
      <c r="J22" s="26">
        <v>50404</v>
      </c>
      <c r="K22" s="62">
        <v>8425.2837</v>
      </c>
      <c r="L22" s="62">
        <f t="shared" si="2"/>
        <v>0.16715506110626141</v>
      </c>
      <c r="M22" s="63">
        <v>856</v>
      </c>
      <c r="N22" s="15">
        <f t="shared" si="3"/>
        <v>7212042.8471999997</v>
      </c>
      <c r="O22" s="15">
        <f t="shared" si="4"/>
        <v>9062199.9032000005</v>
      </c>
      <c r="P22" s="15">
        <f t="shared" si="5"/>
        <v>3020733.3010666668</v>
      </c>
    </row>
    <row r="23" spans="1:16" x14ac:dyDescent="0.25">
      <c r="A23" s="24">
        <v>5011</v>
      </c>
      <c r="B23" s="25" t="s">
        <v>171</v>
      </c>
      <c r="C23" t="s">
        <v>242</v>
      </c>
      <c r="D23" s="26">
        <v>1022</v>
      </c>
      <c r="E23" s="62">
        <v>1254.8920999999998</v>
      </c>
      <c r="F23" s="62">
        <f t="shared" si="0"/>
        <v>1.2278787671232876</v>
      </c>
      <c r="G23" s="16">
        <v>2816</v>
      </c>
      <c r="H23" s="28">
        <f t="shared" si="1"/>
        <v>3533776.1535999994</v>
      </c>
      <c r="I23" s="28"/>
      <c r="J23" s="26">
        <v>75866</v>
      </c>
      <c r="K23" s="62">
        <v>14827.798000000004</v>
      </c>
      <c r="L23" s="62">
        <f t="shared" si="2"/>
        <v>0.19544720955368683</v>
      </c>
      <c r="M23" s="63">
        <v>856</v>
      </c>
      <c r="N23" s="15">
        <f t="shared" si="3"/>
        <v>12692595.088000003</v>
      </c>
      <c r="O23" s="15">
        <f t="shared" si="4"/>
        <v>16226371.241600003</v>
      </c>
      <c r="P23" s="15">
        <f t="shared" si="5"/>
        <v>5408790.413866668</v>
      </c>
    </row>
    <row r="24" spans="1:16" x14ac:dyDescent="0.25">
      <c r="A24" s="24">
        <v>5012</v>
      </c>
      <c r="B24" s="25" t="s">
        <v>172</v>
      </c>
      <c r="C24" t="s">
        <v>242</v>
      </c>
      <c r="D24" s="26">
        <v>354</v>
      </c>
      <c r="E24" s="62">
        <v>760.2850000000002</v>
      </c>
      <c r="F24" s="62">
        <f t="shared" si="0"/>
        <v>2.1476977401129949</v>
      </c>
      <c r="G24" s="16">
        <v>2816</v>
      </c>
      <c r="H24" s="28">
        <f t="shared" si="1"/>
        <v>2140962.5600000005</v>
      </c>
      <c r="I24" s="28"/>
      <c r="J24" s="26">
        <v>17791</v>
      </c>
      <c r="K24" s="62">
        <v>4414.0586000000003</v>
      </c>
      <c r="L24" s="62">
        <f t="shared" si="2"/>
        <v>0.24810626721375978</v>
      </c>
      <c r="M24" s="63">
        <v>856</v>
      </c>
      <c r="N24" s="15">
        <f t="shared" si="3"/>
        <v>3778434.1616000002</v>
      </c>
      <c r="O24" s="15">
        <f t="shared" si="4"/>
        <v>5919396.7216000007</v>
      </c>
      <c r="P24" s="15">
        <f t="shared" si="5"/>
        <v>1973132.2405333335</v>
      </c>
    </row>
    <row r="25" spans="1:16" x14ac:dyDescent="0.25">
      <c r="A25" s="24">
        <v>7002</v>
      </c>
      <c r="B25" s="25" t="s">
        <v>173</v>
      </c>
      <c r="C25" t="s">
        <v>242</v>
      </c>
      <c r="D25" s="26">
        <v>286</v>
      </c>
      <c r="E25" s="62">
        <v>279.16220000000004</v>
      </c>
      <c r="F25" s="62">
        <f t="shared" si="0"/>
        <v>0.97609160839160858</v>
      </c>
      <c r="G25" s="16">
        <v>2816</v>
      </c>
      <c r="H25" s="28">
        <f t="shared" si="1"/>
        <v>786120.75520000013</v>
      </c>
      <c r="I25" s="28"/>
      <c r="J25" s="26">
        <v>23995</v>
      </c>
      <c r="K25" s="62">
        <v>3107.4704000000002</v>
      </c>
      <c r="L25" s="62">
        <f t="shared" si="2"/>
        <v>0.12950491352365076</v>
      </c>
      <c r="M25" s="63">
        <v>856</v>
      </c>
      <c r="N25" s="15">
        <f t="shared" si="3"/>
        <v>2659994.6624000003</v>
      </c>
      <c r="O25" s="15">
        <f t="shared" si="4"/>
        <v>3446115.4176000003</v>
      </c>
      <c r="P25" s="15">
        <f t="shared" si="5"/>
        <v>1148705.1392000001</v>
      </c>
    </row>
    <row r="26" spans="1:16" x14ac:dyDescent="0.25">
      <c r="A26" s="24">
        <v>8008</v>
      </c>
      <c r="B26" s="25" t="s">
        <v>174</v>
      </c>
      <c r="C26" t="s">
        <v>242</v>
      </c>
      <c r="D26" s="26">
        <v>176</v>
      </c>
      <c r="E26" s="62">
        <v>252.67329999999998</v>
      </c>
      <c r="F26" s="62">
        <f t="shared" si="0"/>
        <v>1.4356437499999999</v>
      </c>
      <c r="G26" s="16">
        <v>2816</v>
      </c>
      <c r="H26" s="28">
        <f t="shared" si="1"/>
        <v>711528.01279999991</v>
      </c>
      <c r="I26" s="28"/>
      <c r="J26" s="26">
        <v>35256</v>
      </c>
      <c r="K26" s="62">
        <v>5492.2690999999995</v>
      </c>
      <c r="L26" s="62">
        <f t="shared" si="2"/>
        <v>0.15578253630587699</v>
      </c>
      <c r="M26" s="63">
        <v>856</v>
      </c>
      <c r="N26" s="15">
        <f t="shared" si="3"/>
        <v>4701382.3495999994</v>
      </c>
      <c r="O26" s="15">
        <f t="shared" si="4"/>
        <v>5412910.3623999991</v>
      </c>
      <c r="P26" s="15">
        <f t="shared" si="5"/>
        <v>1804303.4541333329</v>
      </c>
    </row>
    <row r="27" spans="1:16" x14ac:dyDescent="0.25">
      <c r="A27" s="24">
        <v>11001</v>
      </c>
      <c r="B27" s="25" t="s">
        <v>175</v>
      </c>
      <c r="C27" t="s">
        <v>242</v>
      </c>
      <c r="D27" s="26">
        <v>336</v>
      </c>
      <c r="E27" s="62">
        <v>399.06430000000012</v>
      </c>
      <c r="F27" s="62">
        <f t="shared" si="0"/>
        <v>1.1876913690476194</v>
      </c>
      <c r="G27" s="16">
        <v>2816</v>
      </c>
      <c r="H27" s="28">
        <f t="shared" si="1"/>
        <v>1123765.0688000002</v>
      </c>
      <c r="I27" s="28"/>
      <c r="J27" s="26">
        <v>15749</v>
      </c>
      <c r="K27" s="62">
        <v>5109.7470000000003</v>
      </c>
      <c r="L27" s="62">
        <f t="shared" si="2"/>
        <v>0.32444898088767543</v>
      </c>
      <c r="M27" s="63">
        <v>856</v>
      </c>
      <c r="N27" s="15">
        <f t="shared" si="3"/>
        <v>4373943.432</v>
      </c>
      <c r="O27" s="15">
        <f t="shared" si="4"/>
        <v>5497708.5008000005</v>
      </c>
      <c r="P27" s="15">
        <f t="shared" si="5"/>
        <v>1832569.5002666668</v>
      </c>
    </row>
    <row r="28" spans="1:16" x14ac:dyDescent="0.25">
      <c r="A28" s="24">
        <v>11006</v>
      </c>
      <c r="B28" s="25" t="s">
        <v>176</v>
      </c>
      <c r="C28" t="s">
        <v>242</v>
      </c>
      <c r="D28" s="26">
        <v>682</v>
      </c>
      <c r="E28" s="62">
        <v>647.70939999999996</v>
      </c>
      <c r="F28" s="62">
        <f t="shared" si="0"/>
        <v>0.94972052785923744</v>
      </c>
      <c r="G28" s="16">
        <v>2816</v>
      </c>
      <c r="H28" s="28">
        <f t="shared" si="1"/>
        <v>1823949.6703999999</v>
      </c>
      <c r="I28" s="28"/>
      <c r="J28" s="26">
        <v>39817</v>
      </c>
      <c r="K28" s="62">
        <v>9007.2011000000002</v>
      </c>
      <c r="L28" s="62">
        <f t="shared" si="2"/>
        <v>0.22621496094632945</v>
      </c>
      <c r="M28" s="63">
        <v>856</v>
      </c>
      <c r="N28" s="15">
        <f t="shared" si="3"/>
        <v>7710164.1415999997</v>
      </c>
      <c r="O28" s="15">
        <f t="shared" si="4"/>
        <v>9534113.811999999</v>
      </c>
      <c r="P28" s="15">
        <f t="shared" si="5"/>
        <v>3178037.9373333328</v>
      </c>
    </row>
    <row r="29" spans="1:16" x14ac:dyDescent="0.25">
      <c r="A29" s="24">
        <v>13020</v>
      </c>
      <c r="B29" s="25" t="s">
        <v>177</v>
      </c>
      <c r="C29" t="s">
        <v>242</v>
      </c>
      <c r="D29" s="26">
        <v>777</v>
      </c>
      <c r="E29" s="62">
        <v>952.67039999999986</v>
      </c>
      <c r="F29" s="62">
        <f t="shared" si="0"/>
        <v>1.2260880308880306</v>
      </c>
      <c r="G29" s="16">
        <v>2816</v>
      </c>
      <c r="H29" s="28">
        <f t="shared" si="1"/>
        <v>2682719.8463999997</v>
      </c>
      <c r="I29" s="28"/>
      <c r="J29" s="26">
        <v>22341</v>
      </c>
      <c r="K29" s="62">
        <v>7709.3380999999981</v>
      </c>
      <c r="L29" s="62">
        <f t="shared" si="2"/>
        <v>0.34507578443220976</v>
      </c>
      <c r="M29" s="63">
        <v>856</v>
      </c>
      <c r="N29" s="15">
        <f t="shared" si="3"/>
        <v>6599193.4135999987</v>
      </c>
      <c r="O29" s="15">
        <f t="shared" si="4"/>
        <v>9281913.2599999979</v>
      </c>
      <c r="P29" s="15">
        <f t="shared" si="5"/>
        <v>3093971.086666666</v>
      </c>
    </row>
    <row r="30" spans="1:16" x14ac:dyDescent="0.25">
      <c r="A30" s="24">
        <v>13027</v>
      </c>
      <c r="B30" s="25" t="s">
        <v>178</v>
      </c>
      <c r="C30" t="s">
        <v>242</v>
      </c>
      <c r="D30" s="26">
        <v>1152</v>
      </c>
      <c r="E30" s="62">
        <v>2750.3161</v>
      </c>
      <c r="F30" s="62">
        <f t="shared" si="0"/>
        <v>2.3874271701388889</v>
      </c>
      <c r="G30" s="16">
        <v>2816</v>
      </c>
      <c r="H30" s="28">
        <f t="shared" si="1"/>
        <v>7744890.1376</v>
      </c>
      <c r="I30" s="28"/>
      <c r="J30" s="26">
        <v>89356</v>
      </c>
      <c r="K30" s="62">
        <v>15759.308499999994</v>
      </c>
      <c r="L30" s="62">
        <f t="shared" si="2"/>
        <v>0.17636542034110742</v>
      </c>
      <c r="M30" s="63">
        <v>856</v>
      </c>
      <c r="N30" s="15">
        <f t="shared" si="3"/>
        <v>13489968.075999994</v>
      </c>
      <c r="O30" s="15">
        <f t="shared" si="4"/>
        <v>21234858.213599995</v>
      </c>
      <c r="P30" s="15">
        <f t="shared" si="5"/>
        <v>7078286.0711999983</v>
      </c>
    </row>
    <row r="31" spans="1:16" x14ac:dyDescent="0.25">
      <c r="A31" s="24">
        <v>13046</v>
      </c>
      <c r="B31" s="25" t="s">
        <v>179</v>
      </c>
      <c r="C31" t="s">
        <v>242</v>
      </c>
      <c r="D31" s="26">
        <v>472</v>
      </c>
      <c r="E31" s="62">
        <v>481.0521</v>
      </c>
      <c r="F31" s="62">
        <f t="shared" si="0"/>
        <v>1.0191781779661018</v>
      </c>
      <c r="G31" s="16">
        <v>2816</v>
      </c>
      <c r="H31" s="28">
        <f t="shared" si="1"/>
        <v>1354642.7136000001</v>
      </c>
      <c r="I31" s="28"/>
      <c r="J31" s="26">
        <v>39206</v>
      </c>
      <c r="K31" s="62">
        <v>9719.7111000000004</v>
      </c>
      <c r="L31" s="62">
        <f t="shared" si="2"/>
        <v>0.24791386777534052</v>
      </c>
      <c r="M31" s="63">
        <v>856</v>
      </c>
      <c r="N31" s="15">
        <f t="shared" si="3"/>
        <v>8320072.7016000003</v>
      </c>
      <c r="O31" s="15">
        <f t="shared" si="4"/>
        <v>9674715.4152000006</v>
      </c>
      <c r="P31" s="15">
        <f t="shared" si="5"/>
        <v>3224905.1384000001</v>
      </c>
    </row>
    <row r="32" spans="1:16" x14ac:dyDescent="0.25">
      <c r="A32" s="24">
        <v>13047</v>
      </c>
      <c r="B32" s="25" t="s">
        <v>180</v>
      </c>
      <c r="C32" t="s">
        <v>242</v>
      </c>
      <c r="D32" s="26">
        <v>314</v>
      </c>
      <c r="E32" s="62">
        <v>257.75240000000002</v>
      </c>
      <c r="F32" s="62">
        <f t="shared" si="0"/>
        <v>0.82086751592356699</v>
      </c>
      <c r="G32" s="16">
        <v>2816</v>
      </c>
      <c r="H32" s="28">
        <f t="shared" si="1"/>
        <v>725830.75840000005</v>
      </c>
      <c r="I32" s="28"/>
      <c r="J32" s="26">
        <v>15405</v>
      </c>
      <c r="K32" s="62">
        <v>3816.9344000000006</v>
      </c>
      <c r="L32" s="62">
        <f t="shared" si="2"/>
        <v>0.24777243752028566</v>
      </c>
      <c r="M32" s="63">
        <v>856</v>
      </c>
      <c r="N32" s="15">
        <f t="shared" si="3"/>
        <v>3267295.8464000006</v>
      </c>
      <c r="O32" s="15">
        <f t="shared" si="4"/>
        <v>3993126.6048000008</v>
      </c>
      <c r="P32" s="15">
        <f t="shared" si="5"/>
        <v>1331042.2016000003</v>
      </c>
    </row>
    <row r="33" spans="1:16" x14ac:dyDescent="0.25">
      <c r="A33" s="24">
        <v>14002</v>
      </c>
      <c r="B33" s="25" t="s">
        <v>181</v>
      </c>
      <c r="C33" t="s">
        <v>242</v>
      </c>
      <c r="D33" s="26">
        <v>506</v>
      </c>
      <c r="E33" s="62">
        <v>723.0845999999998</v>
      </c>
      <c r="F33" s="62">
        <f t="shared" si="0"/>
        <v>1.4290209486166003</v>
      </c>
      <c r="G33" s="16">
        <v>2816</v>
      </c>
      <c r="H33" s="28">
        <f t="shared" si="1"/>
        <v>2036206.2335999995</v>
      </c>
      <c r="I33" s="28"/>
      <c r="J33" s="26">
        <v>39027</v>
      </c>
      <c r="K33" s="62">
        <v>8227.0089000000007</v>
      </c>
      <c r="L33" s="62">
        <f t="shared" si="2"/>
        <v>0.21080300561149976</v>
      </c>
      <c r="M33" s="63">
        <v>856</v>
      </c>
      <c r="N33" s="15">
        <f t="shared" si="3"/>
        <v>7042319.618400001</v>
      </c>
      <c r="O33" s="15">
        <f t="shared" si="4"/>
        <v>9078525.852</v>
      </c>
      <c r="P33" s="15">
        <f t="shared" si="5"/>
        <v>3026175.284</v>
      </c>
    </row>
    <row r="34" spans="1:16" x14ac:dyDescent="0.25">
      <c r="A34" s="24">
        <v>15008</v>
      </c>
      <c r="B34" s="25" t="s">
        <v>182</v>
      </c>
      <c r="C34" t="s">
        <v>242</v>
      </c>
      <c r="D34" s="26">
        <v>2254</v>
      </c>
      <c r="E34" s="62">
        <v>4756.5692999999992</v>
      </c>
      <c r="F34" s="62">
        <f t="shared" si="0"/>
        <v>2.1102791925465834</v>
      </c>
      <c r="G34" s="16">
        <v>2816</v>
      </c>
      <c r="H34" s="28">
        <f t="shared" si="1"/>
        <v>13394499.148799997</v>
      </c>
      <c r="I34" s="28"/>
      <c r="J34" s="26">
        <v>47526</v>
      </c>
      <c r="K34" s="62">
        <v>19561.575500000003</v>
      </c>
      <c r="L34" s="62">
        <f t="shared" si="2"/>
        <v>0.41159734671548209</v>
      </c>
      <c r="M34" s="63">
        <v>856</v>
      </c>
      <c r="N34" s="15">
        <f t="shared" si="3"/>
        <v>16744708.628000002</v>
      </c>
      <c r="O34" s="15">
        <f t="shared" si="4"/>
        <v>30139207.776799999</v>
      </c>
      <c r="P34" s="15">
        <f t="shared" si="5"/>
        <v>10046402.592266666</v>
      </c>
    </row>
    <row r="35" spans="1:16" x14ac:dyDescent="0.25">
      <c r="A35" s="24">
        <v>16006</v>
      </c>
      <c r="B35" s="25" t="s">
        <v>183</v>
      </c>
      <c r="C35" t="s">
        <v>242</v>
      </c>
      <c r="D35" s="26">
        <v>1173</v>
      </c>
      <c r="E35" s="62">
        <v>1193.6309000000001</v>
      </c>
      <c r="F35" s="62">
        <f t="shared" si="0"/>
        <v>1.0175881500426258</v>
      </c>
      <c r="G35" s="16">
        <v>2816</v>
      </c>
      <c r="H35" s="28">
        <f t="shared" si="1"/>
        <v>3361264.6144000003</v>
      </c>
      <c r="I35" s="28"/>
      <c r="J35" s="26">
        <v>38193</v>
      </c>
      <c r="K35" s="62">
        <v>6730.5749999999989</v>
      </c>
      <c r="L35" s="62">
        <f t="shared" si="2"/>
        <v>0.17622535543162357</v>
      </c>
      <c r="M35" s="63">
        <v>856</v>
      </c>
      <c r="N35" s="15">
        <f t="shared" si="3"/>
        <v>5761372.1999999993</v>
      </c>
      <c r="O35" s="15">
        <f t="shared" si="4"/>
        <v>9122636.8143999986</v>
      </c>
      <c r="P35" s="15">
        <f t="shared" si="5"/>
        <v>3040878.9381333329</v>
      </c>
    </row>
    <row r="36" spans="1:16" x14ac:dyDescent="0.25">
      <c r="A36" s="24">
        <v>16007</v>
      </c>
      <c r="B36" s="25" t="s">
        <v>184</v>
      </c>
      <c r="C36" t="s">
        <v>242</v>
      </c>
      <c r="D36" s="26">
        <v>1722</v>
      </c>
      <c r="E36" s="62">
        <v>3713.3674000000001</v>
      </c>
      <c r="F36" s="62">
        <f t="shared" si="0"/>
        <v>2.1564270615563297</v>
      </c>
      <c r="G36" s="16">
        <v>2816</v>
      </c>
      <c r="H36" s="28">
        <f t="shared" si="1"/>
        <v>10456842.598399999</v>
      </c>
      <c r="I36" s="28"/>
      <c r="J36" s="26">
        <v>90335</v>
      </c>
      <c r="K36" s="62">
        <v>20834.448300000004</v>
      </c>
      <c r="L36" s="62">
        <f t="shared" si="2"/>
        <v>0.23063539381192233</v>
      </c>
      <c r="M36" s="63">
        <v>856</v>
      </c>
      <c r="N36" s="15">
        <f t="shared" si="3"/>
        <v>17834287.744800001</v>
      </c>
      <c r="O36" s="15">
        <f t="shared" si="4"/>
        <v>28291130.343199998</v>
      </c>
      <c r="P36" s="15">
        <f t="shared" si="5"/>
        <v>9430376.7810666654</v>
      </c>
    </row>
    <row r="37" spans="1:16" x14ac:dyDescent="0.25">
      <c r="A37" s="42">
        <v>18005</v>
      </c>
      <c r="B37" s="25" t="s">
        <v>185</v>
      </c>
      <c r="C37" t="s">
        <v>242</v>
      </c>
      <c r="D37" s="26">
        <v>270</v>
      </c>
      <c r="E37" s="62">
        <v>493.99399999999991</v>
      </c>
      <c r="F37" s="62">
        <f t="shared" si="0"/>
        <v>1.8296074074074071</v>
      </c>
      <c r="G37" s="16">
        <v>2816</v>
      </c>
      <c r="H37" s="28">
        <f>D37*F37*G37</f>
        <v>1391087.1039999998</v>
      </c>
      <c r="I37" s="28"/>
      <c r="J37" s="26">
        <v>13374</v>
      </c>
      <c r="K37" s="62">
        <v>2505.0526</v>
      </c>
      <c r="L37" s="62">
        <f t="shared" si="2"/>
        <v>0.18730765664722596</v>
      </c>
      <c r="M37" s="63">
        <v>856</v>
      </c>
      <c r="N37" s="15">
        <f t="shared" si="3"/>
        <v>2144325.0255999998</v>
      </c>
      <c r="O37" s="15">
        <f t="shared" si="4"/>
        <v>3535412.1295999996</v>
      </c>
      <c r="P37" s="15">
        <f t="shared" si="5"/>
        <v>1178470.7098666665</v>
      </c>
    </row>
    <row r="38" spans="1:16" x14ac:dyDescent="0.25">
      <c r="A38" s="24">
        <v>18006</v>
      </c>
      <c r="B38" s="25" t="s">
        <v>186</v>
      </c>
      <c r="C38" t="s">
        <v>242</v>
      </c>
      <c r="D38" s="26">
        <v>1746</v>
      </c>
      <c r="E38" s="62">
        <v>1988.5511999999999</v>
      </c>
      <c r="F38" s="62">
        <f t="shared" si="0"/>
        <v>1.1389182130584192</v>
      </c>
      <c r="G38" s="16">
        <v>2816</v>
      </c>
      <c r="H38" s="28">
        <f t="shared" si="1"/>
        <v>5599760.1791999992</v>
      </c>
      <c r="I38" s="28"/>
      <c r="J38" s="26">
        <v>77920</v>
      </c>
      <c r="K38" s="62">
        <v>17281.592600000004</v>
      </c>
      <c r="L38" s="62">
        <f t="shared" si="2"/>
        <v>0.22178635266940455</v>
      </c>
      <c r="M38" s="63">
        <v>856</v>
      </c>
      <c r="N38" s="15">
        <f t="shared" si="3"/>
        <v>14793043.265600003</v>
      </c>
      <c r="O38" s="15">
        <f t="shared" si="4"/>
        <v>20392803.444800004</v>
      </c>
      <c r="P38" s="15">
        <f t="shared" si="5"/>
        <v>6797601.1482666684</v>
      </c>
    </row>
    <row r="39" spans="1:16" x14ac:dyDescent="0.25">
      <c r="A39" s="24">
        <v>19006</v>
      </c>
      <c r="B39" s="25" t="s">
        <v>187</v>
      </c>
      <c r="C39" t="s">
        <v>242</v>
      </c>
      <c r="D39" s="26">
        <v>848</v>
      </c>
      <c r="E39" s="62">
        <v>1494.8588</v>
      </c>
      <c r="F39" s="62">
        <f t="shared" si="0"/>
        <v>1.7628051886792453</v>
      </c>
      <c r="G39" s="16">
        <v>2816</v>
      </c>
      <c r="H39" s="28">
        <f t="shared" si="1"/>
        <v>4209522.3807999995</v>
      </c>
      <c r="I39" s="28"/>
      <c r="J39" s="26">
        <v>64510</v>
      </c>
      <c r="K39" s="62">
        <v>12354.583799999997</v>
      </c>
      <c r="L39" s="62">
        <f t="shared" si="2"/>
        <v>0.1915142427530615</v>
      </c>
      <c r="M39" s="63">
        <v>856</v>
      </c>
      <c r="N39" s="15">
        <f t="shared" si="3"/>
        <v>10575523.732799998</v>
      </c>
      <c r="O39" s="15">
        <f t="shared" si="4"/>
        <v>14785046.113599997</v>
      </c>
      <c r="P39" s="15">
        <f t="shared" si="5"/>
        <v>4928348.704533332</v>
      </c>
    </row>
    <row r="40" spans="1:16" x14ac:dyDescent="0.25">
      <c r="A40" s="24">
        <v>19007</v>
      </c>
      <c r="B40" s="25" t="s">
        <v>188</v>
      </c>
      <c r="C40" t="s">
        <v>242</v>
      </c>
      <c r="D40" s="26">
        <v>1189</v>
      </c>
      <c r="E40" s="62">
        <v>1984.8752999999999</v>
      </c>
      <c r="F40" s="62">
        <f t="shared" si="0"/>
        <v>1.6693652649285113</v>
      </c>
      <c r="G40" s="16">
        <v>2816</v>
      </c>
      <c r="H40" s="28">
        <f t="shared" si="1"/>
        <v>5589408.8448000001</v>
      </c>
      <c r="I40" s="28"/>
      <c r="J40" s="26">
        <v>24844</v>
      </c>
      <c r="K40" s="62">
        <v>8864.7713000000022</v>
      </c>
      <c r="L40" s="62">
        <f t="shared" si="2"/>
        <v>0.35681739252938344</v>
      </c>
      <c r="M40" s="63">
        <v>856</v>
      </c>
      <c r="N40" s="15">
        <f t="shared" si="3"/>
        <v>7588244.2328000022</v>
      </c>
      <c r="O40" s="15">
        <f t="shared" si="4"/>
        <v>13177653.077600002</v>
      </c>
      <c r="P40" s="15">
        <f t="shared" si="5"/>
        <v>4392551.0258666677</v>
      </c>
    </row>
    <row r="41" spans="1:16" x14ac:dyDescent="0.25">
      <c r="A41" s="24">
        <v>21002</v>
      </c>
      <c r="B41" s="25" t="s">
        <v>189</v>
      </c>
      <c r="C41" t="s">
        <v>242</v>
      </c>
      <c r="D41" s="26">
        <v>1826</v>
      </c>
      <c r="E41" s="62">
        <v>2794.0551000000005</v>
      </c>
      <c r="F41" s="62">
        <f t="shared" si="0"/>
        <v>1.5301506571741514</v>
      </c>
      <c r="G41" s="16">
        <v>2816</v>
      </c>
      <c r="H41" s="28">
        <f t="shared" si="1"/>
        <v>7868059.1616000012</v>
      </c>
      <c r="I41" s="28"/>
      <c r="J41" s="26">
        <v>126980</v>
      </c>
      <c r="K41" s="62">
        <v>26481.185699999991</v>
      </c>
      <c r="L41" s="62">
        <f t="shared" si="2"/>
        <v>0.20854611513624186</v>
      </c>
      <c r="M41" s="63">
        <v>856</v>
      </c>
      <c r="N41" s="15">
        <f t="shared" si="3"/>
        <v>22667894.959199991</v>
      </c>
      <c r="O41" s="15">
        <f t="shared" si="4"/>
        <v>30535954.120799992</v>
      </c>
      <c r="P41" s="15">
        <f t="shared" si="5"/>
        <v>10178651.373599997</v>
      </c>
    </row>
    <row r="42" spans="1:16" x14ac:dyDescent="0.25">
      <c r="A42" s="24">
        <v>23003</v>
      </c>
      <c r="B42" s="25" t="s">
        <v>190</v>
      </c>
      <c r="C42" t="s">
        <v>242</v>
      </c>
      <c r="D42" s="26">
        <v>304</v>
      </c>
      <c r="E42" s="62">
        <v>441.11629999999991</v>
      </c>
      <c r="F42" s="62">
        <f t="shared" si="0"/>
        <v>1.4510404605263154</v>
      </c>
      <c r="G42" s="16">
        <v>2816</v>
      </c>
      <c r="H42" s="28">
        <f t="shared" si="1"/>
        <v>1242183.5007999998</v>
      </c>
      <c r="I42" s="28"/>
      <c r="J42" s="26">
        <v>12081</v>
      </c>
      <c r="K42" s="62">
        <v>2865.5095000000001</v>
      </c>
      <c r="L42" s="62">
        <f t="shared" si="2"/>
        <v>0.2371914162734873</v>
      </c>
      <c r="M42" s="63">
        <v>856</v>
      </c>
      <c r="N42" s="15">
        <f t="shared" si="3"/>
        <v>2452876.1320000002</v>
      </c>
      <c r="O42" s="15">
        <f t="shared" si="4"/>
        <v>3695059.6327999998</v>
      </c>
      <c r="P42" s="15">
        <f t="shared" si="5"/>
        <v>1231686.5442666665</v>
      </c>
    </row>
    <row r="43" spans="1:16" x14ac:dyDescent="0.25">
      <c r="A43" s="24">
        <v>23008</v>
      </c>
      <c r="B43" s="25" t="s">
        <v>191</v>
      </c>
      <c r="C43" t="s">
        <v>242</v>
      </c>
      <c r="D43" s="26">
        <v>742</v>
      </c>
      <c r="E43" s="62">
        <v>1026.5189</v>
      </c>
      <c r="F43" s="62">
        <f t="shared" si="0"/>
        <v>1.3834486522911051</v>
      </c>
      <c r="G43" s="16">
        <v>2816</v>
      </c>
      <c r="H43" s="28">
        <f t="shared" si="1"/>
        <v>2890677.2224000003</v>
      </c>
      <c r="I43" s="28"/>
      <c r="J43" s="26">
        <v>165246</v>
      </c>
      <c r="K43" s="62">
        <v>14406.4288</v>
      </c>
      <c r="L43" s="62">
        <f t="shared" si="2"/>
        <v>8.718170969342677E-2</v>
      </c>
      <c r="M43" s="63">
        <v>856</v>
      </c>
      <c r="N43" s="15">
        <f t="shared" si="3"/>
        <v>12331903.0528</v>
      </c>
      <c r="O43" s="15">
        <f t="shared" si="4"/>
        <v>15222580.2752</v>
      </c>
      <c r="P43" s="15">
        <f t="shared" si="5"/>
        <v>5074193.4250666667</v>
      </c>
    </row>
    <row r="44" spans="1:16" x14ac:dyDescent="0.25">
      <c r="A44" s="24">
        <v>31000</v>
      </c>
      <c r="B44" s="25" t="s">
        <v>192</v>
      </c>
      <c r="C44" t="s">
        <v>242</v>
      </c>
      <c r="D44" s="26">
        <v>666</v>
      </c>
      <c r="E44" s="62">
        <v>838.93139999999994</v>
      </c>
      <c r="F44" s="62">
        <f t="shared" si="0"/>
        <v>1.2596567567567567</v>
      </c>
      <c r="G44" s="16">
        <v>2816</v>
      </c>
      <c r="H44" s="28">
        <f t="shared" si="1"/>
        <v>2362430.8223999999</v>
      </c>
      <c r="I44" s="28"/>
      <c r="J44" s="26">
        <v>13917</v>
      </c>
      <c r="K44" s="62">
        <v>3979.5229999999997</v>
      </c>
      <c r="L44" s="62">
        <f t="shared" si="2"/>
        <v>0.28594689947546165</v>
      </c>
      <c r="M44" s="63">
        <v>856</v>
      </c>
      <c r="N44" s="15">
        <f t="shared" si="3"/>
        <v>3406471.6879999996</v>
      </c>
      <c r="O44" s="15">
        <f t="shared" si="4"/>
        <v>5768902.5103999991</v>
      </c>
      <c r="P44" s="15">
        <f t="shared" si="5"/>
        <v>1922967.5034666664</v>
      </c>
    </row>
    <row r="45" spans="1:16" x14ac:dyDescent="0.25">
      <c r="A45" s="24">
        <v>3052</v>
      </c>
      <c r="B45" s="25" t="s">
        <v>193</v>
      </c>
      <c r="C45" t="s">
        <v>242</v>
      </c>
      <c r="D45" s="26">
        <v>642</v>
      </c>
      <c r="E45" s="62">
        <v>656.11229999999978</v>
      </c>
      <c r="F45" s="62">
        <f t="shared" si="0"/>
        <v>1.0219817757009342</v>
      </c>
      <c r="G45" s="16">
        <v>2816</v>
      </c>
      <c r="H45" s="28">
        <f t="shared" si="1"/>
        <v>1847612.2367999994</v>
      </c>
      <c r="I45" s="28"/>
      <c r="J45" s="26">
        <v>10951</v>
      </c>
      <c r="K45" s="62">
        <v>2113.9987000000001</v>
      </c>
      <c r="L45" s="62">
        <f t="shared" si="2"/>
        <v>0.19304161263811526</v>
      </c>
      <c r="M45" s="63">
        <v>856</v>
      </c>
      <c r="N45" s="15">
        <f t="shared" si="3"/>
        <v>1809582.8872</v>
      </c>
      <c r="O45" s="15">
        <f t="shared" si="4"/>
        <v>3657195.1239999994</v>
      </c>
      <c r="P45" s="15">
        <f t="shared" si="5"/>
        <v>1219065.0413333331</v>
      </c>
    </row>
    <row r="46" spans="1:16" x14ac:dyDescent="0.25">
      <c r="A46" s="24">
        <v>5006</v>
      </c>
      <c r="B46" s="25" t="s">
        <v>194</v>
      </c>
      <c r="C46" t="s">
        <v>242</v>
      </c>
      <c r="D46" s="26">
        <v>446</v>
      </c>
      <c r="E46" s="62">
        <v>470.57719999999983</v>
      </c>
      <c r="F46" s="62">
        <f t="shared" si="0"/>
        <v>1.0551058295964122</v>
      </c>
      <c r="G46" s="16">
        <v>2816</v>
      </c>
      <c r="H46" s="28">
        <f t="shared" si="1"/>
        <v>1325145.3951999994</v>
      </c>
      <c r="I46" s="28"/>
      <c r="J46" s="26">
        <v>25757</v>
      </c>
      <c r="K46" s="62">
        <v>5179.33</v>
      </c>
      <c r="L46" s="62">
        <f t="shared" si="2"/>
        <v>0.20108436541522692</v>
      </c>
      <c r="M46" s="63">
        <v>856</v>
      </c>
      <c r="N46" s="15">
        <f t="shared" si="3"/>
        <v>4433506.4799999995</v>
      </c>
      <c r="O46" s="15">
        <f t="shared" si="4"/>
        <v>5758651.8751999987</v>
      </c>
      <c r="P46" s="15">
        <f t="shared" si="5"/>
        <v>1919550.6250666662</v>
      </c>
    </row>
    <row r="47" spans="1:16" x14ac:dyDescent="0.25">
      <c r="A47" s="24">
        <v>18007</v>
      </c>
      <c r="B47" s="25" t="s">
        <v>195</v>
      </c>
      <c r="C47" t="s">
        <v>242</v>
      </c>
      <c r="D47" s="26">
        <v>455</v>
      </c>
      <c r="E47" s="62">
        <v>861.72220000000004</v>
      </c>
      <c r="F47" s="62">
        <f t="shared" si="0"/>
        <v>1.8938949450549452</v>
      </c>
      <c r="G47" s="16">
        <v>2816</v>
      </c>
      <c r="H47" s="28">
        <f t="shared" si="1"/>
        <v>2426609.7152</v>
      </c>
      <c r="I47" s="28"/>
      <c r="J47" s="26">
        <v>24315</v>
      </c>
      <c r="K47" s="62">
        <v>4720.0053999999991</v>
      </c>
      <c r="L47" s="62">
        <f t="shared" si="2"/>
        <v>0.1941190787579683</v>
      </c>
      <c r="M47" s="63">
        <v>856</v>
      </c>
      <c r="N47" s="15">
        <f t="shared" si="3"/>
        <v>4040324.6223999993</v>
      </c>
      <c r="O47" s="15">
        <f t="shared" si="4"/>
        <v>6466934.3375999993</v>
      </c>
      <c r="P47" s="15">
        <f t="shared" si="5"/>
        <v>2155644.7791999998</v>
      </c>
    </row>
    <row r="48" spans="1:16" x14ac:dyDescent="0.25">
      <c r="A48" s="24">
        <v>21001</v>
      </c>
      <c r="B48" s="25" t="s">
        <v>196</v>
      </c>
      <c r="C48" t="s">
        <v>242</v>
      </c>
      <c r="D48" s="26">
        <v>173</v>
      </c>
      <c r="E48" s="62">
        <v>216.97750000000002</v>
      </c>
      <c r="F48" s="62">
        <f t="shared" si="0"/>
        <v>1.2542052023121388</v>
      </c>
      <c r="G48" s="16">
        <v>2816</v>
      </c>
      <c r="H48" s="28">
        <f t="shared" si="1"/>
        <v>611008.64</v>
      </c>
      <c r="I48" s="28"/>
      <c r="J48" s="26">
        <v>6077</v>
      </c>
      <c r="K48" s="62">
        <v>1430.9437</v>
      </c>
      <c r="L48" s="62">
        <f t="shared" si="2"/>
        <v>0.2354687674839559</v>
      </c>
      <c r="M48" s="63">
        <v>856</v>
      </c>
      <c r="N48" s="15">
        <f t="shared" si="3"/>
        <v>1224887.8071999999</v>
      </c>
      <c r="O48" s="15">
        <f t="shared" si="4"/>
        <v>1835896.4471999998</v>
      </c>
      <c r="P48" s="15">
        <f t="shared" si="5"/>
        <v>611965.48239999998</v>
      </c>
    </row>
    <row r="49" spans="1:16" x14ac:dyDescent="0.25">
      <c r="A49" s="24">
        <v>4004</v>
      </c>
      <c r="B49" s="25" t="s">
        <v>197</v>
      </c>
      <c r="C49" t="s">
        <v>242</v>
      </c>
      <c r="D49" s="26">
        <v>382</v>
      </c>
      <c r="E49" s="62">
        <v>464.44</v>
      </c>
      <c r="F49" s="62">
        <f t="shared" si="0"/>
        <v>1.2158115183246074</v>
      </c>
      <c r="G49" s="16">
        <v>2816</v>
      </c>
      <c r="H49" s="28">
        <f t="shared" si="1"/>
        <v>1307863.04</v>
      </c>
      <c r="I49" s="28"/>
      <c r="J49" s="26">
        <v>25928</v>
      </c>
      <c r="K49" s="62">
        <v>6326.8397000000014</v>
      </c>
      <c r="L49" s="62">
        <f t="shared" si="2"/>
        <v>0.24401572431348353</v>
      </c>
      <c r="M49" s="63">
        <v>856</v>
      </c>
      <c r="N49" s="15">
        <f t="shared" si="3"/>
        <v>5415774.7832000013</v>
      </c>
      <c r="O49" s="15">
        <f t="shared" si="4"/>
        <v>6723637.8232000014</v>
      </c>
      <c r="P49" s="15">
        <f t="shared" si="5"/>
        <v>2241212.6077333339</v>
      </c>
    </row>
  </sheetData>
  <mergeCells count="2">
    <mergeCell ref="D7:H7"/>
    <mergeCell ref="J7:N7"/>
  </mergeCells>
  <pageMargins left="0.7" right="0.7" top="0.75" bottom="0.75" header="0.3" footer="0.3"/>
  <pageSetup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83E7D-6594-41E2-B636-0CC74B4DE509}">
  <dimension ref="A1:Q52"/>
  <sheetViews>
    <sheetView zoomScale="79" workbookViewId="0">
      <pane ySplit="8" topLeftCell="A33" activePane="bottomLeft" state="frozen"/>
      <selection activeCell="C9" sqref="C9"/>
      <selection pane="bottomLeft" activeCell="O4" sqref="O4"/>
    </sheetView>
  </sheetViews>
  <sheetFormatPr defaultRowHeight="15" x14ac:dyDescent="0.25"/>
  <cols>
    <col min="1" max="1" width="9.140625" hidden="1" customWidth="1"/>
    <col min="2" max="2" width="8.85546875" bestFit="1" customWidth="1"/>
    <col min="3" max="3" width="36.5703125" customWidth="1"/>
    <col min="4" max="4" width="15.85546875" customWidth="1"/>
    <col min="5" max="5" width="9.7109375" style="26" bestFit="1" customWidth="1"/>
    <col min="6" max="6" width="9.7109375" bestFit="1" customWidth="1"/>
    <col min="7" max="7" width="9.42578125" bestFit="1" customWidth="1"/>
    <col min="8" max="8" width="11.28515625" customWidth="1"/>
    <col min="9" max="9" width="13.5703125" customWidth="1"/>
    <col min="10" max="10" width="4.42578125" customWidth="1"/>
    <col min="11" max="11" width="10.7109375" bestFit="1" customWidth="1"/>
    <col min="12" max="12" width="10.42578125" bestFit="1" customWidth="1"/>
    <col min="13" max="13" width="9.42578125" bestFit="1" customWidth="1"/>
    <col min="15" max="16" width="16.42578125" bestFit="1" customWidth="1"/>
    <col min="17" max="17" width="14.28515625" bestFit="1" customWidth="1"/>
  </cols>
  <sheetData>
    <row r="1" spans="2:17" x14ac:dyDescent="0.25">
      <c r="B1" s="1" t="s">
        <v>0</v>
      </c>
      <c r="E1"/>
    </row>
    <row r="2" spans="2:17" x14ac:dyDescent="0.25">
      <c r="B2" s="1" t="s">
        <v>198</v>
      </c>
      <c r="E2"/>
    </row>
    <row r="3" spans="2:17" x14ac:dyDescent="0.25">
      <c r="E3"/>
    </row>
    <row r="4" spans="2:17" x14ac:dyDescent="0.25">
      <c r="B4" s="1" t="s">
        <v>6</v>
      </c>
      <c r="E4" s="53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2:17" x14ac:dyDescent="0.25">
      <c r="B5" s="1"/>
      <c r="E5" s="64"/>
      <c r="F5" s="65"/>
      <c r="G5" s="66"/>
      <c r="H5" s="54"/>
      <c r="I5" s="54"/>
      <c r="J5" s="54"/>
      <c r="K5" s="54"/>
      <c r="L5" s="54"/>
      <c r="M5" s="55"/>
      <c r="N5" s="54"/>
      <c r="O5" s="56"/>
      <c r="P5" s="57"/>
      <c r="Q5" s="54"/>
    </row>
    <row r="6" spans="2:17" s="65" customFormat="1" x14ac:dyDescent="0.25">
      <c r="B6" s="1" t="s">
        <v>7</v>
      </c>
      <c r="E6" s="53"/>
      <c r="F6" s="53"/>
      <c r="G6" s="54"/>
      <c r="H6" s="54"/>
      <c r="I6" s="53"/>
      <c r="J6" s="53"/>
      <c r="K6" s="53"/>
      <c r="L6" s="53"/>
      <c r="M6" s="54"/>
      <c r="N6" s="54"/>
      <c r="O6" s="53"/>
      <c r="P6" s="53"/>
      <c r="Q6" s="54"/>
    </row>
    <row r="7" spans="2:17" x14ac:dyDescent="0.25">
      <c r="E7" s="58" t="s">
        <v>148</v>
      </c>
      <c r="F7" s="58"/>
      <c r="G7" s="58"/>
      <c r="H7" s="58"/>
      <c r="I7" s="58"/>
      <c r="J7" s="59"/>
      <c r="K7" s="58" t="s">
        <v>149</v>
      </c>
      <c r="L7" s="58"/>
      <c r="M7" s="58"/>
      <c r="N7" s="58"/>
      <c r="O7" s="58"/>
      <c r="P7" s="60"/>
      <c r="Q7" s="60"/>
    </row>
    <row r="8" spans="2:17" ht="45" x14ac:dyDescent="0.25">
      <c r="B8" s="18" t="s">
        <v>8</v>
      </c>
      <c r="C8" s="18" t="s">
        <v>9</v>
      </c>
      <c r="D8" s="67" t="s">
        <v>150</v>
      </c>
      <c r="E8" s="19" t="s">
        <v>151</v>
      </c>
      <c r="F8" s="18" t="s">
        <v>152</v>
      </c>
      <c r="G8" s="18" t="s">
        <v>153</v>
      </c>
      <c r="H8" s="18" t="s">
        <v>154</v>
      </c>
      <c r="I8" s="18" t="s">
        <v>155</v>
      </c>
      <c r="J8" s="61"/>
      <c r="K8" s="18" t="s">
        <v>156</v>
      </c>
      <c r="L8" s="18" t="s">
        <v>152</v>
      </c>
      <c r="M8" s="18" t="s">
        <v>153</v>
      </c>
      <c r="N8" s="18" t="s">
        <v>154</v>
      </c>
      <c r="O8" s="18" t="s">
        <v>155</v>
      </c>
      <c r="P8" s="18" t="s">
        <v>157</v>
      </c>
      <c r="Q8" s="18" t="s">
        <v>18</v>
      </c>
    </row>
    <row r="9" spans="2:17" x14ac:dyDescent="0.25">
      <c r="B9" s="24">
        <v>1002</v>
      </c>
      <c r="C9" s="25" t="s">
        <v>199</v>
      </c>
      <c r="D9" t="s">
        <v>243</v>
      </c>
      <c r="E9" s="26">
        <v>367</v>
      </c>
      <c r="F9" s="62">
        <v>353.77059999999994</v>
      </c>
      <c r="G9" s="62">
        <f>IFERROR(F9/E9,0)</f>
        <v>0.96395258855585819</v>
      </c>
      <c r="H9" s="16">
        <v>2624</v>
      </c>
      <c r="I9" s="28">
        <f>E9*G9*H9</f>
        <v>928294.05439999991</v>
      </c>
      <c r="J9" s="28"/>
      <c r="K9" s="26">
        <v>13411</v>
      </c>
      <c r="L9" s="62">
        <v>2797.2812000000004</v>
      </c>
      <c r="M9" s="62">
        <f t="shared" ref="M9:M51" si="0">IFERROR(L9/K9,0)</f>
        <v>0.208581105063008</v>
      </c>
      <c r="N9" s="68">
        <v>804.5</v>
      </c>
      <c r="O9" s="15">
        <f>K9*M9*N9</f>
        <v>2250412.7254000003</v>
      </c>
      <c r="P9" s="15">
        <f>O9+I9</f>
        <v>3178706.7798000001</v>
      </c>
      <c r="Q9" s="15">
        <f>P9/3</f>
        <v>1059568.9266000001</v>
      </c>
    </row>
    <row r="10" spans="2:17" x14ac:dyDescent="0.25">
      <c r="B10" s="24">
        <v>1011</v>
      </c>
      <c r="C10" s="25" t="s">
        <v>200</v>
      </c>
      <c r="D10" t="s">
        <v>243</v>
      </c>
      <c r="E10" s="26">
        <v>662</v>
      </c>
      <c r="F10" s="62">
        <v>748.39670000000012</v>
      </c>
      <c r="G10" s="62">
        <f>IFERROR(F10/E10,0)</f>
        <v>1.1305086102719035</v>
      </c>
      <c r="H10" s="16">
        <v>2624</v>
      </c>
      <c r="I10" s="28">
        <f t="shared" ref="I10:I51" si="1">E10*G10*H10</f>
        <v>1963792.9408000002</v>
      </c>
      <c r="J10" s="28"/>
      <c r="K10" s="26">
        <v>36061</v>
      </c>
      <c r="L10" s="62">
        <v>4948.7553999999991</v>
      </c>
      <c r="M10" s="62">
        <f t="shared" si="0"/>
        <v>0.13723289426249963</v>
      </c>
      <c r="N10" s="68">
        <v>804.5</v>
      </c>
      <c r="O10" s="15">
        <f t="shared" ref="O10:O51" si="2">K10*M10*N10</f>
        <v>3981273.7192999991</v>
      </c>
      <c r="P10" s="15">
        <f>O10+I10</f>
        <v>5945066.660099999</v>
      </c>
      <c r="Q10" s="15">
        <f t="shared" ref="Q10:Q52" si="3">P10/3</f>
        <v>1981688.8866999997</v>
      </c>
    </row>
    <row r="11" spans="2:17" x14ac:dyDescent="0.25">
      <c r="B11" s="24">
        <v>2005</v>
      </c>
      <c r="C11" s="25" t="s">
        <v>201</v>
      </c>
      <c r="D11" t="s">
        <v>243</v>
      </c>
      <c r="E11" s="26">
        <v>471</v>
      </c>
      <c r="F11" s="62">
        <v>404.00179999999995</v>
      </c>
      <c r="G11" s="62">
        <f t="shared" ref="G11:G51" si="4">IFERROR(F11/E11,0)</f>
        <v>0.85775329087048824</v>
      </c>
      <c r="H11" s="16">
        <v>2624</v>
      </c>
      <c r="I11" s="28">
        <f t="shared" si="1"/>
        <v>1060100.7231999999</v>
      </c>
      <c r="J11" s="28"/>
      <c r="K11" s="26">
        <v>19908</v>
      </c>
      <c r="L11" s="62">
        <v>4962.2714999999989</v>
      </c>
      <c r="M11" s="62">
        <f t="shared" si="0"/>
        <v>0.24926017179023502</v>
      </c>
      <c r="N11" s="68">
        <v>804.5</v>
      </c>
      <c r="O11" s="15">
        <f t="shared" si="2"/>
        <v>3992147.4217499993</v>
      </c>
      <c r="P11" s="15">
        <f>O11+I11</f>
        <v>5052248.1449499987</v>
      </c>
      <c r="Q11" s="15">
        <f t="shared" si="3"/>
        <v>1684082.7149833329</v>
      </c>
    </row>
    <row r="12" spans="2:17" x14ac:dyDescent="0.25">
      <c r="B12" s="24">
        <v>2008</v>
      </c>
      <c r="C12" s="25" t="s">
        <v>202</v>
      </c>
      <c r="D12" t="s">
        <v>243</v>
      </c>
      <c r="E12" s="26">
        <v>227</v>
      </c>
      <c r="F12" s="62">
        <v>344.82300000000004</v>
      </c>
      <c r="G12" s="62">
        <f t="shared" si="4"/>
        <v>1.5190440528634364</v>
      </c>
      <c r="H12" s="16">
        <v>2624</v>
      </c>
      <c r="I12" s="28">
        <f t="shared" si="1"/>
        <v>904815.55200000014</v>
      </c>
      <c r="J12" s="28"/>
      <c r="K12" s="26">
        <v>22046</v>
      </c>
      <c r="L12" s="62">
        <v>3072.6203000000005</v>
      </c>
      <c r="M12" s="62">
        <f t="shared" si="0"/>
        <v>0.13937314252018509</v>
      </c>
      <c r="N12" s="68">
        <v>804.5</v>
      </c>
      <c r="O12" s="15">
        <f t="shared" si="2"/>
        <v>2471923.0313500003</v>
      </c>
      <c r="P12" s="15">
        <f>O12+I12</f>
        <v>3376738.5833500004</v>
      </c>
      <c r="Q12" s="15">
        <f t="shared" si="3"/>
        <v>1125579.5277833336</v>
      </c>
    </row>
    <row r="13" spans="2:17" x14ac:dyDescent="0.25">
      <c r="B13" s="24">
        <v>2010</v>
      </c>
      <c r="C13" s="25" t="s">
        <v>80</v>
      </c>
      <c r="D13" t="s">
        <v>243</v>
      </c>
      <c r="E13" s="26">
        <v>62</v>
      </c>
      <c r="F13" s="62">
        <v>35.871999999999993</v>
      </c>
      <c r="G13" s="62">
        <f t="shared" si="4"/>
        <v>0.57858064516129015</v>
      </c>
      <c r="H13" s="16">
        <v>2624</v>
      </c>
      <c r="I13" s="28">
        <f t="shared" si="1"/>
        <v>94128.127999999982</v>
      </c>
      <c r="J13" s="28"/>
      <c r="K13" s="26">
        <v>3153</v>
      </c>
      <c r="L13" s="62">
        <v>477.89699999999999</v>
      </c>
      <c r="M13" s="62">
        <f t="shared" si="0"/>
        <v>0.15156898192197907</v>
      </c>
      <c r="N13" s="68">
        <v>804.5</v>
      </c>
      <c r="O13" s="15">
        <f t="shared" si="2"/>
        <v>384468.13649999996</v>
      </c>
      <c r="P13" s="15">
        <f>O13+I13</f>
        <v>478596.26449999993</v>
      </c>
      <c r="Q13" s="15">
        <f t="shared" si="3"/>
        <v>159532.08816666665</v>
      </c>
    </row>
    <row r="14" spans="2:17" x14ac:dyDescent="0.25">
      <c r="B14" s="24">
        <v>2134</v>
      </c>
      <c r="C14" s="25" t="s">
        <v>203</v>
      </c>
      <c r="D14" t="s">
        <v>243</v>
      </c>
      <c r="E14" s="26">
        <v>129</v>
      </c>
      <c r="F14" s="62">
        <v>234.41209999999998</v>
      </c>
      <c r="G14" s="62">
        <f t="shared" si="4"/>
        <v>1.8171480620155038</v>
      </c>
      <c r="H14" s="16">
        <v>2624</v>
      </c>
      <c r="I14" s="28">
        <f t="shared" si="1"/>
        <v>615097.3504</v>
      </c>
      <c r="J14" s="28"/>
      <c r="K14" s="26">
        <v>9953</v>
      </c>
      <c r="L14" s="62">
        <v>2278.5425999999993</v>
      </c>
      <c r="M14" s="62">
        <f t="shared" si="0"/>
        <v>0.22893023209082683</v>
      </c>
      <c r="N14" s="68">
        <v>804.5</v>
      </c>
      <c r="O14" s="15">
        <f t="shared" si="2"/>
        <v>1833087.5216999995</v>
      </c>
      <c r="P14" s="15">
        <f>O14+I14</f>
        <v>2448184.8720999993</v>
      </c>
      <c r="Q14" s="15">
        <f t="shared" si="3"/>
        <v>816061.62403333315</v>
      </c>
    </row>
    <row r="15" spans="2:17" x14ac:dyDescent="0.25">
      <c r="B15" s="24">
        <v>3002</v>
      </c>
      <c r="C15" s="25" t="s">
        <v>204</v>
      </c>
      <c r="D15" t="s">
        <v>243</v>
      </c>
      <c r="E15" s="26">
        <v>120</v>
      </c>
      <c r="F15" s="62">
        <v>102.23649999999999</v>
      </c>
      <c r="G15" s="62">
        <f>IFERROR(F15/E15,0)</f>
        <v>0.85197083333333323</v>
      </c>
      <c r="H15" s="16">
        <v>2624</v>
      </c>
      <c r="I15" s="28">
        <f>E15*G15*H15</f>
        <v>268268.576</v>
      </c>
      <c r="J15" s="28"/>
      <c r="K15" s="26">
        <v>12878</v>
      </c>
      <c r="L15" s="62">
        <v>2148.5727999999995</v>
      </c>
      <c r="M15" s="62">
        <f>IFERROR(L15/K15,0)</f>
        <v>0.16684056530517158</v>
      </c>
      <c r="N15" s="68">
        <v>804.5</v>
      </c>
      <c r="O15" s="15">
        <f>K15*M15*N15</f>
        <v>1728526.8175999995</v>
      </c>
      <c r="P15" s="15">
        <f>O15+I15</f>
        <v>1996795.3935999996</v>
      </c>
      <c r="Q15" s="15">
        <f>P15/3</f>
        <v>665598.4645333332</v>
      </c>
    </row>
    <row r="16" spans="2:17" x14ac:dyDescent="0.25">
      <c r="B16" s="24">
        <v>3066</v>
      </c>
      <c r="C16" s="25" t="s">
        <v>205</v>
      </c>
      <c r="D16" t="s">
        <v>243</v>
      </c>
      <c r="E16" s="26">
        <v>481</v>
      </c>
      <c r="F16" s="62">
        <v>766.99850000000004</v>
      </c>
      <c r="G16" s="62">
        <f t="shared" si="4"/>
        <v>1.5945914760914761</v>
      </c>
      <c r="H16" s="16">
        <v>2624</v>
      </c>
      <c r="I16" s="28">
        <f t="shared" si="1"/>
        <v>2012604.064</v>
      </c>
      <c r="J16" s="28"/>
      <c r="K16" s="26">
        <v>17504</v>
      </c>
      <c r="L16" s="62">
        <v>4247.9644000000017</v>
      </c>
      <c r="M16" s="62">
        <f t="shared" si="0"/>
        <v>0.24268535191956134</v>
      </c>
      <c r="N16" s="68">
        <v>804.5</v>
      </c>
      <c r="O16" s="15">
        <f t="shared" si="2"/>
        <v>3417487.3598000011</v>
      </c>
      <c r="P16" s="15">
        <f>O16+I16</f>
        <v>5430091.4238000009</v>
      </c>
      <c r="Q16" s="15">
        <f t="shared" si="3"/>
        <v>1810030.4746000003</v>
      </c>
    </row>
    <row r="17" spans="2:17" x14ac:dyDescent="0.25">
      <c r="B17" s="24">
        <v>3999</v>
      </c>
      <c r="C17" s="25" t="s">
        <v>206</v>
      </c>
      <c r="D17" t="s">
        <v>243</v>
      </c>
      <c r="E17" s="26">
        <v>42</v>
      </c>
      <c r="F17" s="62">
        <v>140.26859999999999</v>
      </c>
      <c r="G17" s="62">
        <f t="shared" si="4"/>
        <v>3.3397285714285712</v>
      </c>
      <c r="H17" s="16">
        <v>2624</v>
      </c>
      <c r="I17" s="28">
        <f t="shared" si="1"/>
        <v>368064.8064</v>
      </c>
      <c r="J17" s="28"/>
      <c r="K17" s="26">
        <v>3730</v>
      </c>
      <c r="L17" s="62">
        <v>970.50020000000006</v>
      </c>
      <c r="M17" s="62">
        <f t="shared" si="0"/>
        <v>0.26018772117962469</v>
      </c>
      <c r="N17" s="68">
        <v>804.5</v>
      </c>
      <c r="O17" s="15">
        <f t="shared" si="2"/>
        <v>780767.41090000002</v>
      </c>
      <c r="P17" s="15">
        <f>O17+I17</f>
        <v>1148832.2173000001</v>
      </c>
      <c r="Q17" s="15">
        <f t="shared" si="3"/>
        <v>382944.07243333338</v>
      </c>
    </row>
    <row r="18" spans="2:17" x14ac:dyDescent="0.25">
      <c r="B18" s="24">
        <v>4006</v>
      </c>
      <c r="C18" s="25" t="s">
        <v>207</v>
      </c>
      <c r="D18" t="s">
        <v>243</v>
      </c>
      <c r="E18" s="26">
        <v>294</v>
      </c>
      <c r="F18" s="62">
        <v>385.02239999999989</v>
      </c>
      <c r="G18" s="62">
        <f t="shared" si="4"/>
        <v>1.3095999999999997</v>
      </c>
      <c r="H18" s="16">
        <v>2624</v>
      </c>
      <c r="I18" s="28">
        <f t="shared" si="1"/>
        <v>1010298.7775999997</v>
      </c>
      <c r="J18" s="28"/>
      <c r="K18" s="26">
        <v>21469</v>
      </c>
      <c r="L18" s="62">
        <v>4744.6220000000012</v>
      </c>
      <c r="M18" s="62">
        <f t="shared" si="0"/>
        <v>0.22099874237272352</v>
      </c>
      <c r="N18" s="68">
        <v>804.5</v>
      </c>
      <c r="O18" s="15">
        <f t="shared" si="2"/>
        <v>3817048.3990000011</v>
      </c>
      <c r="P18" s="15">
        <f>O18+I18</f>
        <v>4827347.1766000008</v>
      </c>
      <c r="Q18" s="15">
        <f t="shared" si="3"/>
        <v>1609115.7255333336</v>
      </c>
    </row>
    <row r="19" spans="2:17" x14ac:dyDescent="0.25">
      <c r="B19" s="24">
        <v>4008</v>
      </c>
      <c r="C19" s="25" t="s">
        <v>208</v>
      </c>
      <c r="D19" t="s">
        <v>243</v>
      </c>
      <c r="E19" s="26">
        <v>196</v>
      </c>
      <c r="F19" s="62">
        <v>207.2774</v>
      </c>
      <c r="G19" s="62">
        <f t="shared" si="4"/>
        <v>1.0575377551020408</v>
      </c>
      <c r="H19" s="16">
        <v>2624</v>
      </c>
      <c r="I19" s="28">
        <f t="shared" si="1"/>
        <v>543895.89760000003</v>
      </c>
      <c r="J19" s="28"/>
      <c r="K19" s="26">
        <v>14075</v>
      </c>
      <c r="L19" s="62">
        <v>2763.6037999999999</v>
      </c>
      <c r="M19" s="62">
        <f t="shared" si="0"/>
        <v>0.19634840497335701</v>
      </c>
      <c r="N19" s="68">
        <v>804.5</v>
      </c>
      <c r="O19" s="15">
        <f t="shared" si="2"/>
        <v>2223319.2571</v>
      </c>
      <c r="P19" s="15">
        <f>O19+I19</f>
        <v>2767215.1546999998</v>
      </c>
      <c r="Q19" s="15">
        <f t="shared" si="3"/>
        <v>922405.05156666657</v>
      </c>
    </row>
    <row r="20" spans="2:17" x14ac:dyDescent="0.25">
      <c r="B20" s="24">
        <v>4025</v>
      </c>
      <c r="C20" s="25" t="s">
        <v>209</v>
      </c>
      <c r="D20" t="s">
        <v>243</v>
      </c>
      <c r="E20" s="26">
        <v>455</v>
      </c>
      <c r="F20" s="62">
        <v>709.9482999999999</v>
      </c>
      <c r="G20" s="62">
        <f t="shared" si="4"/>
        <v>1.5603259340659339</v>
      </c>
      <c r="H20" s="16">
        <v>2624</v>
      </c>
      <c r="I20" s="28">
        <f t="shared" si="1"/>
        <v>1862904.3391999998</v>
      </c>
      <c r="J20" s="28"/>
      <c r="K20" s="26">
        <v>10682</v>
      </c>
      <c r="L20" s="62">
        <v>3432.6605000000009</v>
      </c>
      <c r="M20" s="62">
        <f t="shared" si="0"/>
        <v>0.3213499812769145</v>
      </c>
      <c r="N20" s="68">
        <v>804.5</v>
      </c>
      <c r="O20" s="15">
        <f t="shared" si="2"/>
        <v>2761575.3722500005</v>
      </c>
      <c r="P20" s="15">
        <f>O20+I20</f>
        <v>4624479.7114500003</v>
      </c>
      <c r="Q20" s="15">
        <f t="shared" si="3"/>
        <v>1541493.2371500002</v>
      </c>
    </row>
    <row r="21" spans="2:17" x14ac:dyDescent="0.25">
      <c r="B21" s="24">
        <v>5003</v>
      </c>
      <c r="C21" s="25" t="s">
        <v>210</v>
      </c>
      <c r="D21" t="s">
        <v>243</v>
      </c>
      <c r="E21" s="26">
        <v>185</v>
      </c>
      <c r="F21" s="62">
        <v>142.51740000000001</v>
      </c>
      <c r="G21" s="62">
        <f t="shared" si="4"/>
        <v>0.77036432432432433</v>
      </c>
      <c r="H21" s="16">
        <v>2624</v>
      </c>
      <c r="I21" s="28">
        <f t="shared" si="1"/>
        <v>373965.65760000004</v>
      </c>
      <c r="J21" s="28"/>
      <c r="K21" s="26">
        <v>7365</v>
      </c>
      <c r="L21" s="62">
        <v>1752.1546000000001</v>
      </c>
      <c r="M21" s="62">
        <f t="shared" si="0"/>
        <v>0.23790286490156146</v>
      </c>
      <c r="N21" s="68">
        <v>804.5</v>
      </c>
      <c r="O21" s="15">
        <f t="shared" si="2"/>
        <v>1409608.3757</v>
      </c>
      <c r="P21" s="15">
        <f>O21+I21</f>
        <v>1783574.0333</v>
      </c>
      <c r="Q21" s="15">
        <f t="shared" si="3"/>
        <v>594524.67776666663</v>
      </c>
    </row>
    <row r="22" spans="2:17" x14ac:dyDescent="0.25">
      <c r="B22" s="24">
        <v>5007</v>
      </c>
      <c r="C22" s="25" t="s">
        <v>193</v>
      </c>
      <c r="D22" t="s">
        <v>243</v>
      </c>
      <c r="E22" s="26">
        <v>241</v>
      </c>
      <c r="F22" s="62">
        <v>376.21329999999995</v>
      </c>
      <c r="G22" s="62">
        <f t="shared" si="4"/>
        <v>1.5610510373443982</v>
      </c>
      <c r="H22" s="16">
        <v>2624</v>
      </c>
      <c r="I22" s="28">
        <f t="shared" si="1"/>
        <v>987183.69919999992</v>
      </c>
      <c r="J22" s="28"/>
      <c r="K22" s="26">
        <v>9912</v>
      </c>
      <c r="L22" s="62">
        <v>2205.0299</v>
      </c>
      <c r="M22" s="62">
        <f t="shared" si="0"/>
        <v>0.22246064366424537</v>
      </c>
      <c r="N22" s="68">
        <v>804.5</v>
      </c>
      <c r="O22" s="15">
        <f t="shared" si="2"/>
        <v>1773946.55455</v>
      </c>
      <c r="P22" s="15">
        <f>O22+I22</f>
        <v>2761130.2537500001</v>
      </c>
      <c r="Q22" s="15">
        <f t="shared" si="3"/>
        <v>920376.75125000009</v>
      </c>
    </row>
    <row r="23" spans="2:17" x14ac:dyDescent="0.25">
      <c r="B23" s="24">
        <v>5014</v>
      </c>
      <c r="C23" s="25" t="s">
        <v>211</v>
      </c>
      <c r="D23" t="s">
        <v>243</v>
      </c>
      <c r="E23" s="26">
        <v>513</v>
      </c>
      <c r="F23" s="62">
        <v>648.7133</v>
      </c>
      <c r="G23" s="62">
        <f t="shared" si="4"/>
        <v>1.264548343079922</v>
      </c>
      <c r="H23" s="16">
        <v>2624</v>
      </c>
      <c r="I23" s="28">
        <f t="shared" si="1"/>
        <v>1702223.6991999999</v>
      </c>
      <c r="J23" s="28"/>
      <c r="K23" s="26">
        <v>13040</v>
      </c>
      <c r="L23" s="62">
        <v>3671.9106000000011</v>
      </c>
      <c r="M23" s="62">
        <f t="shared" si="0"/>
        <v>0.28158823619631912</v>
      </c>
      <c r="N23" s="68">
        <v>804.5</v>
      </c>
      <c r="O23" s="15">
        <f t="shared" si="2"/>
        <v>2954052.0777000012</v>
      </c>
      <c r="P23" s="15">
        <f>O23+I23</f>
        <v>4656275.7769000009</v>
      </c>
      <c r="Q23" s="15">
        <f t="shared" si="3"/>
        <v>1552091.9256333336</v>
      </c>
    </row>
    <row r="24" spans="2:17" x14ac:dyDescent="0.25">
      <c r="B24" s="24">
        <v>6005</v>
      </c>
      <c r="C24" s="25" t="s">
        <v>212</v>
      </c>
      <c r="D24" t="s">
        <v>243</v>
      </c>
      <c r="E24" s="26">
        <v>161</v>
      </c>
      <c r="F24" s="62">
        <v>169.88579999999999</v>
      </c>
      <c r="G24" s="62">
        <f t="shared" si="4"/>
        <v>1.055191304347826</v>
      </c>
      <c r="H24" s="16">
        <v>2624</v>
      </c>
      <c r="I24" s="28">
        <f t="shared" si="1"/>
        <v>445780.33919999999</v>
      </c>
      <c r="J24" s="28"/>
      <c r="K24" s="26">
        <v>13303</v>
      </c>
      <c r="L24" s="62">
        <v>2771.6754999999998</v>
      </c>
      <c r="M24" s="62">
        <f t="shared" si="0"/>
        <v>0.20834965797188604</v>
      </c>
      <c r="N24" s="68">
        <v>804.5</v>
      </c>
      <c r="O24" s="15">
        <f t="shared" si="2"/>
        <v>2229812.9397499999</v>
      </c>
      <c r="P24" s="15">
        <f>O24+I24</f>
        <v>2675593.2789499997</v>
      </c>
      <c r="Q24" s="15">
        <f t="shared" si="3"/>
        <v>891864.42631666653</v>
      </c>
    </row>
    <row r="25" spans="2:17" x14ac:dyDescent="0.25">
      <c r="B25" s="24">
        <v>7005</v>
      </c>
      <c r="C25" s="25" t="s">
        <v>213</v>
      </c>
      <c r="D25" t="s">
        <v>243</v>
      </c>
      <c r="E25" s="26">
        <v>262</v>
      </c>
      <c r="F25" s="62">
        <v>371.66570000000002</v>
      </c>
      <c r="G25" s="62">
        <f t="shared" si="4"/>
        <v>1.4185713740458017</v>
      </c>
      <c r="H25" s="16">
        <v>2624</v>
      </c>
      <c r="I25" s="28">
        <f t="shared" si="1"/>
        <v>975250.79680000001</v>
      </c>
      <c r="J25" s="28"/>
      <c r="K25" s="26">
        <v>17064</v>
      </c>
      <c r="L25" s="62">
        <v>4296.4339</v>
      </c>
      <c r="M25" s="62">
        <f t="shared" si="0"/>
        <v>0.25178351500234414</v>
      </c>
      <c r="N25" s="68">
        <v>804.5</v>
      </c>
      <c r="O25" s="15">
        <f t="shared" si="2"/>
        <v>3456481.0725500002</v>
      </c>
      <c r="P25" s="15">
        <f>O25+I25</f>
        <v>4431731.8693500003</v>
      </c>
      <c r="Q25" s="15">
        <f t="shared" si="3"/>
        <v>1477243.9564500002</v>
      </c>
    </row>
    <row r="26" spans="2:17" x14ac:dyDescent="0.25">
      <c r="B26" s="24">
        <v>7008</v>
      </c>
      <c r="C26" s="25" t="s">
        <v>214</v>
      </c>
      <c r="D26" t="s">
        <v>243</v>
      </c>
      <c r="E26" s="26">
        <v>1</v>
      </c>
      <c r="F26" s="62">
        <v>2.2885</v>
      </c>
      <c r="G26" s="62">
        <f t="shared" si="4"/>
        <v>2.2885</v>
      </c>
      <c r="H26" s="16">
        <v>2624</v>
      </c>
      <c r="I26" s="28">
        <f t="shared" si="1"/>
        <v>6005.0240000000003</v>
      </c>
      <c r="J26" s="28"/>
      <c r="K26" s="26">
        <v>2005</v>
      </c>
      <c r="L26" s="62">
        <v>325.62130000000002</v>
      </c>
      <c r="M26" s="62">
        <f t="shared" si="0"/>
        <v>0.16240463840399003</v>
      </c>
      <c r="N26" s="68">
        <v>804.5</v>
      </c>
      <c r="O26" s="15">
        <f t="shared" si="2"/>
        <v>261962.33585</v>
      </c>
      <c r="P26" s="15">
        <f>O26+I26</f>
        <v>267967.35985000001</v>
      </c>
      <c r="Q26" s="15">
        <f t="shared" si="3"/>
        <v>89322.453283333336</v>
      </c>
    </row>
    <row r="27" spans="2:17" x14ac:dyDescent="0.25">
      <c r="B27" s="24">
        <v>8012</v>
      </c>
      <c r="C27" s="25" t="s">
        <v>215</v>
      </c>
      <c r="D27" t="s">
        <v>243</v>
      </c>
      <c r="E27" s="26">
        <v>513</v>
      </c>
      <c r="F27" s="62">
        <v>535.29480000000001</v>
      </c>
      <c r="G27" s="62">
        <f t="shared" si="4"/>
        <v>1.043459649122807</v>
      </c>
      <c r="H27" s="16">
        <v>2624</v>
      </c>
      <c r="I27" s="28">
        <f t="shared" si="1"/>
        <v>1404613.5552000001</v>
      </c>
      <c r="J27" s="28"/>
      <c r="K27" s="26">
        <v>22532</v>
      </c>
      <c r="L27" s="62">
        <v>3063.4933999999994</v>
      </c>
      <c r="M27" s="62">
        <f t="shared" si="0"/>
        <v>0.13596189419492274</v>
      </c>
      <c r="N27" s="68">
        <v>804.5</v>
      </c>
      <c r="O27" s="15">
        <f t="shared" si="2"/>
        <v>2464580.4402999994</v>
      </c>
      <c r="P27" s="15">
        <f>O27+I27</f>
        <v>3869193.9954999993</v>
      </c>
      <c r="Q27" s="15">
        <f t="shared" si="3"/>
        <v>1289731.331833333</v>
      </c>
    </row>
    <row r="28" spans="2:17" x14ac:dyDescent="0.25">
      <c r="B28" s="24">
        <v>8088</v>
      </c>
      <c r="C28" s="25" t="s">
        <v>216</v>
      </c>
      <c r="D28" t="s">
        <v>243</v>
      </c>
      <c r="E28" s="26">
        <v>577</v>
      </c>
      <c r="F28" s="62">
        <v>667.22190000000001</v>
      </c>
      <c r="G28" s="62">
        <f t="shared" si="4"/>
        <v>1.1563637781629117</v>
      </c>
      <c r="H28" s="16">
        <v>2624</v>
      </c>
      <c r="I28" s="28">
        <f t="shared" si="1"/>
        <v>1750790.2656</v>
      </c>
      <c r="J28" s="28"/>
      <c r="K28" s="26">
        <v>20632</v>
      </c>
      <c r="L28" s="62">
        <v>5673.3555999999999</v>
      </c>
      <c r="M28" s="62">
        <f t="shared" si="0"/>
        <v>0.27497846064366033</v>
      </c>
      <c r="N28" s="68">
        <v>804.5</v>
      </c>
      <c r="O28" s="15">
        <f t="shared" si="2"/>
        <v>4564214.5801999997</v>
      </c>
      <c r="P28" s="15">
        <f>O28+I28</f>
        <v>6315004.8457999993</v>
      </c>
      <c r="Q28" s="15">
        <f t="shared" si="3"/>
        <v>2105001.6152666663</v>
      </c>
    </row>
    <row r="29" spans="2:17" x14ac:dyDescent="0.25">
      <c r="B29" s="24">
        <v>10004</v>
      </c>
      <c r="C29" s="25" t="s">
        <v>217</v>
      </c>
      <c r="D29" t="s">
        <v>243</v>
      </c>
      <c r="E29" s="26">
        <v>682</v>
      </c>
      <c r="F29" s="62">
        <v>830.56000000000006</v>
      </c>
      <c r="G29" s="62">
        <f t="shared" si="4"/>
        <v>1.2178299120234606</v>
      </c>
      <c r="H29" s="16">
        <v>2624</v>
      </c>
      <c r="I29" s="28">
        <f t="shared" si="1"/>
        <v>2179389.4400000004</v>
      </c>
      <c r="J29" s="28"/>
      <c r="K29" s="26">
        <v>17512</v>
      </c>
      <c r="L29" s="62">
        <v>4357.3183999999992</v>
      </c>
      <c r="M29" s="62">
        <f t="shared" si="0"/>
        <v>0.24881900411146637</v>
      </c>
      <c r="N29" s="68">
        <v>804.5</v>
      </c>
      <c r="O29" s="15">
        <f t="shared" si="2"/>
        <v>3505462.6527999993</v>
      </c>
      <c r="P29" s="15">
        <f>O29+I29</f>
        <v>5684852.0927999998</v>
      </c>
      <c r="Q29" s="15">
        <f t="shared" si="3"/>
        <v>1894950.6975999998</v>
      </c>
    </row>
    <row r="30" spans="2:17" x14ac:dyDescent="0.25">
      <c r="B30" s="24">
        <v>12002</v>
      </c>
      <c r="C30" s="25" t="s">
        <v>218</v>
      </c>
      <c r="D30" t="s">
        <v>243</v>
      </c>
      <c r="E30" s="26">
        <v>424</v>
      </c>
      <c r="F30" s="62">
        <v>514.75170000000003</v>
      </c>
      <c r="G30" s="62">
        <f t="shared" si="4"/>
        <v>1.2140370283018869</v>
      </c>
      <c r="H30" s="16">
        <v>2624</v>
      </c>
      <c r="I30" s="28">
        <f t="shared" si="1"/>
        <v>1350708.4608</v>
      </c>
      <c r="J30" s="28"/>
      <c r="K30" s="26">
        <v>25501</v>
      </c>
      <c r="L30" s="62">
        <v>7571.7099000000007</v>
      </c>
      <c r="M30" s="62">
        <f t="shared" si="0"/>
        <v>0.29691815615073924</v>
      </c>
      <c r="N30" s="68">
        <v>804.5</v>
      </c>
      <c r="O30" s="15">
        <f t="shared" si="2"/>
        <v>6091440.614550001</v>
      </c>
      <c r="P30" s="15">
        <f>O30+I30</f>
        <v>7442149.0753500015</v>
      </c>
      <c r="Q30" s="15">
        <f t="shared" si="3"/>
        <v>2480716.3584500006</v>
      </c>
    </row>
    <row r="31" spans="2:17" x14ac:dyDescent="0.25">
      <c r="B31" s="24">
        <v>12009</v>
      </c>
      <c r="C31" s="25" t="s">
        <v>219</v>
      </c>
      <c r="D31" t="s">
        <v>243</v>
      </c>
      <c r="E31" s="26">
        <v>177</v>
      </c>
      <c r="F31" s="62">
        <v>282.08679999999998</v>
      </c>
      <c r="G31" s="62">
        <f t="shared" si="4"/>
        <v>1.5937107344632768</v>
      </c>
      <c r="H31" s="16">
        <v>2624</v>
      </c>
      <c r="I31" s="28">
        <f t="shared" si="1"/>
        <v>740195.76319999993</v>
      </c>
      <c r="J31" s="28"/>
      <c r="K31" s="26">
        <v>8364</v>
      </c>
      <c r="L31" s="62">
        <v>2236.9724000000001</v>
      </c>
      <c r="M31" s="62">
        <f t="shared" si="0"/>
        <v>0.26745246293639408</v>
      </c>
      <c r="N31" s="68">
        <v>804.5</v>
      </c>
      <c r="O31" s="15">
        <f t="shared" si="2"/>
        <v>1799644.2958000002</v>
      </c>
      <c r="P31" s="15">
        <f>O31+I31</f>
        <v>2539840.0590000004</v>
      </c>
      <c r="Q31" s="15">
        <f t="shared" si="3"/>
        <v>846613.35300000012</v>
      </c>
    </row>
    <row r="32" spans="2:17" x14ac:dyDescent="0.25">
      <c r="B32" s="24">
        <v>12010</v>
      </c>
      <c r="C32" s="25" t="s">
        <v>220</v>
      </c>
      <c r="D32" t="s">
        <v>243</v>
      </c>
      <c r="E32" s="26">
        <v>551</v>
      </c>
      <c r="F32" s="62">
        <v>766.6472</v>
      </c>
      <c r="G32" s="62">
        <f t="shared" si="4"/>
        <v>1.391374228675136</v>
      </c>
      <c r="H32" s="16">
        <v>2624</v>
      </c>
      <c r="I32" s="28">
        <f t="shared" si="1"/>
        <v>2011682.2527999999</v>
      </c>
      <c r="J32" s="28"/>
      <c r="K32" s="26">
        <v>25564</v>
      </c>
      <c r="L32" s="62">
        <v>6212.1110999999992</v>
      </c>
      <c r="M32" s="62">
        <f t="shared" si="0"/>
        <v>0.24300231184478169</v>
      </c>
      <c r="N32" s="68">
        <v>804.5</v>
      </c>
      <c r="O32" s="15">
        <f t="shared" si="2"/>
        <v>4997643.379949999</v>
      </c>
      <c r="P32" s="15">
        <f>O32+I32</f>
        <v>7009325.6327499989</v>
      </c>
      <c r="Q32" s="15">
        <f t="shared" si="3"/>
        <v>2336441.8775833328</v>
      </c>
    </row>
    <row r="33" spans="2:17" x14ac:dyDescent="0.25">
      <c r="B33" s="24">
        <v>13011</v>
      </c>
      <c r="C33" s="25" t="s">
        <v>221</v>
      </c>
      <c r="D33" t="s">
        <v>243</v>
      </c>
      <c r="E33" s="26">
        <v>201</v>
      </c>
      <c r="F33" s="62">
        <v>166.8553</v>
      </c>
      <c r="G33" s="62">
        <f t="shared" si="4"/>
        <v>0.83012587064676613</v>
      </c>
      <c r="H33" s="16">
        <v>2624</v>
      </c>
      <c r="I33" s="28">
        <f t="shared" si="1"/>
        <v>437828.30719999998</v>
      </c>
      <c r="J33" s="28"/>
      <c r="K33" s="26">
        <v>20479</v>
      </c>
      <c r="L33" s="62">
        <v>2990.4877999999994</v>
      </c>
      <c r="M33" s="62">
        <f t="shared" si="0"/>
        <v>0.14602704233605154</v>
      </c>
      <c r="N33" s="68">
        <v>804.5</v>
      </c>
      <c r="O33" s="15">
        <f t="shared" si="2"/>
        <v>2405847.4350999994</v>
      </c>
      <c r="P33" s="15">
        <f>O33+I33</f>
        <v>2843675.7422999996</v>
      </c>
      <c r="Q33" s="15">
        <f t="shared" si="3"/>
        <v>947891.91409999982</v>
      </c>
    </row>
    <row r="34" spans="2:17" x14ac:dyDescent="0.25">
      <c r="B34" s="24">
        <v>13014</v>
      </c>
      <c r="C34" s="25" t="s">
        <v>222</v>
      </c>
      <c r="D34" t="s">
        <v>243</v>
      </c>
      <c r="E34" s="26">
        <v>482</v>
      </c>
      <c r="F34" s="62">
        <v>438.13950000000006</v>
      </c>
      <c r="G34" s="62">
        <f t="shared" si="4"/>
        <v>0.90900311203319517</v>
      </c>
      <c r="H34" s="16">
        <v>2624</v>
      </c>
      <c r="I34" s="28">
        <f t="shared" si="1"/>
        <v>1149678.0480000002</v>
      </c>
      <c r="J34" s="28"/>
      <c r="K34" s="26">
        <v>15066</v>
      </c>
      <c r="L34" s="62">
        <v>3161.4139</v>
      </c>
      <c r="M34" s="62">
        <f t="shared" si="0"/>
        <v>0.20983764104606398</v>
      </c>
      <c r="N34" s="68">
        <v>804.5</v>
      </c>
      <c r="O34" s="15">
        <f t="shared" si="2"/>
        <v>2543357.4825499998</v>
      </c>
      <c r="P34" s="15">
        <f>O34+I34</f>
        <v>3693035.5305500003</v>
      </c>
      <c r="Q34" s="15">
        <f t="shared" si="3"/>
        <v>1231011.8435166667</v>
      </c>
    </row>
    <row r="35" spans="2:17" x14ac:dyDescent="0.25">
      <c r="B35" s="24">
        <v>13017</v>
      </c>
      <c r="C35" s="25" t="s">
        <v>223</v>
      </c>
      <c r="D35" t="s">
        <v>243</v>
      </c>
      <c r="E35" s="26">
        <v>74</v>
      </c>
      <c r="F35" s="62">
        <v>160.07349538461546</v>
      </c>
      <c r="G35" s="62">
        <f>IFERROR(F35/E35,0)</f>
        <v>2.1631553430353438</v>
      </c>
      <c r="H35" s="16">
        <v>2624</v>
      </c>
      <c r="I35" s="28">
        <f>E35*G35*H35</f>
        <v>420032.85188923095</v>
      </c>
      <c r="J35" s="28"/>
      <c r="K35" s="26">
        <v>7575</v>
      </c>
      <c r="L35" s="62">
        <v>1891.7372</v>
      </c>
      <c r="M35" s="62">
        <f>IFERROR(L35/K35,0)</f>
        <v>0.24973428382838284</v>
      </c>
      <c r="N35" s="68">
        <v>804.5</v>
      </c>
      <c r="O35" s="15">
        <f>K35*M35*N35</f>
        <v>1521902.5774000001</v>
      </c>
      <c r="P35" s="15">
        <f>O35+I35</f>
        <v>1941935.4292892311</v>
      </c>
      <c r="Q35" s="15">
        <f>P35/3</f>
        <v>647311.80976307706</v>
      </c>
    </row>
    <row r="36" spans="2:17" x14ac:dyDescent="0.25">
      <c r="B36" s="24">
        <v>13026</v>
      </c>
      <c r="C36" s="25" t="s">
        <v>224</v>
      </c>
      <c r="D36" t="s">
        <v>243</v>
      </c>
      <c r="E36" s="26">
        <v>154</v>
      </c>
      <c r="F36" s="62">
        <v>281.62569999999999</v>
      </c>
      <c r="G36" s="62">
        <f t="shared" si="4"/>
        <v>1.8287383116883116</v>
      </c>
      <c r="H36" s="16">
        <v>2624</v>
      </c>
      <c r="I36" s="28">
        <f t="shared" si="1"/>
        <v>738985.83679999993</v>
      </c>
      <c r="J36" s="28"/>
      <c r="K36" s="26">
        <v>10111</v>
      </c>
      <c r="L36" s="62">
        <v>3290.8443000000002</v>
      </c>
      <c r="M36" s="62">
        <f t="shared" si="0"/>
        <v>0.32547169419444172</v>
      </c>
      <c r="N36" s="68">
        <v>804.5</v>
      </c>
      <c r="O36" s="15">
        <f t="shared" si="2"/>
        <v>2647484.2393499999</v>
      </c>
      <c r="P36" s="15">
        <f>O36+I36</f>
        <v>3386470.0761500001</v>
      </c>
      <c r="Q36" s="15">
        <f t="shared" si="3"/>
        <v>1128823.3587166667</v>
      </c>
    </row>
    <row r="37" spans="2:17" x14ac:dyDescent="0.25">
      <c r="B37" s="24">
        <v>13297</v>
      </c>
      <c r="C37" s="25" t="s">
        <v>225</v>
      </c>
      <c r="D37" t="s">
        <v>243</v>
      </c>
      <c r="E37" s="26">
        <v>13</v>
      </c>
      <c r="F37" s="62">
        <v>21.550188888888894</v>
      </c>
      <c r="G37" s="62">
        <f t="shared" si="4"/>
        <v>1.657706837606838</v>
      </c>
      <c r="H37" s="16">
        <v>2624</v>
      </c>
      <c r="I37" s="28">
        <f t="shared" si="1"/>
        <v>56547.695644444459</v>
      </c>
      <c r="J37" s="28"/>
      <c r="K37" s="26">
        <v>4707</v>
      </c>
      <c r="L37" s="62">
        <v>1157.9636</v>
      </c>
      <c r="M37" s="62">
        <f t="shared" si="0"/>
        <v>0.24600883790099853</v>
      </c>
      <c r="N37" s="68">
        <v>804.5</v>
      </c>
      <c r="O37" s="15">
        <f t="shared" si="2"/>
        <v>931581.71620000002</v>
      </c>
      <c r="P37" s="15">
        <f>O37+I37</f>
        <v>988129.41184444446</v>
      </c>
      <c r="Q37" s="15">
        <f t="shared" si="3"/>
        <v>329376.47061481484</v>
      </c>
    </row>
    <row r="38" spans="2:17" x14ac:dyDescent="0.25">
      <c r="B38" s="24">
        <v>14001</v>
      </c>
      <c r="C38" s="25" t="s">
        <v>226</v>
      </c>
      <c r="D38" t="s">
        <v>243</v>
      </c>
      <c r="E38" s="26">
        <v>482</v>
      </c>
      <c r="F38" s="62">
        <v>450.35599999999999</v>
      </c>
      <c r="G38" s="62">
        <f t="shared" si="4"/>
        <v>0.93434854771784226</v>
      </c>
      <c r="H38" s="16">
        <v>2624</v>
      </c>
      <c r="I38" s="28">
        <f t="shared" si="1"/>
        <v>1181734.1440000001</v>
      </c>
      <c r="J38" s="28"/>
      <c r="K38" s="26">
        <v>21863</v>
      </c>
      <c r="L38" s="62">
        <v>5176.0697000000009</v>
      </c>
      <c r="M38" s="62">
        <f t="shared" si="0"/>
        <v>0.23675020354022783</v>
      </c>
      <c r="N38" s="68">
        <v>804.5</v>
      </c>
      <c r="O38" s="15">
        <f t="shared" si="2"/>
        <v>4164148.0736500006</v>
      </c>
      <c r="P38" s="15">
        <f>O38+I38</f>
        <v>5345882.2176500009</v>
      </c>
      <c r="Q38" s="15">
        <f t="shared" si="3"/>
        <v>1781960.7392166669</v>
      </c>
    </row>
    <row r="39" spans="2:17" x14ac:dyDescent="0.25">
      <c r="B39" s="24">
        <v>15007</v>
      </c>
      <c r="C39" s="25" t="s">
        <v>227</v>
      </c>
      <c r="D39" t="s">
        <v>243</v>
      </c>
      <c r="E39" s="26">
        <v>214</v>
      </c>
      <c r="F39" s="62">
        <v>348.72020000000003</v>
      </c>
      <c r="G39" s="62">
        <f t="shared" si="4"/>
        <v>1.6295336448598132</v>
      </c>
      <c r="H39" s="16">
        <v>2624</v>
      </c>
      <c r="I39" s="28">
        <f t="shared" si="1"/>
        <v>915041.80480000004</v>
      </c>
      <c r="J39" s="28"/>
      <c r="K39" s="26">
        <v>19421</v>
      </c>
      <c r="L39" s="62">
        <v>5308.3209000000006</v>
      </c>
      <c r="M39" s="62">
        <f t="shared" si="0"/>
        <v>0.27332891715153701</v>
      </c>
      <c r="N39" s="68">
        <v>804.5</v>
      </c>
      <c r="O39" s="15">
        <f t="shared" si="2"/>
        <v>4270544.1640500007</v>
      </c>
      <c r="P39" s="15">
        <f>O39+I39</f>
        <v>5185585.9688500008</v>
      </c>
      <c r="Q39" s="15">
        <f t="shared" si="3"/>
        <v>1728528.6562833337</v>
      </c>
    </row>
    <row r="40" spans="2:17" x14ac:dyDescent="0.25">
      <c r="B40" s="24">
        <v>16004</v>
      </c>
      <c r="C40" s="25" t="s">
        <v>228</v>
      </c>
      <c r="D40" t="s">
        <v>243</v>
      </c>
      <c r="E40" s="26">
        <v>49</v>
      </c>
      <c r="F40" s="62">
        <v>60.340800000000002</v>
      </c>
      <c r="G40" s="62">
        <f t="shared" si="4"/>
        <v>1.2314448979591837</v>
      </c>
      <c r="H40" s="16">
        <v>2624</v>
      </c>
      <c r="I40" s="28">
        <f t="shared" si="1"/>
        <v>158334.2592</v>
      </c>
      <c r="J40" s="28"/>
      <c r="K40" s="26">
        <v>10328</v>
      </c>
      <c r="L40" s="62">
        <v>2313.1363999999994</v>
      </c>
      <c r="M40" s="62">
        <f t="shared" si="0"/>
        <v>0.22396750580944999</v>
      </c>
      <c r="N40" s="68">
        <v>804.5</v>
      </c>
      <c r="O40" s="15">
        <f t="shared" si="2"/>
        <v>1860918.2337999996</v>
      </c>
      <c r="P40" s="15">
        <f>O40+I40</f>
        <v>2019252.4929999996</v>
      </c>
      <c r="Q40" s="15">
        <f t="shared" si="3"/>
        <v>673084.16433333314</v>
      </c>
    </row>
    <row r="41" spans="2:17" x14ac:dyDescent="0.25">
      <c r="B41" s="24">
        <v>16005</v>
      </c>
      <c r="C41" s="25" t="s">
        <v>229</v>
      </c>
      <c r="D41" t="s">
        <v>243</v>
      </c>
      <c r="E41" s="26">
        <v>56</v>
      </c>
      <c r="F41" s="62">
        <v>83.05980000000001</v>
      </c>
      <c r="G41" s="62">
        <f t="shared" si="4"/>
        <v>1.4832107142857145</v>
      </c>
      <c r="H41" s="16">
        <v>2624</v>
      </c>
      <c r="I41" s="28">
        <f t="shared" si="1"/>
        <v>217948.91520000002</v>
      </c>
      <c r="J41" s="28"/>
      <c r="K41" s="26">
        <v>5385</v>
      </c>
      <c r="L41" s="62">
        <v>1848.3032000000001</v>
      </c>
      <c r="M41" s="62">
        <f t="shared" si="0"/>
        <v>0.3432317920148561</v>
      </c>
      <c r="N41" s="68">
        <v>804.5</v>
      </c>
      <c r="O41" s="15">
        <f t="shared" si="2"/>
        <v>1486959.9244000001</v>
      </c>
      <c r="P41" s="15">
        <f>O41+I41</f>
        <v>1704908.8396000001</v>
      </c>
      <c r="Q41" s="15">
        <f t="shared" si="3"/>
        <v>568302.94653333339</v>
      </c>
    </row>
    <row r="42" spans="2:17" x14ac:dyDescent="0.25">
      <c r="B42" s="24">
        <v>16010</v>
      </c>
      <c r="C42" s="25" t="s">
        <v>230</v>
      </c>
      <c r="D42" t="s">
        <v>243</v>
      </c>
      <c r="E42" s="26">
        <v>20</v>
      </c>
      <c r="F42" s="62">
        <v>28.124400000000001</v>
      </c>
      <c r="G42" s="62">
        <f>IFERROR(F42/E42,0)</f>
        <v>1.40622</v>
      </c>
      <c r="H42" s="16">
        <v>2624</v>
      </c>
      <c r="I42" s="28">
        <f>E42*G42*H42</f>
        <v>73798.425600000002</v>
      </c>
      <c r="J42" s="28"/>
      <c r="K42" s="26">
        <v>10281</v>
      </c>
      <c r="L42" s="62">
        <v>1293.5486000000001</v>
      </c>
      <c r="M42" s="62">
        <f>IFERROR(L42/K42,0)</f>
        <v>0.12581933664040465</v>
      </c>
      <c r="N42" s="68">
        <v>804.5</v>
      </c>
      <c r="O42" s="15">
        <f>K42*M42*N42</f>
        <v>1040659.8487000002</v>
      </c>
      <c r="P42" s="15">
        <f>O42+I42</f>
        <v>1114458.2743000002</v>
      </c>
      <c r="Q42" s="15">
        <f>P42/3</f>
        <v>371486.09143333341</v>
      </c>
    </row>
    <row r="43" spans="2:17" x14ac:dyDescent="0.25">
      <c r="B43" s="24">
        <v>16017</v>
      </c>
      <c r="C43" s="25" t="s">
        <v>231</v>
      </c>
      <c r="D43" t="s">
        <v>243</v>
      </c>
      <c r="E43" s="26">
        <v>1622</v>
      </c>
      <c r="F43" s="62">
        <v>2551.2372</v>
      </c>
      <c r="G43" s="62">
        <f t="shared" si="4"/>
        <v>1.5728959309494452</v>
      </c>
      <c r="H43" s="16">
        <v>2624</v>
      </c>
      <c r="I43" s="28">
        <f t="shared" si="1"/>
        <v>6694446.4128</v>
      </c>
      <c r="J43" s="28"/>
      <c r="K43" s="26">
        <v>34657</v>
      </c>
      <c r="L43" s="62">
        <v>12606.923400000001</v>
      </c>
      <c r="M43" s="62">
        <f t="shared" si="0"/>
        <v>0.3637626857489108</v>
      </c>
      <c r="N43" s="68">
        <v>804.5</v>
      </c>
      <c r="O43" s="15">
        <f t="shared" si="2"/>
        <v>10142269.875300001</v>
      </c>
      <c r="P43" s="15">
        <f>O43+I43</f>
        <v>16836716.2881</v>
      </c>
      <c r="Q43" s="15">
        <f t="shared" si="3"/>
        <v>5612238.7626999998</v>
      </c>
    </row>
    <row r="44" spans="2:17" x14ac:dyDescent="0.25">
      <c r="B44" s="24">
        <v>16020</v>
      </c>
      <c r="C44" s="25" t="s">
        <v>232</v>
      </c>
      <c r="D44" t="s">
        <v>243</v>
      </c>
      <c r="E44" s="26">
        <v>606</v>
      </c>
      <c r="F44" s="62">
        <v>966.21879999999976</v>
      </c>
      <c r="G44" s="62">
        <f t="shared" si="4"/>
        <v>1.5944204620462041</v>
      </c>
      <c r="H44" s="16">
        <v>2624</v>
      </c>
      <c r="I44" s="28">
        <f t="shared" si="1"/>
        <v>2535358.1311999992</v>
      </c>
      <c r="J44" s="28"/>
      <c r="K44" s="26">
        <v>15897</v>
      </c>
      <c r="L44" s="62">
        <v>4501.6329000000005</v>
      </c>
      <c r="M44" s="62">
        <f t="shared" si="0"/>
        <v>0.28317499528212875</v>
      </c>
      <c r="N44" s="68">
        <v>804.5</v>
      </c>
      <c r="O44" s="15">
        <f t="shared" si="2"/>
        <v>3621563.6680500004</v>
      </c>
      <c r="P44" s="15">
        <f>O44+I44</f>
        <v>6156921.7992499992</v>
      </c>
      <c r="Q44" s="15">
        <f t="shared" si="3"/>
        <v>2052307.2664166663</v>
      </c>
    </row>
    <row r="45" spans="2:17" x14ac:dyDescent="0.25">
      <c r="B45" s="24">
        <v>17001</v>
      </c>
      <c r="C45" s="25" t="s">
        <v>233</v>
      </c>
      <c r="D45" t="s">
        <v>243</v>
      </c>
      <c r="E45" s="26">
        <v>650</v>
      </c>
      <c r="F45" s="62">
        <v>732.22210000000007</v>
      </c>
      <c r="G45" s="62">
        <f t="shared" si="4"/>
        <v>1.1264955384615385</v>
      </c>
      <c r="H45" s="16">
        <v>2624</v>
      </c>
      <c r="I45" s="28">
        <f t="shared" si="1"/>
        <v>1921350.7904000003</v>
      </c>
      <c r="J45" s="28"/>
      <c r="K45" s="26">
        <v>20810</v>
      </c>
      <c r="L45" s="62">
        <v>5346.3432000000012</v>
      </c>
      <c r="M45" s="62">
        <f t="shared" si="0"/>
        <v>0.25691221528111491</v>
      </c>
      <c r="N45" s="68">
        <v>804.5</v>
      </c>
      <c r="O45" s="15">
        <f t="shared" si="2"/>
        <v>4301133.1044000005</v>
      </c>
      <c r="P45" s="15">
        <f>O45+I45</f>
        <v>6222483.8948000008</v>
      </c>
      <c r="Q45" s="15">
        <f t="shared" si="3"/>
        <v>2074161.2982666669</v>
      </c>
    </row>
    <row r="46" spans="2:17" x14ac:dyDescent="0.25">
      <c r="B46" s="24">
        <v>19034</v>
      </c>
      <c r="C46" s="25" t="s">
        <v>234</v>
      </c>
      <c r="D46" t="s">
        <v>243</v>
      </c>
      <c r="E46" s="26">
        <v>183</v>
      </c>
      <c r="F46" s="62">
        <v>164.05840000000001</v>
      </c>
      <c r="G46" s="62">
        <f t="shared" si="4"/>
        <v>0.89649398907103828</v>
      </c>
      <c r="H46" s="16">
        <v>2624</v>
      </c>
      <c r="I46" s="28">
        <f t="shared" si="1"/>
        <v>430489.24160000001</v>
      </c>
      <c r="J46" s="28"/>
      <c r="K46" s="26">
        <v>16903</v>
      </c>
      <c r="L46" s="62">
        <v>2921.8395000000005</v>
      </c>
      <c r="M46" s="62">
        <f t="shared" si="0"/>
        <v>0.17285922617286875</v>
      </c>
      <c r="N46" s="68">
        <v>804.5</v>
      </c>
      <c r="O46" s="15">
        <f t="shared" si="2"/>
        <v>2350619.8777500005</v>
      </c>
      <c r="P46" s="15">
        <f>O46+I46</f>
        <v>2781109.1193500003</v>
      </c>
      <c r="Q46" s="15">
        <f t="shared" si="3"/>
        <v>927036.3731166668</v>
      </c>
    </row>
    <row r="47" spans="2:17" x14ac:dyDescent="0.25">
      <c r="B47" s="24">
        <v>24001</v>
      </c>
      <c r="C47" s="25" t="s">
        <v>235</v>
      </c>
      <c r="D47" t="s">
        <v>243</v>
      </c>
      <c r="E47" s="26">
        <v>11</v>
      </c>
      <c r="F47" s="62">
        <v>31.558300000000003</v>
      </c>
      <c r="G47" s="62">
        <f t="shared" si="4"/>
        <v>2.8689363636363638</v>
      </c>
      <c r="H47" s="16">
        <v>2624</v>
      </c>
      <c r="I47" s="28">
        <f t="shared" si="1"/>
        <v>82808.979200000002</v>
      </c>
      <c r="J47" s="28"/>
      <c r="K47" s="26">
        <v>1871</v>
      </c>
      <c r="L47" s="62">
        <v>1239.4491</v>
      </c>
      <c r="M47" s="62">
        <f t="shared" si="0"/>
        <v>0.66245275253874936</v>
      </c>
      <c r="N47" s="68">
        <v>804.5</v>
      </c>
      <c r="O47" s="15">
        <f t="shared" si="2"/>
        <v>997136.80095000006</v>
      </c>
      <c r="P47" s="15">
        <f>O47+I47</f>
        <v>1079945.78015</v>
      </c>
      <c r="Q47" s="15">
        <f t="shared" si="3"/>
        <v>359981.92671666667</v>
      </c>
    </row>
    <row r="48" spans="2:17" x14ac:dyDescent="0.25">
      <c r="B48" s="24">
        <v>3029</v>
      </c>
      <c r="C48" s="25" t="s">
        <v>236</v>
      </c>
      <c r="D48" t="s">
        <v>243</v>
      </c>
      <c r="E48" s="26">
        <v>4</v>
      </c>
      <c r="F48" s="62">
        <v>0</v>
      </c>
      <c r="G48" s="62">
        <f t="shared" si="4"/>
        <v>0</v>
      </c>
      <c r="H48" s="16">
        <v>2624</v>
      </c>
      <c r="I48" s="28">
        <f t="shared" si="1"/>
        <v>0</v>
      </c>
      <c r="J48" s="28"/>
      <c r="K48" s="26">
        <v>931</v>
      </c>
      <c r="L48" s="62">
        <v>271.58580000000006</v>
      </c>
      <c r="M48" s="62">
        <f t="shared" si="0"/>
        <v>0.29171407089151458</v>
      </c>
      <c r="N48" s="68">
        <v>804.5</v>
      </c>
      <c r="O48" s="15">
        <f t="shared" si="2"/>
        <v>218490.77610000005</v>
      </c>
      <c r="P48" s="15">
        <f>O48+I48</f>
        <v>218490.77610000005</v>
      </c>
      <c r="Q48" s="15">
        <f t="shared" si="3"/>
        <v>72830.25870000002</v>
      </c>
    </row>
    <row r="49" spans="2:17" x14ac:dyDescent="0.25">
      <c r="B49" s="24">
        <v>3055</v>
      </c>
      <c r="C49" s="25" t="s">
        <v>237</v>
      </c>
      <c r="D49" t="s">
        <v>243</v>
      </c>
      <c r="E49" s="26">
        <v>437</v>
      </c>
      <c r="F49" s="62">
        <v>643.2364</v>
      </c>
      <c r="G49" s="62">
        <f t="shared" si="4"/>
        <v>1.4719368421052632</v>
      </c>
      <c r="H49" s="16">
        <v>2624</v>
      </c>
      <c r="I49" s="28">
        <f t="shared" si="1"/>
        <v>1687852.3136</v>
      </c>
      <c r="J49" s="28"/>
      <c r="K49" s="26">
        <v>14492</v>
      </c>
      <c r="L49" s="62">
        <v>4056.4138000000003</v>
      </c>
      <c r="M49" s="62">
        <f t="shared" si="0"/>
        <v>0.27990710736958324</v>
      </c>
      <c r="N49" s="68">
        <v>804.5</v>
      </c>
      <c r="O49" s="15">
        <f t="shared" si="2"/>
        <v>3263384.9021000001</v>
      </c>
      <c r="P49" s="15">
        <f t="shared" ref="P49:P52" si="5">O49+I49</f>
        <v>4951237.2157000005</v>
      </c>
      <c r="Q49" s="15">
        <f t="shared" si="3"/>
        <v>1650412.4052333336</v>
      </c>
    </row>
    <row r="50" spans="2:17" x14ac:dyDescent="0.25">
      <c r="B50" s="24">
        <v>10003</v>
      </c>
      <c r="C50" s="25" t="s">
        <v>238</v>
      </c>
      <c r="D50" t="s">
        <v>243</v>
      </c>
      <c r="E50" s="26">
        <v>843</v>
      </c>
      <c r="F50" s="62">
        <v>1119.7310000000002</v>
      </c>
      <c r="G50" s="62">
        <f t="shared" si="4"/>
        <v>1.3282692763938317</v>
      </c>
      <c r="H50" s="16">
        <v>2624</v>
      </c>
      <c r="I50" s="28">
        <f t="shared" si="1"/>
        <v>2938174.1440000008</v>
      </c>
      <c r="J50" s="28"/>
      <c r="K50" s="26">
        <v>29237</v>
      </c>
      <c r="L50" s="62">
        <v>5459.3274999999994</v>
      </c>
      <c r="M50" s="62">
        <f t="shared" si="0"/>
        <v>0.18672666484249409</v>
      </c>
      <c r="N50" s="68">
        <v>804.5</v>
      </c>
      <c r="O50" s="15">
        <f t="shared" si="2"/>
        <v>4392028.9737499999</v>
      </c>
      <c r="P50" s="15">
        <f t="shared" si="5"/>
        <v>7330203.1177500002</v>
      </c>
      <c r="Q50" s="15">
        <f t="shared" si="3"/>
        <v>2443401.0392499999</v>
      </c>
    </row>
    <row r="51" spans="2:17" x14ac:dyDescent="0.25">
      <c r="B51" s="24">
        <v>18015</v>
      </c>
      <c r="C51" s="25" t="s">
        <v>239</v>
      </c>
      <c r="D51" t="s">
        <v>243</v>
      </c>
      <c r="E51" s="26">
        <v>620</v>
      </c>
      <c r="F51" s="62">
        <v>596.03129999999999</v>
      </c>
      <c r="G51" s="62">
        <f t="shared" si="4"/>
        <v>0.96134080645161291</v>
      </c>
      <c r="H51" s="16">
        <v>2624</v>
      </c>
      <c r="I51" s="28">
        <f t="shared" si="1"/>
        <v>1563986.1311999999</v>
      </c>
      <c r="J51" s="28"/>
      <c r="K51" s="26">
        <v>29021</v>
      </c>
      <c r="L51" s="62">
        <v>5659.7846999999983</v>
      </c>
      <c r="M51" s="62">
        <f t="shared" si="0"/>
        <v>0.1950237655490851</v>
      </c>
      <c r="N51" s="68">
        <v>804.5</v>
      </c>
      <c r="O51" s="15">
        <f t="shared" si="2"/>
        <v>4553296.791149999</v>
      </c>
      <c r="P51" s="15">
        <f t="shared" si="5"/>
        <v>6117282.9223499987</v>
      </c>
      <c r="Q51" s="15">
        <f t="shared" si="3"/>
        <v>2039094.3074499995</v>
      </c>
    </row>
    <row r="52" spans="2:17" x14ac:dyDescent="0.25">
      <c r="B52" s="24">
        <v>8016</v>
      </c>
      <c r="C52" s="25" t="s">
        <v>240</v>
      </c>
      <c r="D52" t="s">
        <v>243</v>
      </c>
      <c r="E52" s="26">
        <v>293</v>
      </c>
      <c r="F52" s="62">
        <v>577.59840000000008</v>
      </c>
      <c r="G52" s="62">
        <f>IFERROR(F52/E52,0)</f>
        <v>1.9713255972696249</v>
      </c>
      <c r="H52" s="16">
        <v>2624</v>
      </c>
      <c r="I52" s="28">
        <f>E52*G52*H52</f>
        <v>1515618.2016000003</v>
      </c>
      <c r="J52" s="28"/>
      <c r="K52" s="26">
        <v>17351</v>
      </c>
      <c r="L52" s="62">
        <v>5901.8633999999993</v>
      </c>
      <c r="M52" s="62">
        <f>IFERROR(L52/K52,0)</f>
        <v>0.3401454325399112</v>
      </c>
      <c r="N52" s="68">
        <v>804.5</v>
      </c>
      <c r="O52" s="15">
        <f>K52*M52*N52</f>
        <v>4748049.105299999</v>
      </c>
      <c r="P52" s="15">
        <f t="shared" si="5"/>
        <v>6263667.3068999993</v>
      </c>
      <c r="Q52" s="15">
        <f t="shared" si="3"/>
        <v>2087889.1022999997</v>
      </c>
    </row>
  </sheetData>
  <mergeCells count="2">
    <mergeCell ref="E7:I7"/>
    <mergeCell ref="K7:O7"/>
  </mergeCells>
  <pageMargins left="0.7" right="0.7" top="0.75" bottom="0.75" header="0.3" footer="0.3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Safety Net Pool</vt:lpstr>
      <vt:lpstr>Public Hospital Pool</vt:lpstr>
      <vt:lpstr>Critical Access Pool</vt:lpstr>
      <vt:lpstr>Fixed Rate - Volume</vt:lpstr>
      <vt:lpstr>Fixed Rate-Acuity High Medicaid</vt:lpstr>
      <vt:lpstr>Fixed Rate-Acuity Other Acute</vt:lpstr>
      <vt:lpstr>'Critical Access Pool'!Print_Titles</vt:lpstr>
      <vt:lpstr>'Fixed Rate-Acuity High Medicaid'!Print_Titles</vt:lpstr>
      <vt:lpstr>'Fixed Rate-Acuity Other Acute'!Print_Titles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2024-12-19T17:55:09Z</dcterms:created>
  <dcterms:modified xsi:type="dcterms:W3CDTF">2024-12-19T17:58:35Z</dcterms:modified>
</cp:coreProperties>
</file>