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668C4C35-11A6-49A5-9512-A4999449FDC2}" xr6:coauthVersionLast="47" xr6:coauthVersionMax="47" xr10:uidLastSave="{00000000-0000-0000-0000-000000000000}"/>
  <bookViews>
    <workbookView xWindow="-120" yWindow="-120" windowWidth="29040" windowHeight="17520" xr2:uid="{2AEE80E2-8FC4-41A2-9E61-EA9691ABA9FE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2" i="6" l="1"/>
  <c r="O52" i="6" s="1"/>
  <c r="M51" i="6"/>
  <c r="G51" i="6"/>
  <c r="M50" i="6"/>
  <c r="G50" i="6"/>
  <c r="M49" i="6"/>
  <c r="G49" i="6"/>
  <c r="I49" i="6"/>
  <c r="M48" i="6"/>
  <c r="O48" i="6" s="1"/>
  <c r="G48" i="6"/>
  <c r="O47" i="6"/>
  <c r="M47" i="6"/>
  <c r="G47" i="6"/>
  <c r="I47" i="6" s="1"/>
  <c r="M46" i="6"/>
  <c r="O46" i="6" s="1"/>
  <c r="G46" i="6"/>
  <c r="I46" i="6" s="1"/>
  <c r="M45" i="6"/>
  <c r="G45" i="6"/>
  <c r="G44" i="6"/>
  <c r="I44" i="6" s="1"/>
  <c r="M43" i="6"/>
  <c r="O43" i="6" s="1"/>
  <c r="G43" i="6"/>
  <c r="I43" i="6" s="1"/>
  <c r="G42" i="6"/>
  <c r="M41" i="6"/>
  <c r="O41" i="6" s="1"/>
  <c r="G41" i="6"/>
  <c r="M40" i="6"/>
  <c r="O40" i="6" s="1"/>
  <c r="M39" i="6"/>
  <c r="O39" i="6" s="1"/>
  <c r="G39" i="6"/>
  <c r="M38" i="6"/>
  <c r="O38" i="6" s="1"/>
  <c r="G38" i="6"/>
  <c r="I38" i="6"/>
  <c r="M37" i="6"/>
  <c r="G37" i="6"/>
  <c r="M36" i="6"/>
  <c r="O36" i="6" s="1"/>
  <c r="G36" i="6"/>
  <c r="M35" i="6"/>
  <c r="O35" i="6" s="1"/>
  <c r="G35" i="6"/>
  <c r="I35" i="6" s="1"/>
  <c r="M34" i="6"/>
  <c r="O34" i="6" s="1"/>
  <c r="G34" i="6"/>
  <c r="I34" i="6"/>
  <c r="G33" i="6"/>
  <c r="I33" i="6"/>
  <c r="G32" i="6"/>
  <c r="I32" i="6" s="1"/>
  <c r="M31" i="6"/>
  <c r="O31" i="6" s="1"/>
  <c r="I31" i="6"/>
  <c r="G31" i="6"/>
  <c r="M30" i="6"/>
  <c r="O30" i="6" s="1"/>
  <c r="G30" i="6"/>
  <c r="I30" i="6"/>
  <c r="M29" i="6"/>
  <c r="O29" i="6" s="1"/>
  <c r="G29" i="6"/>
  <c r="M27" i="6"/>
  <c r="O27" i="6" s="1"/>
  <c r="I27" i="6"/>
  <c r="G27" i="6"/>
  <c r="M26" i="6"/>
  <c r="O26" i="6"/>
  <c r="G26" i="6"/>
  <c r="I26" i="6" s="1"/>
  <c r="M25" i="6"/>
  <c r="G25" i="6"/>
  <c r="O24" i="6"/>
  <c r="M24" i="6"/>
  <c r="M23" i="6"/>
  <c r="O23" i="6" s="1"/>
  <c r="G23" i="6"/>
  <c r="G22" i="6"/>
  <c r="M21" i="6"/>
  <c r="G21" i="6"/>
  <c r="G20" i="6"/>
  <c r="I20" i="6" s="1"/>
  <c r="O19" i="6"/>
  <c r="M19" i="6"/>
  <c r="G19" i="6"/>
  <c r="I19" i="6" s="1"/>
  <c r="M18" i="6"/>
  <c r="O18" i="6" s="1"/>
  <c r="G18" i="6"/>
  <c r="M17" i="6"/>
  <c r="O17" i="6" s="1"/>
  <c r="M16" i="6"/>
  <c r="M15" i="6"/>
  <c r="O15" i="6" s="1"/>
  <c r="G15" i="6"/>
  <c r="I15" i="6" s="1"/>
  <c r="M14" i="6"/>
  <c r="O14" i="6"/>
  <c r="G14" i="6"/>
  <c r="M13" i="6"/>
  <c r="O13" i="6" s="1"/>
  <c r="G13" i="6"/>
  <c r="M12" i="6"/>
  <c r="O12" i="6" s="1"/>
  <c r="M11" i="6"/>
  <c r="O11" i="6" s="1"/>
  <c r="Q11" i="6" s="1"/>
  <c r="R11" i="6" s="1"/>
  <c r="G11" i="6"/>
  <c r="I11" i="6"/>
  <c r="M10" i="6"/>
  <c r="O10" i="6" s="1"/>
  <c r="G10" i="6"/>
  <c r="I10" i="6" s="1"/>
  <c r="M9" i="6"/>
  <c r="G9" i="6"/>
  <c r="P6" i="6"/>
  <c r="M49" i="5"/>
  <c r="O49" i="5" s="1"/>
  <c r="P49" i="5" s="1"/>
  <c r="Q49" i="5" s="1"/>
  <c r="G49" i="5"/>
  <c r="I49" i="5" s="1"/>
  <c r="M48" i="5"/>
  <c r="O48" i="5" s="1"/>
  <c r="M47" i="5"/>
  <c r="G47" i="5"/>
  <c r="G46" i="5"/>
  <c r="I46" i="5" s="1"/>
  <c r="M45" i="5"/>
  <c r="O45" i="5" s="1"/>
  <c r="G45" i="5"/>
  <c r="I45" i="5" s="1"/>
  <c r="M44" i="5"/>
  <c r="O44" i="5"/>
  <c r="G44" i="5"/>
  <c r="M43" i="5"/>
  <c r="O43" i="5" s="1"/>
  <c r="G43" i="5"/>
  <c r="M41" i="5"/>
  <c r="O41" i="5" s="1"/>
  <c r="G41" i="5"/>
  <c r="I41" i="5" s="1"/>
  <c r="M40" i="5"/>
  <c r="O40" i="5"/>
  <c r="G40" i="5"/>
  <c r="M39" i="5"/>
  <c r="G39" i="5"/>
  <c r="I39" i="5" s="1"/>
  <c r="M38" i="5"/>
  <c r="O38" i="5" s="1"/>
  <c r="M37" i="5"/>
  <c r="O37" i="5" s="1"/>
  <c r="G37" i="5"/>
  <c r="I37" i="5" s="1"/>
  <c r="M36" i="5"/>
  <c r="G35" i="5"/>
  <c r="I35" i="5"/>
  <c r="G34" i="5"/>
  <c r="I34" i="5"/>
  <c r="M33" i="5"/>
  <c r="O33" i="5" s="1"/>
  <c r="G33" i="5"/>
  <c r="I33" i="5" s="1"/>
  <c r="M32" i="5"/>
  <c r="O32" i="5" s="1"/>
  <c r="G32" i="5"/>
  <c r="I32" i="5" s="1"/>
  <c r="P32" i="5" s="1"/>
  <c r="Q32" i="5" s="1"/>
  <c r="M31" i="5"/>
  <c r="O31" i="5" s="1"/>
  <c r="G31" i="5"/>
  <c r="O29" i="5"/>
  <c r="M29" i="5"/>
  <c r="G29" i="5"/>
  <c r="I29" i="5" s="1"/>
  <c r="M28" i="5"/>
  <c r="G28" i="5"/>
  <c r="I28" i="5"/>
  <c r="M27" i="5"/>
  <c r="O27" i="5" s="1"/>
  <c r="G27" i="5"/>
  <c r="I27" i="5" s="1"/>
  <c r="G26" i="5"/>
  <c r="M25" i="5"/>
  <c r="O25" i="5" s="1"/>
  <c r="G25" i="5"/>
  <c r="I25" i="5"/>
  <c r="M24" i="5"/>
  <c r="M21" i="5"/>
  <c r="O21" i="5" s="1"/>
  <c r="M20" i="5"/>
  <c r="O20" i="5" s="1"/>
  <c r="G20" i="5"/>
  <c r="M19" i="5"/>
  <c r="O19" i="5" s="1"/>
  <c r="G19" i="5"/>
  <c r="M18" i="5"/>
  <c r="O18" i="5" s="1"/>
  <c r="M17" i="5"/>
  <c r="O17" i="5"/>
  <c r="G17" i="5"/>
  <c r="I17" i="5" s="1"/>
  <c r="M16" i="5"/>
  <c r="O16" i="5" s="1"/>
  <c r="G16" i="5"/>
  <c r="I16" i="5" s="1"/>
  <c r="M15" i="5"/>
  <c r="O15" i="5" s="1"/>
  <c r="G15" i="5"/>
  <c r="I15" i="5" s="1"/>
  <c r="G14" i="5"/>
  <c r="I14" i="5"/>
  <c r="G13" i="5"/>
  <c r="I13" i="5" s="1"/>
  <c r="M12" i="5"/>
  <c r="G12" i="5"/>
  <c r="I12" i="5" s="1"/>
  <c r="M11" i="5"/>
  <c r="O11" i="5"/>
  <c r="G11" i="5"/>
  <c r="I11" i="5" s="1"/>
  <c r="M10" i="5"/>
  <c r="G9" i="5"/>
  <c r="I9" i="5" s="1"/>
  <c r="J38" i="4"/>
  <c r="I38" i="4"/>
  <c r="F38" i="4"/>
  <c r="G38" i="4"/>
  <c r="I37" i="4"/>
  <c r="J37" i="4"/>
  <c r="K37" i="4" s="1"/>
  <c r="L37" i="4" s="1"/>
  <c r="F37" i="4"/>
  <c r="G37" i="4" s="1"/>
  <c r="I36" i="4"/>
  <c r="J36" i="4" s="1"/>
  <c r="G36" i="4"/>
  <c r="F36" i="4"/>
  <c r="I35" i="4"/>
  <c r="J35" i="4"/>
  <c r="F35" i="4"/>
  <c r="G35" i="4"/>
  <c r="I34" i="4"/>
  <c r="F34" i="4"/>
  <c r="G34" i="4"/>
  <c r="I33" i="4"/>
  <c r="J33" i="4"/>
  <c r="F33" i="4"/>
  <c r="G33" i="4"/>
  <c r="I32" i="4"/>
  <c r="J32" i="4"/>
  <c r="G32" i="4"/>
  <c r="K32" i="4" s="1"/>
  <c r="L32" i="4" s="1"/>
  <c r="F32" i="4"/>
  <c r="G31" i="4"/>
  <c r="I28" i="4"/>
  <c r="J28" i="4"/>
  <c r="K28" i="4" s="1"/>
  <c r="L28" i="4" s="1"/>
  <c r="G28" i="4"/>
  <c r="F28" i="4"/>
  <c r="I27" i="4"/>
  <c r="J27" i="4" s="1"/>
  <c r="F27" i="4"/>
  <c r="G27" i="4"/>
  <c r="J26" i="4"/>
  <c r="I26" i="4"/>
  <c r="F26" i="4"/>
  <c r="G26" i="4"/>
  <c r="I25" i="4"/>
  <c r="F25" i="4"/>
  <c r="G25" i="4" s="1"/>
  <c r="J24" i="4"/>
  <c r="I24" i="4"/>
  <c r="F24" i="4"/>
  <c r="G24" i="4"/>
  <c r="J23" i="4"/>
  <c r="K23" i="4" s="1"/>
  <c r="L23" i="4" s="1"/>
  <c r="I23" i="4"/>
  <c r="F23" i="4"/>
  <c r="G23" i="4" s="1"/>
  <c r="I22" i="4"/>
  <c r="J22" i="4"/>
  <c r="F22" i="4"/>
  <c r="I21" i="4"/>
  <c r="J21" i="4"/>
  <c r="G21" i="4"/>
  <c r="K21" i="4" s="1"/>
  <c r="L21" i="4" s="1"/>
  <c r="F21" i="4"/>
  <c r="I20" i="4"/>
  <c r="J20" i="4" s="1"/>
  <c r="F20" i="4"/>
  <c r="G20" i="4"/>
  <c r="I19" i="4"/>
  <c r="G19" i="4"/>
  <c r="F19" i="4"/>
  <c r="I18" i="4"/>
  <c r="J18" i="4"/>
  <c r="G18" i="4"/>
  <c r="F18" i="4"/>
  <c r="G17" i="4"/>
  <c r="J15" i="4"/>
  <c r="F14" i="4"/>
  <c r="G14" i="4"/>
  <c r="K14" i="4" s="1"/>
  <c r="L14" i="4" s="1"/>
  <c r="K13" i="4"/>
  <c r="L13" i="4" s="1"/>
  <c r="F13" i="4"/>
  <c r="G13" i="4"/>
  <c r="G12" i="4"/>
  <c r="K12" i="4" s="1"/>
  <c r="L12" i="4" s="1"/>
  <c r="F12" i="4"/>
  <c r="F11" i="4"/>
  <c r="G11" i="4" s="1"/>
  <c r="K11" i="4" s="1"/>
  <c r="L11" i="4" s="1"/>
  <c r="F10" i="4"/>
  <c r="G10" i="4" s="1"/>
  <c r="K10" i="4" s="1"/>
  <c r="L10" i="4" s="1"/>
  <c r="G9" i="4"/>
  <c r="F15" i="3"/>
  <c r="G7" i="3"/>
  <c r="C7" i="3"/>
  <c r="G7" i="2"/>
  <c r="C7" i="2"/>
  <c r="F15" i="1"/>
  <c r="G7" i="1"/>
  <c r="C7" i="1"/>
  <c r="Q46" i="6" l="1"/>
  <c r="R46" i="6" s="1"/>
  <c r="Q27" i="6"/>
  <c r="R27" i="6" s="1"/>
  <c r="Q10" i="6"/>
  <c r="R10" i="6" s="1"/>
  <c r="Q34" i="6"/>
  <c r="R34" i="6" s="1"/>
  <c r="Q31" i="6"/>
  <c r="R31" i="6" s="1"/>
  <c r="P16" i="5"/>
  <c r="Q16" i="5" s="1"/>
  <c r="K18" i="4"/>
  <c r="L18" i="4" s="1"/>
  <c r="K38" i="4"/>
  <c r="L38" i="4" s="1"/>
  <c r="K26" i="4"/>
  <c r="L26" i="4" s="1"/>
  <c r="K27" i="4"/>
  <c r="L27" i="4" s="1"/>
  <c r="K33" i="4"/>
  <c r="L33" i="4" s="1"/>
  <c r="Q48" i="6"/>
  <c r="R48" i="6" s="1"/>
  <c r="F42" i="1"/>
  <c r="G42" i="1" s="1"/>
  <c r="F38" i="1"/>
  <c r="G38" i="1" s="1"/>
  <c r="F34" i="1"/>
  <c r="F30" i="1"/>
  <c r="G30" i="1" s="1"/>
  <c r="F26" i="1"/>
  <c r="G26" i="1" s="1"/>
  <c r="F22" i="1"/>
  <c r="F18" i="1"/>
  <c r="G18" i="1" s="1"/>
  <c r="F41" i="1"/>
  <c r="G41" i="1" s="1"/>
  <c r="F25" i="1"/>
  <c r="G25" i="1" s="1"/>
  <c r="F19" i="1"/>
  <c r="G19" i="1" s="1"/>
  <c r="F35" i="1"/>
  <c r="G35" i="1" s="1"/>
  <c r="F32" i="1"/>
  <c r="G32" i="1" s="1"/>
  <c r="F16" i="1"/>
  <c r="G16" i="1" s="1"/>
  <c r="F29" i="1"/>
  <c r="G29" i="1" s="1"/>
  <c r="F39" i="1"/>
  <c r="G39" i="1" s="1"/>
  <c r="F23" i="1"/>
  <c r="G23" i="1" s="1"/>
  <c r="F36" i="1"/>
  <c r="G36" i="1" s="1"/>
  <c r="F20" i="1"/>
  <c r="G20" i="1" s="1"/>
  <c r="F31" i="1"/>
  <c r="G31" i="1" s="1"/>
  <c r="F33" i="1"/>
  <c r="G33" i="1" s="1"/>
  <c r="F17" i="1"/>
  <c r="G17" i="1" s="1"/>
  <c r="F21" i="1"/>
  <c r="F27" i="1"/>
  <c r="G27" i="1" s="1"/>
  <c r="F40" i="1"/>
  <c r="G40" i="1" s="1"/>
  <c r="F24" i="1"/>
  <c r="G24" i="1" s="1"/>
  <c r="F37" i="1"/>
  <c r="F28" i="1"/>
  <c r="G28" i="1" s="1"/>
  <c r="I15" i="2"/>
  <c r="G21" i="1"/>
  <c r="G37" i="1"/>
  <c r="G22" i="1"/>
  <c r="G34" i="1"/>
  <c r="F15" i="2"/>
  <c r="F46" i="3"/>
  <c r="G46" i="3" s="1"/>
  <c r="F54" i="3"/>
  <c r="G54" i="3" s="1"/>
  <c r="F41" i="3"/>
  <c r="G41" i="3" s="1"/>
  <c r="F36" i="3"/>
  <c r="G36" i="3" s="1"/>
  <c r="F23" i="3"/>
  <c r="G23" i="3" s="1"/>
  <c r="F18" i="3"/>
  <c r="G18" i="3" s="1"/>
  <c r="F37" i="3"/>
  <c r="G37" i="3" s="1"/>
  <c r="F22" i="3"/>
  <c r="G22" i="3" s="1"/>
  <c r="F27" i="3"/>
  <c r="G27" i="3" s="1"/>
  <c r="F20" i="3"/>
  <c r="G20" i="3" s="1"/>
  <c r="F50" i="3"/>
  <c r="G50" i="3" s="1"/>
  <c r="F48" i="3"/>
  <c r="G48" i="3" s="1"/>
  <c r="F42" i="3"/>
  <c r="G42" i="3" s="1"/>
  <c r="F25" i="3"/>
  <c r="G25" i="3" s="1"/>
  <c r="F16" i="3"/>
  <c r="G16" i="3" s="1"/>
  <c r="F29" i="3"/>
  <c r="G29" i="3" s="1"/>
  <c r="F52" i="3"/>
  <c r="G52" i="3" s="1"/>
  <c r="F44" i="3"/>
  <c r="G44" i="3" s="1"/>
  <c r="F40" i="3"/>
  <c r="G40" i="3" s="1"/>
  <c r="F38" i="3"/>
  <c r="G38" i="3" s="1"/>
  <c r="F34" i="3"/>
  <c r="G34" i="3" s="1"/>
  <c r="F32" i="3"/>
  <c r="G32" i="3" s="1"/>
  <c r="F30" i="3"/>
  <c r="G30" i="3" s="1"/>
  <c r="F21" i="3"/>
  <c r="G21" i="3" s="1"/>
  <c r="F35" i="3"/>
  <c r="G35" i="3" s="1"/>
  <c r="F33" i="3"/>
  <c r="G33" i="3" s="1"/>
  <c r="F31" i="3"/>
  <c r="G31" i="3" s="1"/>
  <c r="F28" i="3"/>
  <c r="G28" i="3" s="1"/>
  <c r="F24" i="3"/>
  <c r="G24" i="3" s="1"/>
  <c r="F17" i="3"/>
  <c r="G17" i="3" s="1"/>
  <c r="F43" i="3"/>
  <c r="G43" i="3" s="1"/>
  <c r="F19" i="3"/>
  <c r="G19" i="3" s="1"/>
  <c r="F26" i="3"/>
  <c r="G26" i="3" s="1"/>
  <c r="F51" i="3"/>
  <c r="G51" i="3" s="1"/>
  <c r="F49" i="3"/>
  <c r="G49" i="3" s="1"/>
  <c r="F47" i="3"/>
  <c r="G47" i="3" s="1"/>
  <c r="F45" i="3"/>
  <c r="G45" i="3" s="1"/>
  <c r="F39" i="3"/>
  <c r="G39" i="3" s="1"/>
  <c r="F53" i="3"/>
  <c r="G53" i="3" s="1"/>
  <c r="G21" i="5"/>
  <c r="I21" i="5" s="1"/>
  <c r="P21" i="5" s="1"/>
  <c r="Q21" i="5" s="1"/>
  <c r="P27" i="5"/>
  <c r="Q27" i="5" s="1"/>
  <c r="G39" i="4"/>
  <c r="K31" i="4"/>
  <c r="P11" i="5"/>
  <c r="Q11" i="5" s="1"/>
  <c r="P15" i="5"/>
  <c r="Q15" i="5" s="1"/>
  <c r="P17" i="5"/>
  <c r="Q17" i="5" s="1"/>
  <c r="I15" i="3"/>
  <c r="J31" i="4"/>
  <c r="K36" i="4"/>
  <c r="L36" i="4" s="1"/>
  <c r="P19" i="5"/>
  <c r="Q19" i="5" s="1"/>
  <c r="P25" i="5"/>
  <c r="Q25" i="5" s="1"/>
  <c r="P20" i="5"/>
  <c r="Q20" i="5" s="1"/>
  <c r="G24" i="5"/>
  <c r="I24" i="5" s="1"/>
  <c r="J17" i="4"/>
  <c r="K24" i="4"/>
  <c r="L24" i="4" s="1"/>
  <c r="G10" i="5"/>
  <c r="G15" i="4"/>
  <c r="K15" i="4" s="1"/>
  <c r="L15" i="4" s="1"/>
  <c r="K9" i="4"/>
  <c r="L9" i="4" s="1"/>
  <c r="O14" i="5"/>
  <c r="P14" i="5" s="1"/>
  <c r="Q14" i="5" s="1"/>
  <c r="M14" i="5"/>
  <c r="M22" i="6"/>
  <c r="O22" i="6" s="1"/>
  <c r="K20" i="4"/>
  <c r="L20" i="4" s="1"/>
  <c r="G22" i="4"/>
  <c r="K35" i="4"/>
  <c r="L35" i="4" s="1"/>
  <c r="G6" i="5"/>
  <c r="O26" i="5"/>
  <c r="M30" i="5"/>
  <c r="O30" i="5" s="1"/>
  <c r="I15" i="1"/>
  <c r="M22" i="5"/>
  <c r="O22" i="5" s="1"/>
  <c r="P22" i="5" s="1"/>
  <c r="Q22" i="5" s="1"/>
  <c r="M42" i="5"/>
  <c r="O42" i="5" s="1"/>
  <c r="G17" i="6"/>
  <c r="I17" i="6" s="1"/>
  <c r="Q17" i="6" s="1"/>
  <c r="R17" i="6" s="1"/>
  <c r="M33" i="6"/>
  <c r="O33" i="6" s="1"/>
  <c r="Q33" i="6" s="1"/>
  <c r="R33" i="6" s="1"/>
  <c r="I37" i="6"/>
  <c r="I41" i="6"/>
  <c r="Q41" i="6" s="1"/>
  <c r="R41" i="6" s="1"/>
  <c r="I45" i="6"/>
  <c r="J25" i="4"/>
  <c r="K25" i="4" s="1"/>
  <c r="L25" i="4" s="1"/>
  <c r="I20" i="5"/>
  <c r="P33" i="5"/>
  <c r="Q33" i="5" s="1"/>
  <c r="O35" i="5"/>
  <c r="P35" i="5" s="1"/>
  <c r="Q35" i="5" s="1"/>
  <c r="G28" i="6"/>
  <c r="I28" i="6" s="1"/>
  <c r="O24" i="5"/>
  <c r="I26" i="5"/>
  <c r="M35" i="5"/>
  <c r="M46" i="5"/>
  <c r="O46" i="5" s="1"/>
  <c r="P46" i="5" s="1"/>
  <c r="Q46" i="5" s="1"/>
  <c r="I21" i="6"/>
  <c r="I23" i="6"/>
  <c r="Q26" i="6"/>
  <c r="R26" i="6" s="1"/>
  <c r="Q30" i="6"/>
  <c r="R30" i="6" s="1"/>
  <c r="O37" i="6"/>
  <c r="I39" i="6"/>
  <c r="Q39" i="6" s="1"/>
  <c r="R39" i="6" s="1"/>
  <c r="O45" i="6"/>
  <c r="I51" i="6"/>
  <c r="J19" i="4"/>
  <c r="K19" i="4" s="1"/>
  <c r="L19" i="4" s="1"/>
  <c r="O10" i="5"/>
  <c r="O39" i="5"/>
  <c r="P39" i="5" s="1"/>
  <c r="Q39" i="5" s="1"/>
  <c r="I43" i="5"/>
  <c r="G12" i="6"/>
  <c r="I12" i="6" s="1"/>
  <c r="Q12" i="6" s="1"/>
  <c r="R12" i="6" s="1"/>
  <c r="Q35" i="6"/>
  <c r="R35" i="6" s="1"/>
  <c r="O49" i="6"/>
  <c r="Q49" i="6" s="1"/>
  <c r="R49" i="6" s="1"/>
  <c r="I19" i="5"/>
  <c r="I31" i="5"/>
  <c r="P31" i="5" s="1"/>
  <c r="Q31" i="5" s="1"/>
  <c r="P37" i="5"/>
  <c r="Q37" i="5" s="1"/>
  <c r="I14" i="6"/>
  <c r="Q14" i="6" s="1"/>
  <c r="R14" i="6" s="1"/>
  <c r="Q15" i="6"/>
  <c r="R15" i="6" s="1"/>
  <c r="I18" i="6"/>
  <c r="Q18" i="6" s="1"/>
  <c r="R18" i="6" s="1"/>
  <c r="O21" i="6"/>
  <c r="I25" i="6"/>
  <c r="M28" i="6"/>
  <c r="O28" i="6" s="1"/>
  <c r="Q43" i="6"/>
  <c r="R43" i="6" s="1"/>
  <c r="Q47" i="6"/>
  <c r="R47" i="6" s="1"/>
  <c r="O51" i="6"/>
  <c r="I23" i="5"/>
  <c r="G36" i="5"/>
  <c r="I36" i="5" s="1"/>
  <c r="Q19" i="6"/>
  <c r="R19" i="6" s="1"/>
  <c r="M32" i="6"/>
  <c r="O32" i="6" s="1"/>
  <c r="Q32" i="6" s="1"/>
  <c r="R32" i="6" s="1"/>
  <c r="I36" i="6"/>
  <c r="Q36" i="6" s="1"/>
  <c r="R36" i="6" s="1"/>
  <c r="I42" i="6"/>
  <c r="M9" i="5"/>
  <c r="G23" i="5"/>
  <c r="M26" i="5"/>
  <c r="G38" i="5"/>
  <c r="I38" i="5" s="1"/>
  <c r="P38" i="5" s="1"/>
  <c r="Q38" i="5" s="1"/>
  <c r="P43" i="5"/>
  <c r="Q43" i="5" s="1"/>
  <c r="I47" i="5"/>
  <c r="I9" i="6"/>
  <c r="G16" i="6"/>
  <c r="I16" i="6" s="1"/>
  <c r="O25" i="6"/>
  <c r="I29" i="6"/>
  <c r="Q29" i="6" s="1"/>
  <c r="R29" i="6" s="1"/>
  <c r="I48" i="6"/>
  <c r="G18" i="5"/>
  <c r="I18" i="5" s="1"/>
  <c r="P18" i="5" s="1"/>
  <c r="Q18" i="5" s="1"/>
  <c r="P29" i="5"/>
  <c r="Q29" i="5" s="1"/>
  <c r="M34" i="5"/>
  <c r="O34" i="5" s="1"/>
  <c r="P34" i="5" s="1"/>
  <c r="Q34" i="5" s="1"/>
  <c r="O36" i="5"/>
  <c r="Q23" i="6"/>
  <c r="R23" i="6" s="1"/>
  <c r="G40" i="6"/>
  <c r="I40" i="6" s="1"/>
  <c r="Q40" i="6" s="1"/>
  <c r="R40" i="6" s="1"/>
  <c r="M23" i="5"/>
  <c r="O23" i="5" s="1"/>
  <c r="I40" i="5"/>
  <c r="P40" i="5" s="1"/>
  <c r="Q40" i="5" s="1"/>
  <c r="P41" i="5"/>
  <c r="Q41" i="5" s="1"/>
  <c r="I44" i="5"/>
  <c r="P44" i="5" s="1"/>
  <c r="Q44" i="5" s="1"/>
  <c r="O47" i="5"/>
  <c r="O9" i="6"/>
  <c r="O16" i="6"/>
  <c r="I22" i="6"/>
  <c r="I50" i="6"/>
  <c r="G52" i="6"/>
  <c r="I52" i="6" s="1"/>
  <c r="M13" i="5"/>
  <c r="O13" i="5" s="1"/>
  <c r="P13" i="5" s="1"/>
  <c r="Q13" i="5" s="1"/>
  <c r="O28" i="5"/>
  <c r="P28" i="5" s="1"/>
  <c r="Q28" i="5" s="1"/>
  <c r="G30" i="5"/>
  <c r="I30" i="5" s="1"/>
  <c r="P45" i="5"/>
  <c r="Q45" i="5" s="1"/>
  <c r="I13" i="6"/>
  <c r="Q13" i="6" s="1"/>
  <c r="R13" i="6" s="1"/>
  <c r="Q38" i="6"/>
  <c r="R38" i="6" s="1"/>
  <c r="J34" i="4"/>
  <c r="K34" i="4" s="1"/>
  <c r="L34" i="4" s="1"/>
  <c r="O12" i="5"/>
  <c r="P12" i="5" s="1"/>
  <c r="Q12" i="5" s="1"/>
  <c r="G22" i="5"/>
  <c r="I22" i="5" s="1"/>
  <c r="G42" i="5"/>
  <c r="I42" i="5" s="1"/>
  <c r="M20" i="6"/>
  <c r="O20" i="6" s="1"/>
  <c r="Q20" i="6" s="1"/>
  <c r="R20" i="6" s="1"/>
  <c r="G24" i="6"/>
  <c r="I24" i="6" s="1"/>
  <c r="Q24" i="6" s="1"/>
  <c r="R24" i="6" s="1"/>
  <c r="M44" i="6"/>
  <c r="O44" i="6" s="1"/>
  <c r="Q44" i="6" s="1"/>
  <c r="R44" i="6" s="1"/>
  <c r="O50" i="6"/>
  <c r="M42" i="6"/>
  <c r="O42" i="6" s="1"/>
  <c r="G6" i="6"/>
  <c r="G48" i="5"/>
  <c r="I48" i="5" s="1"/>
  <c r="P48" i="5" s="1"/>
  <c r="Q48" i="5" s="1"/>
  <c r="M5" i="6" l="1"/>
  <c r="Q50" i="6"/>
  <c r="R50" i="6" s="1"/>
  <c r="Q25" i="6"/>
  <c r="R25" i="6" s="1"/>
  <c r="Q42" i="6"/>
  <c r="R42" i="6" s="1"/>
  <c r="Q28" i="6"/>
  <c r="R28" i="6" s="1"/>
  <c r="Q22" i="6"/>
  <c r="R22" i="6" s="1"/>
  <c r="P42" i="5"/>
  <c r="Q42" i="5" s="1"/>
  <c r="P47" i="5"/>
  <c r="Q47" i="5" s="1"/>
  <c r="P23" i="5"/>
  <c r="Q23" i="5" s="1"/>
  <c r="Q52" i="6"/>
  <c r="R52" i="6" s="1"/>
  <c r="P52" i="6"/>
  <c r="G5" i="5"/>
  <c r="G15" i="3"/>
  <c r="G15" i="1"/>
  <c r="O9" i="5"/>
  <c r="M5" i="5"/>
  <c r="Q16" i="6"/>
  <c r="R16" i="6" s="1"/>
  <c r="Q9" i="6"/>
  <c r="O6" i="6"/>
  <c r="O5" i="6" s="1"/>
  <c r="Q21" i="6"/>
  <c r="R21" i="6" s="1"/>
  <c r="I39" i="1"/>
  <c r="J39" i="1" s="1"/>
  <c r="K39" i="1" s="1"/>
  <c r="L39" i="1" s="1"/>
  <c r="I35" i="1"/>
  <c r="J35" i="1" s="1"/>
  <c r="K35" i="1" s="1"/>
  <c r="L35" i="1" s="1"/>
  <c r="I31" i="1"/>
  <c r="J31" i="1" s="1"/>
  <c r="K31" i="1" s="1"/>
  <c r="L31" i="1" s="1"/>
  <c r="I27" i="1"/>
  <c r="J27" i="1" s="1"/>
  <c r="K27" i="1" s="1"/>
  <c r="L27" i="1" s="1"/>
  <c r="I23" i="1"/>
  <c r="J23" i="1" s="1"/>
  <c r="K23" i="1" s="1"/>
  <c r="L23" i="1" s="1"/>
  <c r="I19" i="1"/>
  <c r="J19" i="1" s="1"/>
  <c r="K19" i="1" s="1"/>
  <c r="L19" i="1" s="1"/>
  <c r="I29" i="1"/>
  <c r="J29" i="1" s="1"/>
  <c r="K29" i="1" s="1"/>
  <c r="L29" i="1" s="1"/>
  <c r="I26" i="1"/>
  <c r="J26" i="1" s="1"/>
  <c r="K26" i="1" s="1"/>
  <c r="L26" i="1" s="1"/>
  <c r="I36" i="1"/>
  <c r="J36" i="1" s="1"/>
  <c r="K36" i="1" s="1"/>
  <c r="L36" i="1" s="1"/>
  <c r="I20" i="1"/>
  <c r="J20" i="1" s="1"/>
  <c r="K20" i="1" s="1"/>
  <c r="L20" i="1" s="1"/>
  <c r="I42" i="1"/>
  <c r="J42" i="1" s="1"/>
  <c r="K42" i="1" s="1"/>
  <c r="L42" i="1" s="1"/>
  <c r="I33" i="1"/>
  <c r="J33" i="1" s="1"/>
  <c r="K33" i="1" s="1"/>
  <c r="L33" i="1" s="1"/>
  <c r="I17" i="1"/>
  <c r="J17" i="1" s="1"/>
  <c r="K17" i="1" s="1"/>
  <c r="L17" i="1" s="1"/>
  <c r="I30" i="1"/>
  <c r="J30" i="1" s="1"/>
  <c r="K30" i="1" s="1"/>
  <c r="L30" i="1" s="1"/>
  <c r="I16" i="1"/>
  <c r="J16" i="1" s="1"/>
  <c r="I40" i="1"/>
  <c r="J40" i="1" s="1"/>
  <c r="K40" i="1" s="1"/>
  <c r="L40" i="1" s="1"/>
  <c r="I24" i="1"/>
  <c r="J24" i="1" s="1"/>
  <c r="K24" i="1" s="1"/>
  <c r="L24" i="1" s="1"/>
  <c r="I37" i="1"/>
  <c r="J37" i="1" s="1"/>
  <c r="K37" i="1" s="1"/>
  <c r="L37" i="1" s="1"/>
  <c r="I21" i="1"/>
  <c r="J21" i="1" s="1"/>
  <c r="K21" i="1" s="1"/>
  <c r="L21" i="1" s="1"/>
  <c r="I41" i="1"/>
  <c r="J41" i="1" s="1"/>
  <c r="K41" i="1" s="1"/>
  <c r="L41" i="1" s="1"/>
  <c r="I22" i="1"/>
  <c r="J22" i="1" s="1"/>
  <c r="K22" i="1" s="1"/>
  <c r="L22" i="1" s="1"/>
  <c r="I34" i="1"/>
  <c r="J34" i="1" s="1"/>
  <c r="K34" i="1" s="1"/>
  <c r="L34" i="1" s="1"/>
  <c r="I18" i="1"/>
  <c r="J18" i="1" s="1"/>
  <c r="K18" i="1" s="1"/>
  <c r="L18" i="1" s="1"/>
  <c r="I28" i="1"/>
  <c r="J28" i="1" s="1"/>
  <c r="K28" i="1" s="1"/>
  <c r="L28" i="1" s="1"/>
  <c r="I25" i="1"/>
  <c r="J25" i="1" s="1"/>
  <c r="K25" i="1" s="1"/>
  <c r="L25" i="1" s="1"/>
  <c r="I38" i="1"/>
  <c r="J38" i="1" s="1"/>
  <c r="K38" i="1" s="1"/>
  <c r="L38" i="1" s="1"/>
  <c r="I32" i="1"/>
  <c r="J32" i="1" s="1"/>
  <c r="K32" i="1" s="1"/>
  <c r="L32" i="1" s="1"/>
  <c r="K17" i="4"/>
  <c r="J29" i="4"/>
  <c r="I6" i="6"/>
  <c r="F19" i="2"/>
  <c r="G19" i="2" s="1"/>
  <c r="F30" i="2"/>
  <c r="G30" i="2" s="1"/>
  <c r="F22" i="2"/>
  <c r="G22" i="2" s="1"/>
  <c r="F25" i="2"/>
  <c r="G25" i="2" s="1"/>
  <c r="F33" i="2"/>
  <c r="G33" i="2" s="1"/>
  <c r="F28" i="2"/>
  <c r="G28" i="2" s="1"/>
  <c r="F17" i="2"/>
  <c r="G17" i="2" s="1"/>
  <c r="F20" i="2"/>
  <c r="G20" i="2" s="1"/>
  <c r="F31" i="2"/>
  <c r="G31" i="2" s="1"/>
  <c r="F23" i="2"/>
  <c r="G23" i="2" s="1"/>
  <c r="F32" i="2"/>
  <c r="G32" i="2" s="1"/>
  <c r="F24" i="2"/>
  <c r="G24" i="2" s="1"/>
  <c r="F27" i="2"/>
  <c r="G27" i="2" s="1"/>
  <c r="F16" i="2"/>
  <c r="G16" i="2" s="1"/>
  <c r="F26" i="2"/>
  <c r="G26" i="2" s="1"/>
  <c r="F34" i="2"/>
  <c r="G34" i="2" s="1"/>
  <c r="F18" i="2"/>
  <c r="G18" i="2" s="1"/>
  <c r="F21" i="2"/>
  <c r="G21" i="2" s="1"/>
  <c r="F29" i="2"/>
  <c r="G29" i="2" s="1"/>
  <c r="M6" i="6"/>
  <c r="P30" i="5"/>
  <c r="Q30" i="5" s="1"/>
  <c r="K39" i="4"/>
  <c r="L39" i="4" s="1"/>
  <c r="L31" i="4"/>
  <c r="P36" i="5"/>
  <c r="Q36" i="5" s="1"/>
  <c r="P26" i="5"/>
  <c r="Q26" i="5" s="1"/>
  <c r="P24" i="5"/>
  <c r="Q24" i="5" s="1"/>
  <c r="Q45" i="6"/>
  <c r="R45" i="6" s="1"/>
  <c r="I32" i="2"/>
  <c r="J32" i="2" s="1"/>
  <c r="I29" i="2"/>
  <c r="J29" i="2" s="1"/>
  <c r="I30" i="2"/>
  <c r="J30" i="2" s="1"/>
  <c r="K30" i="2" s="1"/>
  <c r="L30" i="2" s="1"/>
  <c r="I33" i="2"/>
  <c r="J33" i="2" s="1"/>
  <c r="I28" i="2"/>
  <c r="J28" i="2" s="1"/>
  <c r="I25" i="2"/>
  <c r="J25" i="2" s="1"/>
  <c r="I17" i="2"/>
  <c r="J17" i="2" s="1"/>
  <c r="I20" i="2"/>
  <c r="J20" i="2" s="1"/>
  <c r="K20" i="2" s="1"/>
  <c r="L20" i="2" s="1"/>
  <c r="I31" i="2"/>
  <c r="J31" i="2" s="1"/>
  <c r="K31" i="2" s="1"/>
  <c r="L31" i="2" s="1"/>
  <c r="I23" i="2"/>
  <c r="J23" i="2" s="1"/>
  <c r="I26" i="2"/>
  <c r="J26" i="2" s="1"/>
  <c r="I34" i="2"/>
  <c r="J34" i="2" s="1"/>
  <c r="K34" i="2" s="1"/>
  <c r="L34" i="2" s="1"/>
  <c r="I18" i="2"/>
  <c r="J18" i="2" s="1"/>
  <c r="I21" i="2"/>
  <c r="J21" i="2" s="1"/>
  <c r="I22" i="2"/>
  <c r="J22" i="2" s="1"/>
  <c r="K22" i="2" s="1"/>
  <c r="L22" i="2" s="1"/>
  <c r="I24" i="2"/>
  <c r="J24" i="2" s="1"/>
  <c r="K24" i="2" s="1"/>
  <c r="L24" i="2" s="1"/>
  <c r="I16" i="2"/>
  <c r="J16" i="2" s="1"/>
  <c r="I19" i="2"/>
  <c r="J19" i="2" s="1"/>
  <c r="I27" i="2"/>
  <c r="J27" i="2" s="1"/>
  <c r="J39" i="4"/>
  <c r="I10" i="5"/>
  <c r="I6" i="5" s="1"/>
  <c r="Q51" i="6"/>
  <c r="R51" i="6" s="1"/>
  <c r="Q37" i="6"/>
  <c r="R37" i="6" s="1"/>
  <c r="K22" i="4"/>
  <c r="L22" i="4" s="1"/>
  <c r="G29" i="4"/>
  <c r="M6" i="5"/>
  <c r="I44" i="3"/>
  <c r="J44" i="3" s="1"/>
  <c r="K44" i="3" s="1"/>
  <c r="L44" i="3" s="1"/>
  <c r="I52" i="3"/>
  <c r="J52" i="3" s="1"/>
  <c r="K52" i="3" s="1"/>
  <c r="L52" i="3" s="1"/>
  <c r="I39" i="3"/>
  <c r="J39" i="3" s="1"/>
  <c r="K39" i="3" s="1"/>
  <c r="L39" i="3" s="1"/>
  <c r="I34" i="3"/>
  <c r="J34" i="3" s="1"/>
  <c r="K34" i="3" s="1"/>
  <c r="L34" i="3" s="1"/>
  <c r="I21" i="3"/>
  <c r="J21" i="3" s="1"/>
  <c r="K21" i="3" s="1"/>
  <c r="L21" i="3" s="1"/>
  <c r="I16" i="3"/>
  <c r="J16" i="3" s="1"/>
  <c r="I53" i="3"/>
  <c r="J53" i="3" s="1"/>
  <c r="K53" i="3" s="1"/>
  <c r="L53" i="3" s="1"/>
  <c r="I35" i="3"/>
  <c r="J35" i="3" s="1"/>
  <c r="K35" i="3" s="1"/>
  <c r="L35" i="3" s="1"/>
  <c r="I46" i="3"/>
  <c r="J46" i="3" s="1"/>
  <c r="K46" i="3" s="1"/>
  <c r="L46" i="3" s="1"/>
  <c r="I25" i="3"/>
  <c r="J25" i="3" s="1"/>
  <c r="K25" i="3" s="1"/>
  <c r="L25" i="3" s="1"/>
  <c r="I18" i="3"/>
  <c r="J18" i="3" s="1"/>
  <c r="K18" i="3" s="1"/>
  <c r="L18" i="3" s="1"/>
  <c r="I27" i="3"/>
  <c r="J27" i="3" s="1"/>
  <c r="K27" i="3" s="1"/>
  <c r="L27" i="3" s="1"/>
  <c r="I50" i="3"/>
  <c r="J50" i="3" s="1"/>
  <c r="K50" i="3" s="1"/>
  <c r="L50" i="3" s="1"/>
  <c r="I48" i="3"/>
  <c r="J48" i="3" s="1"/>
  <c r="K48" i="3" s="1"/>
  <c r="L48" i="3" s="1"/>
  <c r="I42" i="3"/>
  <c r="J42" i="3" s="1"/>
  <c r="K42" i="3" s="1"/>
  <c r="L42" i="3" s="1"/>
  <c r="I40" i="3"/>
  <c r="J40" i="3" s="1"/>
  <c r="K40" i="3" s="1"/>
  <c r="L40" i="3" s="1"/>
  <c r="I38" i="3"/>
  <c r="J38" i="3" s="1"/>
  <c r="K38" i="3" s="1"/>
  <c r="L38" i="3" s="1"/>
  <c r="I36" i="3"/>
  <c r="J36" i="3" s="1"/>
  <c r="K36" i="3" s="1"/>
  <c r="L36" i="3" s="1"/>
  <c r="I32" i="3"/>
  <c r="J32" i="3" s="1"/>
  <c r="K32" i="3" s="1"/>
  <c r="L32" i="3" s="1"/>
  <c r="I30" i="3"/>
  <c r="J30" i="3" s="1"/>
  <c r="K30" i="3" s="1"/>
  <c r="L30" i="3" s="1"/>
  <c r="I23" i="3"/>
  <c r="J23" i="3" s="1"/>
  <c r="K23" i="3" s="1"/>
  <c r="L23" i="3" s="1"/>
  <c r="I28" i="3"/>
  <c r="J28" i="3" s="1"/>
  <c r="K28" i="3" s="1"/>
  <c r="L28" i="3" s="1"/>
  <c r="I19" i="3"/>
  <c r="J19" i="3" s="1"/>
  <c r="K19" i="3" s="1"/>
  <c r="L19" i="3" s="1"/>
  <c r="I54" i="3"/>
  <c r="J54" i="3" s="1"/>
  <c r="K54" i="3" s="1"/>
  <c r="L54" i="3" s="1"/>
  <c r="I47" i="3"/>
  <c r="J47" i="3" s="1"/>
  <c r="K47" i="3" s="1"/>
  <c r="L47" i="3" s="1"/>
  <c r="I26" i="3"/>
  <c r="J26" i="3" s="1"/>
  <c r="K26" i="3" s="1"/>
  <c r="L26" i="3" s="1"/>
  <c r="I17" i="3"/>
  <c r="J17" i="3" s="1"/>
  <c r="K17" i="3" s="1"/>
  <c r="L17" i="3" s="1"/>
  <c r="I51" i="3"/>
  <c r="J51" i="3" s="1"/>
  <c r="K51" i="3" s="1"/>
  <c r="L51" i="3" s="1"/>
  <c r="I49" i="3"/>
  <c r="J49" i="3" s="1"/>
  <c r="K49" i="3" s="1"/>
  <c r="L49" i="3" s="1"/>
  <c r="I45" i="3"/>
  <c r="J45" i="3" s="1"/>
  <c r="K45" i="3" s="1"/>
  <c r="L45" i="3" s="1"/>
  <c r="I43" i="3"/>
  <c r="J43" i="3" s="1"/>
  <c r="K43" i="3" s="1"/>
  <c r="L43" i="3" s="1"/>
  <c r="I37" i="3"/>
  <c r="J37" i="3" s="1"/>
  <c r="K37" i="3" s="1"/>
  <c r="L37" i="3" s="1"/>
  <c r="I24" i="3"/>
  <c r="J24" i="3" s="1"/>
  <c r="K24" i="3" s="1"/>
  <c r="L24" i="3" s="1"/>
  <c r="I20" i="3"/>
  <c r="J20" i="3" s="1"/>
  <c r="K20" i="3" s="1"/>
  <c r="L20" i="3" s="1"/>
  <c r="I41" i="3"/>
  <c r="J41" i="3" s="1"/>
  <c r="K41" i="3" s="1"/>
  <c r="L41" i="3" s="1"/>
  <c r="I33" i="3"/>
  <c r="J33" i="3" s="1"/>
  <c r="K33" i="3" s="1"/>
  <c r="L33" i="3" s="1"/>
  <c r="I31" i="3"/>
  <c r="J31" i="3" s="1"/>
  <c r="K31" i="3" s="1"/>
  <c r="L31" i="3" s="1"/>
  <c r="I29" i="3"/>
  <c r="J29" i="3" s="1"/>
  <c r="K29" i="3" s="1"/>
  <c r="L29" i="3" s="1"/>
  <c r="I22" i="3"/>
  <c r="J22" i="3" s="1"/>
  <c r="K22" i="3" s="1"/>
  <c r="L22" i="3" s="1"/>
  <c r="K23" i="2" l="1"/>
  <c r="L23" i="2" s="1"/>
  <c r="K18" i="2"/>
  <c r="L18" i="2" s="1"/>
  <c r="K26" i="2"/>
  <c r="L26" i="2" s="1"/>
  <c r="K27" i="2"/>
  <c r="L27" i="2" s="1"/>
  <c r="K21" i="2"/>
  <c r="L21" i="2" s="1"/>
  <c r="K19" i="2"/>
  <c r="L19" i="2" s="1"/>
  <c r="K32" i="2"/>
  <c r="L32" i="2" s="1"/>
  <c r="K29" i="2"/>
  <c r="L29" i="2" s="1"/>
  <c r="G15" i="2"/>
  <c r="O6" i="5"/>
  <c r="O5" i="5" s="1"/>
  <c r="P9" i="5"/>
  <c r="Q6" i="6"/>
  <c r="R9" i="6"/>
  <c r="R7" i="6" s="1"/>
  <c r="Q7" i="6"/>
  <c r="Q5" i="6" s="1"/>
  <c r="K16" i="3"/>
  <c r="J15" i="3"/>
  <c r="K29" i="4"/>
  <c r="L29" i="4" s="1"/>
  <c r="L17" i="4"/>
  <c r="J15" i="2"/>
  <c r="K16" i="2"/>
  <c r="K28" i="2"/>
  <c r="L28" i="2" s="1"/>
  <c r="K16" i="1"/>
  <c r="J15" i="1"/>
  <c r="K17" i="2"/>
  <c r="L17" i="2" s="1"/>
  <c r="K25" i="2"/>
  <c r="L25" i="2" s="1"/>
  <c r="K33" i="2"/>
  <c r="L33" i="2" s="1"/>
  <c r="P10" i="5"/>
  <c r="Q10" i="5" s="1"/>
  <c r="L16" i="3" l="1"/>
  <c r="K15" i="3"/>
  <c r="L15" i="3" s="1"/>
  <c r="P7" i="5"/>
  <c r="P5" i="5" s="1"/>
  <c r="Q9" i="5"/>
  <c r="Q7" i="5" s="1"/>
  <c r="L16" i="1"/>
  <c r="K15" i="1"/>
  <c r="L15" i="1" s="1"/>
  <c r="L16" i="2"/>
  <c r="K15" i="2"/>
  <c r="L15" i="2" s="1"/>
</calcChain>
</file>

<file path=xl/sharedStrings.xml><?xml version="1.0" encoding="utf-8"?>
<sst xmlns="http://schemas.openxmlformats.org/spreadsheetml/2006/main" count="511" uniqueCount="244">
  <si>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</si>
  <si>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</si>
  <si>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</si>
  <si>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</si>
  <si>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</si>
  <si>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</si>
  <si>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April 1, 2025 - June 30, 2025</t>
  </si>
  <si>
    <t>Data Period:  October 1, 2024 - December 31, 2024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</si>
  <si>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</si>
  <si>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</si>
  <si>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</si>
  <si>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</si>
  <si>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</si>
  <si>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</si>
  <si>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</si>
  <si>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</si>
  <si>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</si>
  <si>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</si>
  <si>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</si>
  <si>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</si>
  <si>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</si>
  <si>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</si>
  <si>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</si>
  <si>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</si>
  <si>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</si>
  <si>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</si>
  <si>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</si>
  <si>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</si>
  <si>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</si>
  <si>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</si>
  <si>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</si>
  <si>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</si>
  <si>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</si>
  <si>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</si>
  <si>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</si>
  <si>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</si>
  <si>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</si>
  <si>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</si>
  <si>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</si>
  <si>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</si>
  <si>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</si>
  <si>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</si>
  <si>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Little Co of Mary Hosp &amp; HCC</t>
  </si>
  <si>
    <t>Ingalls Memorial Hospital</t>
  </si>
  <si>
    <t>Harrisburg Medical Center</t>
  </si>
  <si>
    <t>Weiss Memorial Hosp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</si>
  <si>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</si>
  <si>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</si>
  <si>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</si>
  <si>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</si>
  <si>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</si>
  <si>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</si>
  <si>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</si>
  <si>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</si>
  <si>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</si>
  <si>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</si>
  <si>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</si>
  <si>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</si>
  <si>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</si>
  <si>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</si>
  <si>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</si>
  <si>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</si>
  <si>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</si>
  <si>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</si>
  <si>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</si>
  <si>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</si>
  <si>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</si>
  <si>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</si>
  <si>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</si>
  <si>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</si>
  <si>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</si>
  <si>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</si>
  <si>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</si>
  <si>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</si>
  <si>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</si>
  <si>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</si>
  <si>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</si>
  <si>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</si>
  <si>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</si>
  <si>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</si>
  <si>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</si>
  <si>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</si>
  <si>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</si>
  <si>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</si>
  <si>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</si>
  <si>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</si>
  <si>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</si>
  <si>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</si>
  <si>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</si>
  <si>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</si>
  <si>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</si>
  <si>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</si>
  <si>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</si>
  <si>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Carle Richland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</si>
  <si>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</si>
  <si>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</si>
  <si>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</si>
  <si>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</si>
  <si>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</si>
  <si>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</si>
  <si>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</si>
  <si>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</si>
  <si>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</si>
  <si>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</si>
  <si>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</si>
  <si>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Iroquois Mem Hosp &amp; Res Home</t>
  </si>
  <si>
    <t>HSHS Good Shepherd Hospital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</si>
  <si>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</si>
  <si>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</si>
  <si>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</si>
  <si>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</si>
  <si>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</si>
  <si>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</si>
  <si>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</si>
  <si>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</si>
  <si>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</si>
  <si>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</si>
  <si>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</si>
  <si>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</si>
  <si>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</si>
  <si>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OSF Transitional Care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</si>
  <si>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</si>
  <si>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</si>
  <si>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</si>
  <si>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</si>
  <si>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</si>
  <si>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</si>
  <si>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</si>
  <si>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</si>
  <si>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</si>
  <si>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</si>
  <si>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</si>
  <si>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</si>
  <si>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</si>
  <si>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</si>
  <si>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</si>
  <si>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</si>
  <si>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</si>
  <si>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</si>
  <si>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</si>
  <si>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</si>
  <si>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</si>
  <si>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</si>
  <si>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</si>
  <si>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</si>
  <si>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 xml:space="preserve">THE QUAD CITIES REHABILITATION                   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</si>
  <si>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</si>
  <si>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</si>
  <si>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</si>
  <si>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</si>
  <si>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</si>
  <si>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</si>
  <si>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</si>
  <si>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</si>
  <si>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</si>
  <si>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</si>
  <si>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</si>
  <si>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</si>
  <si>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</si>
  <si>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Rush-Copley Medical Center</t>
  </si>
  <si>
    <t>HSHS St Elizabeth's Hospital</t>
  </si>
  <si>
    <t>MacNeal Hospital</t>
  </si>
  <si>
    <t>Memorial Hosp of Carbondale</t>
  </si>
  <si>
    <t>University of Chicago Medicine</t>
  </si>
  <si>
    <t>Ann &amp; Robert H Lurie Child Hosp</t>
  </si>
  <si>
    <t>Rush University Medical Center</t>
  </si>
  <si>
    <t>Advocate Illinois Masonic MC</t>
  </si>
  <si>
    <t>Northwestern Memorial Hospital</t>
  </si>
  <si>
    <t>OSF Sacred Heart</t>
  </si>
  <si>
    <t>HSHS St Mary's Hospital</t>
  </si>
  <si>
    <t>Elmhurst Hospital</t>
  </si>
  <si>
    <t>NorthShore Univ HealthSystem</t>
  </si>
  <si>
    <t>Presence Saint Francis Hospital</t>
  </si>
  <si>
    <t>OSF St Mary Medical Center</t>
  </si>
  <si>
    <t>Herrin Hospital</t>
  </si>
  <si>
    <t>Presence St Mary's Hospital</t>
  </si>
  <si>
    <t>Riverside Medical Center</t>
  </si>
  <si>
    <t>Centegra Hospital-McHenry</t>
  </si>
  <si>
    <t>Loyola University Med Center</t>
  </si>
  <si>
    <t>Sarah Bush Lincoln Health Ctr</t>
  </si>
  <si>
    <t>Anderson Hospital</t>
  </si>
  <si>
    <t>Edward Hospital</t>
  </si>
  <si>
    <t>Advocate Christ Medical Center</t>
  </si>
  <si>
    <t>UnityPoint Health - Methodist</t>
  </si>
  <si>
    <t>OSF Saint Francis Medical Ctr</t>
  </si>
  <si>
    <t>Mercyhealth Hosp-Rockton Ave</t>
  </si>
  <si>
    <t>SwedishAmerican Hospital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</si>
  <si>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</si>
  <si>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</si>
  <si>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</si>
  <si>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</si>
  <si>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</si>
  <si>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</si>
  <si>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Presence Saint Joseph Hospital</t>
  </si>
  <si>
    <t>Advocate Sherman Hospital</t>
  </si>
  <si>
    <t>OSF Saint Anthony Medical Ctr</t>
  </si>
  <si>
    <t>OSF Heart of Mary(Prev. Presence Covenant Med Center)</t>
  </si>
  <si>
    <t>Decatur Memorial Hospital</t>
  </si>
  <si>
    <t>Directed Payment Calculation:  Other Acute Hospitals</t>
  </si>
  <si>
    <t>Alton Memorial Hospital</t>
  </si>
  <si>
    <t>Northwest Community Hospital</t>
  </si>
  <si>
    <t>AMITA Adventist MC-Bolingbrook</t>
  </si>
  <si>
    <t>OSF St Joseph Medical Center</t>
  </si>
  <si>
    <t>Advocate Good Shepherd Hospital</t>
  </si>
  <si>
    <t>Graham Hospital</t>
  </si>
  <si>
    <t>Presence Resurrection Med Ctr</t>
  </si>
  <si>
    <t>Shriners Hosps for Chld-Chicago</t>
  </si>
  <si>
    <t>NW Med Kishwaukee Hospital</t>
  </si>
  <si>
    <t>Katherine Shaw Bethea Hospital</t>
  </si>
  <si>
    <t>Advocate Good Samaritan Hosp</t>
  </si>
  <si>
    <t>HSHS St Anthony's Memorial Hosp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</si>
  <si>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</si>
  <si>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</si>
  <si>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</si>
  <si>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</si>
  <si>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</si>
  <si>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</si>
  <si>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</si>
  <si>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</si>
  <si>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</si>
  <si>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</si>
  <si>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</si>
  <si>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</si>
  <si>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Heartland Regional Medical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</si>
  <si>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</si>
  <si>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</si>
  <si>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</si>
  <si>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</si>
  <si>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</si>
  <si>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</si>
  <si>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OSF Saint James-J W Albrecht MC</t>
  </si>
  <si>
    <t>Advocate Lutheran General Hosp</t>
  </si>
  <si>
    <t>Palos Community Hospital</t>
  </si>
  <si>
    <t>Blessing Hospital</t>
  </si>
  <si>
    <t>Genesis Medical Center, Silvis</t>
  </si>
  <si>
    <t>Midwestern Regional Med Ctr</t>
  </si>
  <si>
    <t>MercyHealth Hospital - Crystal Lake</t>
  </si>
  <si>
    <t>Advocate Trinity Hospital</t>
  </si>
  <si>
    <t>Presence Saint Joseph Med Ctr</t>
  </si>
  <si>
    <t>UnityPoint Health - Trinity</t>
  </si>
  <si>
    <t>Advocate South Suburban Hosp</t>
  </si>
  <si>
    <t>High Medicaid</t>
  </si>
  <si>
    <t>Other Acute</t>
  </si>
  <si>
    <t>Safety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</si>
</sst>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6" fontId="4" fillId="0" borderId="4" xfId="0" applyNumberFormat="1" applyFont="1" applyBorder="1"/>
    <xf numFmtId="6" fontId="4" fillId="0" borderId="0" xfId="0" applyNumberFormat="1" applyFont="1"/>
    <xf numFmtId="6" fontId="4" fillId="0" borderId="0" xfId="1" applyNumberFormat="1" applyFont="1" applyBorder="1"/>
    <xf numFmtId="6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6" fontId="4" fillId="0" borderId="4" xfId="2" applyNumberFormat="1" applyFont="1" applyBorder="1"/>
    <xf numFmtId="6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4" fontId="4" fillId="0" borderId="4" xfId="2" applyNumberFormat="1" applyFont="1" applyBorder="1"/>
    <xf numFmtId="164" fontId="4" fillId="0" borderId="0" xfId="2" applyNumberFormat="1" applyFont="1" applyBorder="1"/>
    <xf numFmtId="0" fontId="8" fillId="0" borderId="0" xfId="3" applyFont="1" applyAlignment="1">
      <alignment horizontal="center" wrapText="1"/>
    </xf>
    <xf numFmtId="0" fontId="0" fillId="0" borderId="0" xfId="0" applyAlignment="1">
      <alignment horizontal="center"/>
    </xf>
    <xf numFmtId="8" fontId="0" fillId="0" borderId="0" xfId="0" applyNumberForma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44" fontId="0" fillId="0" borderId="0" xfId="0" applyNumberFormat="1" applyAlignment="1">
      <alignment horizontal="center"/>
    </xf>
    <xf numFmtId="165" fontId="3" fillId="0" borderId="0" xfId="1" applyNumberFormat="1" applyFont="1"/>
    <xf numFmtId="0" fontId="3" fillId="0" borderId="0" xfId="0" applyFont="1"/>
    <xf numFmtId="166" fontId="3" fillId="0" borderId="0" xfId="0" applyNumberFormat="1" applyFont="1"/>
    <xf numFmtId="164" fontId="7" fillId="2" borderId="9" xfId="2" applyNumberFormat="1" applyFont="1" applyFill="1" applyBorder="1" applyAlignment="1">
      <alignment horizontal="center" wrapText="1"/>
    </xf>
    <xf numFmtId="7" fontId="0" fillId="0" borderId="0" xfId="0" applyNumberForma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1BAF7CF8-7EC4-4BBA-B125-0ABE4E52D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60156-7DB4-42D0-B1EF-9E9064E05D59}">
  <sheetPr>
    <pageSetUpPr fitToPage="1"/>
  </sheetPr>
  <dimension ref="A1:N44"/>
  <sheetViews>
    <sheetView tabSelected="1" topLeftCell="B1" workbookViewId="0">
      <selection activeCell="N3" sqref="N3"/>
    </sheetView>
  </sheetViews>
  <sheetFormatPr defaultRowHeight="14.5" x14ac:dyDescent="0.35"/>
  <cols>
    <col min="1" max="1" width="9.1796875" hidden="1" customWidth="1"/>
    <col min="2" max="2" width="8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  <col min="13" max="13" width="12.1796875" bestFit="1" customWidth="1"/>
    <col min="14" max="14" width="13.54296875" bestFit="1" customWidth="1"/>
  </cols>
  <sheetData>
    <row r="1" spans="1:13" x14ac:dyDescent="0.35">
      <c r="B1" s="1" t="s">
        <v>0</v>
      </c>
    </row>
    <row r="2" spans="1:13" x14ac:dyDescent="0.35">
      <c r="B2" s="1" t="s">
        <v>1</v>
      </c>
    </row>
    <row r="3" spans="1:13" ht="15" thickBot="1" x14ac:dyDescent="0.4"/>
    <row r="4" spans="1:13" x14ac:dyDescent="0.35">
      <c r="C4" s="2" t="s">
        <v>2</v>
      </c>
      <c r="D4" s="3"/>
      <c r="E4" s="3"/>
      <c r="F4" s="3"/>
      <c r="G4" s="3" t="s">
        <v>3</v>
      </c>
      <c r="H4" s="4"/>
    </row>
    <row r="5" spans="1:13" x14ac:dyDescent="0.35">
      <c r="C5" s="5">
        <v>340298635.93129998</v>
      </c>
      <c r="D5" s="6"/>
      <c r="E5" s="1"/>
      <c r="F5" s="1"/>
      <c r="G5" s="7">
        <v>424704595.84353</v>
      </c>
      <c r="H5" s="8"/>
    </row>
    <row r="6" spans="1:13" x14ac:dyDescent="0.35">
      <c r="C6" s="9" t="s">
        <v>4</v>
      </c>
      <c r="D6" s="1"/>
      <c r="E6" s="1"/>
      <c r="F6" s="1"/>
      <c r="G6" s="1" t="s">
        <v>5</v>
      </c>
      <c r="H6" s="10"/>
    </row>
    <row r="7" spans="1:13" ht="15" thickBot="1" x14ac:dyDescent="0.4">
      <c r="C7" s="11">
        <f>C5/4</f>
        <v>85074658.982824996</v>
      </c>
      <c r="D7" s="12"/>
      <c r="E7" s="12"/>
      <c r="F7" s="12"/>
      <c r="G7" s="13">
        <f>G5/4</f>
        <v>106176148.9608825</v>
      </c>
      <c r="H7" s="14"/>
      <c r="J7" s="15"/>
    </row>
    <row r="8" spans="1:13" x14ac:dyDescent="0.35">
      <c r="J8" s="15"/>
    </row>
    <row r="9" spans="1:13" x14ac:dyDescent="0.35">
      <c r="B9" s="1" t="s">
        <v>6</v>
      </c>
    </row>
    <row r="10" spans="1:13" x14ac:dyDescent="0.35">
      <c r="B10" s="1"/>
    </row>
    <row r="11" spans="1:13" x14ac:dyDescent="0.35">
      <c r="B11" s="1" t="s">
        <v>7</v>
      </c>
    </row>
    <row r="12" spans="1:13" x14ac:dyDescent="0.35">
      <c r="K12" s="16"/>
    </row>
    <row r="14" spans="1:13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35">
      <c r="B15" s="20"/>
      <c r="C15" s="20"/>
      <c r="D15" s="20"/>
      <c r="E15" s="21">
        <v>55845</v>
      </c>
      <c r="F15" s="22">
        <f>C7/E15</f>
        <v>1523.4069116809919</v>
      </c>
      <c r="G15" s="23">
        <f>SUM(G16:G42)</f>
        <v>85074658.982824981</v>
      </c>
      <c r="H15" s="21">
        <v>180475</v>
      </c>
      <c r="I15" s="22">
        <f>G7/H15</f>
        <v>588.31499632016903</v>
      </c>
      <c r="J15" s="23">
        <f>SUM(J16:J42)</f>
        <v>106176148.96088251</v>
      </c>
      <c r="K15" s="23">
        <f>SUM(K16:K42)</f>
        <v>191250807.94370753</v>
      </c>
      <c r="L15" s="23">
        <f t="shared" ref="L15:L42" si="0">K15/3</f>
        <v>63750269.314569175</v>
      </c>
    </row>
    <row r="16" spans="1:13" x14ac:dyDescent="0.35">
      <c r="A16">
        <v>143301</v>
      </c>
      <c r="B16" s="24">
        <v>3036</v>
      </c>
      <c r="C16" s="25" t="s">
        <v>19</v>
      </c>
      <c r="D16" t="s">
        <v>243</v>
      </c>
      <c r="E16" s="26">
        <v>613</v>
      </c>
      <c r="F16" s="27">
        <f t="shared" ref="F16:F42" si="1">$F$15</f>
        <v>1523.4069116809919</v>
      </c>
      <c r="G16" s="28">
        <f t="shared" ref="G16:G42" si="2">E16*F16</f>
        <v>933848.4368604481</v>
      </c>
      <c r="H16" s="26">
        <v>3211</v>
      </c>
      <c r="I16" s="27">
        <f t="shared" ref="I16:I42" si="3">$I$15</f>
        <v>588.31499632016903</v>
      </c>
      <c r="J16" s="28">
        <f t="shared" ref="J16:J42" si="4">H16*I16</f>
        <v>1889079.4531840628</v>
      </c>
      <c r="K16" s="28">
        <f t="shared" ref="K16:K42" si="5">J16+G16</f>
        <v>2822927.8900445108</v>
      </c>
      <c r="L16" s="29">
        <f t="shared" si="0"/>
        <v>940975.96334817028</v>
      </c>
      <c r="M16" s="15"/>
    </row>
    <row r="17" spans="1:14" x14ac:dyDescent="0.35">
      <c r="A17">
        <v>140110</v>
      </c>
      <c r="B17" s="24">
        <v>15010</v>
      </c>
      <c r="C17" s="25" t="s">
        <v>20</v>
      </c>
      <c r="D17" t="s">
        <v>243</v>
      </c>
      <c r="E17" s="26">
        <v>1176</v>
      </c>
      <c r="F17" s="27">
        <f t="shared" si="1"/>
        <v>1523.4069116809919</v>
      </c>
      <c r="G17" s="28">
        <f t="shared" si="2"/>
        <v>1791526.5281368466</v>
      </c>
      <c r="H17" s="26">
        <v>15976</v>
      </c>
      <c r="I17" s="27">
        <f t="shared" si="3"/>
        <v>588.31499632016903</v>
      </c>
      <c r="J17" s="28">
        <f t="shared" si="4"/>
        <v>9398920.3812110201</v>
      </c>
      <c r="K17" s="28">
        <f t="shared" si="5"/>
        <v>11190446.909347866</v>
      </c>
      <c r="L17" s="29">
        <f t="shared" si="0"/>
        <v>3730148.9697826221</v>
      </c>
      <c r="M17" s="15"/>
    </row>
    <row r="18" spans="1:14" x14ac:dyDescent="0.35">
      <c r="A18">
        <v>140206</v>
      </c>
      <c r="B18" s="24">
        <v>3046</v>
      </c>
      <c r="C18" s="25" t="s">
        <v>21</v>
      </c>
      <c r="D18" t="s">
        <v>243</v>
      </c>
      <c r="E18" s="26">
        <v>3556</v>
      </c>
      <c r="F18" s="27">
        <f t="shared" si="1"/>
        <v>1523.4069116809919</v>
      </c>
      <c r="G18" s="28">
        <f t="shared" si="2"/>
        <v>5417234.9779376071</v>
      </c>
      <c r="H18" s="26">
        <v>6540</v>
      </c>
      <c r="I18" s="27">
        <f t="shared" si="3"/>
        <v>588.31499632016903</v>
      </c>
      <c r="J18" s="28">
        <f t="shared" si="4"/>
        <v>3847580.0759339053</v>
      </c>
      <c r="K18" s="28">
        <f t="shared" si="5"/>
        <v>9264815.0538715124</v>
      </c>
      <c r="L18" s="29">
        <f t="shared" si="0"/>
        <v>3088271.6846238375</v>
      </c>
      <c r="M18" s="15"/>
    </row>
    <row r="19" spans="1:14" x14ac:dyDescent="0.35">
      <c r="A19">
        <v>140077</v>
      </c>
      <c r="B19" s="24">
        <v>5013</v>
      </c>
      <c r="C19" s="25" t="s">
        <v>22</v>
      </c>
      <c r="D19" t="s">
        <v>243</v>
      </c>
      <c r="E19" s="26">
        <v>771</v>
      </c>
      <c r="F19" s="27">
        <f t="shared" si="1"/>
        <v>1523.4069116809919</v>
      </c>
      <c r="G19" s="28">
        <f t="shared" si="2"/>
        <v>1174546.7289060447</v>
      </c>
      <c r="H19" s="26">
        <v>7062</v>
      </c>
      <c r="I19" s="27">
        <f t="shared" si="3"/>
        <v>588.31499632016903</v>
      </c>
      <c r="J19" s="28">
        <f t="shared" si="4"/>
        <v>4154680.5040130336</v>
      </c>
      <c r="K19" s="28">
        <f t="shared" si="5"/>
        <v>5329227.2329190783</v>
      </c>
      <c r="L19" s="29">
        <f t="shared" si="0"/>
        <v>1776409.0776396927</v>
      </c>
      <c r="M19" s="15"/>
    </row>
    <row r="20" spans="1:14" x14ac:dyDescent="0.35">
      <c r="A20">
        <v>140083</v>
      </c>
      <c r="B20" s="24">
        <v>3038</v>
      </c>
      <c r="C20" s="25" t="s">
        <v>23</v>
      </c>
      <c r="D20" t="s">
        <v>243</v>
      </c>
      <c r="E20" s="26">
        <v>1715</v>
      </c>
      <c r="F20" s="27">
        <f t="shared" si="1"/>
        <v>1523.4069116809919</v>
      </c>
      <c r="G20" s="28">
        <f t="shared" si="2"/>
        <v>2612642.853532901</v>
      </c>
      <c r="H20" s="26">
        <v>1910</v>
      </c>
      <c r="I20" s="27">
        <f t="shared" si="3"/>
        <v>588.31499632016903</v>
      </c>
      <c r="J20" s="28">
        <f t="shared" si="4"/>
        <v>1123681.6429715229</v>
      </c>
      <c r="K20" s="28">
        <f t="shared" si="5"/>
        <v>3736324.4965044241</v>
      </c>
      <c r="L20" s="29">
        <f t="shared" si="0"/>
        <v>1245441.4988348081</v>
      </c>
      <c r="M20" s="15"/>
    </row>
    <row r="21" spans="1:14" x14ac:dyDescent="0.35">
      <c r="A21">
        <v>140095</v>
      </c>
      <c r="B21" s="24">
        <v>3075</v>
      </c>
      <c r="C21" s="25" t="s">
        <v>24</v>
      </c>
      <c r="D21" t="s">
        <v>243</v>
      </c>
      <c r="E21" s="26">
        <v>2991</v>
      </c>
      <c r="F21" s="27">
        <f t="shared" si="1"/>
        <v>1523.4069116809919</v>
      </c>
      <c r="G21" s="28">
        <f t="shared" si="2"/>
        <v>4556510.0728378473</v>
      </c>
      <c r="H21" s="26">
        <v>9802</v>
      </c>
      <c r="I21" s="27">
        <f t="shared" si="3"/>
        <v>588.31499632016903</v>
      </c>
      <c r="J21" s="28">
        <f t="shared" si="4"/>
        <v>5766663.5939302966</v>
      </c>
      <c r="K21" s="28">
        <f t="shared" si="5"/>
        <v>10323173.666768145</v>
      </c>
      <c r="L21" s="29">
        <f t="shared" si="0"/>
        <v>3441057.8889227151</v>
      </c>
      <c r="M21" s="15"/>
    </row>
    <row r="22" spans="1:14" x14ac:dyDescent="0.35">
      <c r="A22">
        <v>140115</v>
      </c>
      <c r="B22" s="24">
        <v>3102</v>
      </c>
      <c r="C22" s="25" t="s">
        <v>25</v>
      </c>
      <c r="D22" t="s">
        <v>243</v>
      </c>
      <c r="E22" s="26">
        <v>2168</v>
      </c>
      <c r="F22" s="27">
        <f t="shared" si="1"/>
        <v>1523.4069116809919</v>
      </c>
      <c r="G22" s="28">
        <f t="shared" si="2"/>
        <v>3302746.1845243904</v>
      </c>
      <c r="H22" s="26">
        <v>5201</v>
      </c>
      <c r="I22" s="27">
        <f t="shared" si="3"/>
        <v>588.31499632016903</v>
      </c>
      <c r="J22" s="28">
        <f t="shared" si="4"/>
        <v>3059826.295861199</v>
      </c>
      <c r="K22" s="28">
        <f t="shared" si="5"/>
        <v>6362572.4803855894</v>
      </c>
      <c r="L22" s="29">
        <f t="shared" si="0"/>
        <v>2120857.4934618631</v>
      </c>
      <c r="M22" s="15"/>
    </row>
    <row r="23" spans="1:14" x14ac:dyDescent="0.35">
      <c r="A23">
        <v>140103</v>
      </c>
      <c r="B23" s="24">
        <v>3050</v>
      </c>
      <c r="C23" s="25" t="s">
        <v>26</v>
      </c>
      <c r="D23" t="s">
        <v>243</v>
      </c>
      <c r="E23" s="26">
        <v>2134</v>
      </c>
      <c r="F23" s="27">
        <f t="shared" si="1"/>
        <v>1523.4069116809919</v>
      </c>
      <c r="G23" s="28">
        <f t="shared" si="2"/>
        <v>3250950.3495272365</v>
      </c>
      <c r="H23" s="26">
        <v>6802</v>
      </c>
      <c r="I23" s="27">
        <f t="shared" si="3"/>
        <v>588.31499632016903</v>
      </c>
      <c r="J23" s="28">
        <f t="shared" si="4"/>
        <v>4001718.6049697897</v>
      </c>
      <c r="K23" s="28">
        <f t="shared" si="5"/>
        <v>7252668.9544970263</v>
      </c>
      <c r="L23" s="29">
        <f t="shared" si="0"/>
        <v>2417556.3181656753</v>
      </c>
      <c r="M23" s="15"/>
    </row>
    <row r="24" spans="1:14" x14ac:dyDescent="0.35">
      <c r="A24">
        <v>140177</v>
      </c>
      <c r="B24" s="24">
        <v>3071</v>
      </c>
      <c r="C24" s="25" t="s">
        <v>27</v>
      </c>
      <c r="D24" t="s">
        <v>243</v>
      </c>
      <c r="E24" s="26">
        <v>2919</v>
      </c>
      <c r="F24" s="27">
        <f t="shared" si="1"/>
        <v>1523.4069116809919</v>
      </c>
      <c r="G24" s="28">
        <f t="shared" si="2"/>
        <v>4446824.7751968158</v>
      </c>
      <c r="H24" s="26">
        <v>2746</v>
      </c>
      <c r="I24" s="27">
        <f t="shared" si="3"/>
        <v>588.31499632016903</v>
      </c>
      <c r="J24" s="28">
        <f t="shared" si="4"/>
        <v>1615512.979895184</v>
      </c>
      <c r="K24" s="28">
        <f t="shared" si="5"/>
        <v>6062337.7550919997</v>
      </c>
      <c r="L24" s="29">
        <f t="shared" si="0"/>
        <v>2020779.2516973333</v>
      </c>
      <c r="M24" s="15"/>
    </row>
    <row r="25" spans="1:14" x14ac:dyDescent="0.35">
      <c r="A25">
        <v>140181</v>
      </c>
      <c r="B25" s="24">
        <v>3068</v>
      </c>
      <c r="C25" s="25" t="s">
        <v>28</v>
      </c>
      <c r="D25" t="s">
        <v>243</v>
      </c>
      <c r="E25" s="26">
        <v>1218</v>
      </c>
      <c r="F25" s="27">
        <f t="shared" si="1"/>
        <v>1523.4069116809919</v>
      </c>
      <c r="G25" s="28">
        <f t="shared" si="2"/>
        <v>1855509.6184274482</v>
      </c>
      <c r="H25" s="26">
        <v>1302</v>
      </c>
      <c r="I25" s="27">
        <f t="shared" si="3"/>
        <v>588.31499632016903</v>
      </c>
      <c r="J25" s="28">
        <f t="shared" si="4"/>
        <v>765986.12520886003</v>
      </c>
      <c r="K25" s="28">
        <f t="shared" si="5"/>
        <v>2621495.7436363082</v>
      </c>
      <c r="L25" s="29">
        <f t="shared" si="0"/>
        <v>873831.91454543604</v>
      </c>
      <c r="M25" s="15"/>
    </row>
    <row r="26" spans="1:14" x14ac:dyDescent="0.35">
      <c r="A26">
        <v>140197</v>
      </c>
      <c r="B26" s="24">
        <v>3020</v>
      </c>
      <c r="C26" s="25" t="s">
        <v>29</v>
      </c>
      <c r="D26" t="s">
        <v>243</v>
      </c>
      <c r="E26" s="26">
        <v>2051</v>
      </c>
      <c r="F26" s="27">
        <f t="shared" si="1"/>
        <v>1523.4069116809919</v>
      </c>
      <c r="G26" s="28">
        <f t="shared" si="2"/>
        <v>3124507.5758577143</v>
      </c>
      <c r="H26" s="26">
        <v>553</v>
      </c>
      <c r="I26" s="27">
        <f t="shared" si="3"/>
        <v>588.31499632016903</v>
      </c>
      <c r="J26" s="28">
        <f t="shared" si="4"/>
        <v>325338.19296505349</v>
      </c>
      <c r="K26" s="28">
        <f t="shared" si="5"/>
        <v>3449845.7688227678</v>
      </c>
      <c r="L26" s="29">
        <f t="shared" si="0"/>
        <v>1149948.5896075892</v>
      </c>
      <c r="M26" s="15"/>
    </row>
    <row r="27" spans="1:14" x14ac:dyDescent="0.35">
      <c r="A27">
        <v>140114</v>
      </c>
      <c r="B27" s="24">
        <v>3056</v>
      </c>
      <c r="C27" s="25" t="s">
        <v>30</v>
      </c>
      <c r="D27" t="s">
        <v>243</v>
      </c>
      <c r="E27" s="26">
        <v>2991</v>
      </c>
      <c r="F27" s="27">
        <f t="shared" si="1"/>
        <v>1523.4069116809919</v>
      </c>
      <c r="G27" s="28">
        <f t="shared" si="2"/>
        <v>4556510.0728378473</v>
      </c>
      <c r="H27" s="26">
        <v>13676</v>
      </c>
      <c r="I27" s="27">
        <f t="shared" si="3"/>
        <v>588.31499632016903</v>
      </c>
      <c r="J27" s="28">
        <f t="shared" si="4"/>
        <v>8045795.8896746319</v>
      </c>
      <c r="K27" s="28">
        <f t="shared" si="5"/>
        <v>12602305.962512478</v>
      </c>
      <c r="L27" s="29">
        <f t="shared" si="0"/>
        <v>4200768.6541708261</v>
      </c>
      <c r="M27" s="15"/>
    </row>
    <row r="28" spans="1:14" x14ac:dyDescent="0.35">
      <c r="A28">
        <v>140068</v>
      </c>
      <c r="B28" s="24">
        <v>3107</v>
      </c>
      <c r="C28" s="25" t="s">
        <v>31</v>
      </c>
      <c r="D28" t="s">
        <v>243</v>
      </c>
      <c r="E28" s="26">
        <v>1484</v>
      </c>
      <c r="F28" s="27">
        <f t="shared" si="1"/>
        <v>1523.4069116809919</v>
      </c>
      <c r="G28" s="28">
        <f t="shared" si="2"/>
        <v>2260735.8569345921</v>
      </c>
      <c r="H28" s="26">
        <v>3163</v>
      </c>
      <c r="I28" s="27">
        <f t="shared" si="3"/>
        <v>588.31499632016903</v>
      </c>
      <c r="J28" s="28">
        <f t="shared" si="4"/>
        <v>1860840.3333606946</v>
      </c>
      <c r="K28" s="28">
        <f t="shared" si="5"/>
        <v>4121576.1902952865</v>
      </c>
      <c r="L28" s="29">
        <f t="shared" si="0"/>
        <v>1373858.7300984289</v>
      </c>
      <c r="M28" s="15"/>
    </row>
    <row r="29" spans="1:14" x14ac:dyDescent="0.35">
      <c r="A29">
        <v>140292</v>
      </c>
      <c r="B29" s="24">
        <v>7074</v>
      </c>
      <c r="C29" s="25" t="s">
        <v>32</v>
      </c>
      <c r="D29" t="s">
        <v>243</v>
      </c>
      <c r="E29" s="26">
        <v>1499</v>
      </c>
      <c r="F29" s="27">
        <f t="shared" si="1"/>
        <v>1523.4069116809919</v>
      </c>
      <c r="G29" s="28">
        <f t="shared" si="2"/>
        <v>2283586.9606098067</v>
      </c>
      <c r="H29" s="26">
        <v>3340</v>
      </c>
      <c r="I29" s="27">
        <f t="shared" si="3"/>
        <v>588.31499632016903</v>
      </c>
      <c r="J29" s="28">
        <f t="shared" si="4"/>
        <v>1964972.0877093645</v>
      </c>
      <c r="K29" s="28">
        <f t="shared" si="5"/>
        <v>4248559.0483191712</v>
      </c>
      <c r="L29" s="29">
        <f t="shared" si="0"/>
        <v>1416186.3494397236</v>
      </c>
      <c r="M29" s="15"/>
      <c r="N29" s="16"/>
    </row>
    <row r="30" spans="1:14" x14ac:dyDescent="0.35">
      <c r="A30">
        <v>140180</v>
      </c>
      <c r="B30" s="24">
        <v>3054</v>
      </c>
      <c r="C30" s="25" t="s">
        <v>33</v>
      </c>
      <c r="D30" t="s">
        <v>243</v>
      </c>
      <c r="E30" s="26">
        <v>6839</v>
      </c>
      <c r="F30" s="27">
        <f t="shared" si="1"/>
        <v>1523.4069116809919</v>
      </c>
      <c r="G30" s="28">
        <f t="shared" si="2"/>
        <v>10418579.868986303</v>
      </c>
      <c r="H30" s="26">
        <v>15541</v>
      </c>
      <c r="I30" s="27">
        <f t="shared" si="3"/>
        <v>588.31499632016903</v>
      </c>
      <c r="J30" s="28">
        <f t="shared" si="4"/>
        <v>9143003.3578117471</v>
      </c>
      <c r="K30" s="28">
        <f t="shared" si="5"/>
        <v>19561583.22679805</v>
      </c>
      <c r="L30" s="29">
        <f t="shared" si="0"/>
        <v>6520527.742266017</v>
      </c>
      <c r="M30" s="15"/>
    </row>
    <row r="31" spans="1:14" x14ac:dyDescent="0.35">
      <c r="A31">
        <v>140174</v>
      </c>
      <c r="B31" s="24">
        <v>1012</v>
      </c>
      <c r="C31" s="25" t="s">
        <v>34</v>
      </c>
      <c r="D31" t="s">
        <v>243</v>
      </c>
      <c r="E31" s="26">
        <v>2173</v>
      </c>
      <c r="F31" s="27">
        <f t="shared" si="1"/>
        <v>1523.4069116809919</v>
      </c>
      <c r="G31" s="28">
        <f t="shared" si="2"/>
        <v>3310363.2190827955</v>
      </c>
      <c r="H31" s="26">
        <v>6185</v>
      </c>
      <c r="I31" s="27">
        <f t="shared" si="3"/>
        <v>588.31499632016903</v>
      </c>
      <c r="J31" s="28">
        <f t="shared" si="4"/>
        <v>3638728.2522402452</v>
      </c>
      <c r="K31" s="28">
        <f t="shared" si="5"/>
        <v>6949091.4713230412</v>
      </c>
      <c r="L31" s="29">
        <f t="shared" si="0"/>
        <v>2316363.8237743471</v>
      </c>
      <c r="M31" s="15"/>
    </row>
    <row r="32" spans="1:14" x14ac:dyDescent="0.35">
      <c r="A32">
        <v>140125</v>
      </c>
      <c r="B32" s="24">
        <v>7007</v>
      </c>
      <c r="C32" s="25" t="s">
        <v>35</v>
      </c>
      <c r="D32" t="s">
        <v>243</v>
      </c>
      <c r="E32" s="26">
        <v>503</v>
      </c>
      <c r="F32" s="27">
        <f t="shared" si="1"/>
        <v>1523.4069116809919</v>
      </c>
      <c r="G32" s="28">
        <f t="shared" si="2"/>
        <v>766273.67657553894</v>
      </c>
      <c r="H32" s="26">
        <v>5164</v>
      </c>
      <c r="I32" s="27">
        <f t="shared" si="3"/>
        <v>588.31499632016903</v>
      </c>
      <c r="J32" s="28">
        <f t="shared" si="4"/>
        <v>3038058.640997353</v>
      </c>
      <c r="K32" s="28">
        <f t="shared" si="5"/>
        <v>3804332.3175728917</v>
      </c>
      <c r="L32" s="29">
        <f t="shared" si="0"/>
        <v>1268110.7725242972</v>
      </c>
      <c r="M32" s="15"/>
    </row>
    <row r="33" spans="1:13" x14ac:dyDescent="0.35">
      <c r="A33">
        <v>140018</v>
      </c>
      <c r="B33" s="24">
        <v>3045</v>
      </c>
      <c r="C33" s="25" t="s">
        <v>36</v>
      </c>
      <c r="D33" t="s">
        <v>243</v>
      </c>
      <c r="E33" s="26">
        <v>5516</v>
      </c>
      <c r="F33" s="27">
        <f t="shared" si="1"/>
        <v>1523.4069116809919</v>
      </c>
      <c r="G33" s="28">
        <f t="shared" si="2"/>
        <v>8403112.5248323511</v>
      </c>
      <c r="H33" s="26">
        <v>12570</v>
      </c>
      <c r="I33" s="27">
        <f t="shared" si="3"/>
        <v>588.31499632016903</v>
      </c>
      <c r="J33" s="28">
        <f t="shared" si="4"/>
        <v>7395119.5037445249</v>
      </c>
      <c r="K33" s="28">
        <f t="shared" si="5"/>
        <v>15798232.028576877</v>
      </c>
      <c r="L33" s="29">
        <f t="shared" si="0"/>
        <v>5266077.342858959</v>
      </c>
      <c r="M33" s="15"/>
    </row>
    <row r="34" spans="1:13" x14ac:dyDescent="0.35">
      <c r="A34">
        <v>140133</v>
      </c>
      <c r="B34" s="24">
        <v>3032</v>
      </c>
      <c r="C34" s="25" t="s">
        <v>37</v>
      </c>
      <c r="D34" t="s">
        <v>243</v>
      </c>
      <c r="E34" s="26">
        <v>1902</v>
      </c>
      <c r="F34" s="27">
        <f t="shared" si="1"/>
        <v>1523.4069116809919</v>
      </c>
      <c r="G34" s="28">
        <f t="shared" si="2"/>
        <v>2897519.9460172467</v>
      </c>
      <c r="H34" s="26">
        <v>7102</v>
      </c>
      <c r="I34" s="27">
        <f t="shared" si="3"/>
        <v>588.31499632016903</v>
      </c>
      <c r="J34" s="28">
        <f t="shared" si="4"/>
        <v>4178213.1038658405</v>
      </c>
      <c r="K34" s="28">
        <f t="shared" si="5"/>
        <v>7075733.0498830872</v>
      </c>
      <c r="L34" s="29">
        <f t="shared" si="0"/>
        <v>2358577.6832943624</v>
      </c>
      <c r="M34" s="15"/>
    </row>
    <row r="35" spans="1:13" x14ac:dyDescent="0.35">
      <c r="A35">
        <v>140034</v>
      </c>
      <c r="B35" s="24">
        <v>3011</v>
      </c>
      <c r="C35" s="25" t="s">
        <v>38</v>
      </c>
      <c r="D35" t="s">
        <v>243</v>
      </c>
      <c r="E35" s="26">
        <v>723</v>
      </c>
      <c r="F35" s="27">
        <f t="shared" si="1"/>
        <v>1523.4069116809919</v>
      </c>
      <c r="G35" s="28">
        <f t="shared" si="2"/>
        <v>1101423.1971453573</v>
      </c>
      <c r="H35" s="26">
        <v>6619</v>
      </c>
      <c r="I35" s="27">
        <f t="shared" si="3"/>
        <v>588.31499632016903</v>
      </c>
      <c r="J35" s="28">
        <f t="shared" si="4"/>
        <v>3894056.9606431988</v>
      </c>
      <c r="K35" s="28">
        <f t="shared" si="5"/>
        <v>4995480.1577885561</v>
      </c>
      <c r="L35" s="29">
        <f t="shared" si="0"/>
        <v>1665160.0525961854</v>
      </c>
      <c r="M35" s="15"/>
    </row>
    <row r="36" spans="1:13" x14ac:dyDescent="0.35">
      <c r="A36">
        <v>140049</v>
      </c>
      <c r="B36" s="24">
        <v>15001</v>
      </c>
      <c r="C36" s="25" t="s">
        <v>39</v>
      </c>
      <c r="D36" t="s">
        <v>243</v>
      </c>
      <c r="E36" s="26">
        <v>1578</v>
      </c>
      <c r="F36" s="27">
        <f t="shared" si="1"/>
        <v>1523.4069116809919</v>
      </c>
      <c r="G36" s="28">
        <f t="shared" si="2"/>
        <v>2403936.1066326052</v>
      </c>
      <c r="H36" s="26">
        <v>5751</v>
      </c>
      <c r="I36" s="27">
        <f t="shared" si="3"/>
        <v>588.31499632016903</v>
      </c>
      <c r="J36" s="28">
        <f t="shared" si="4"/>
        <v>3383399.5438372921</v>
      </c>
      <c r="K36" s="28">
        <f t="shared" si="5"/>
        <v>5787335.6504698973</v>
      </c>
      <c r="L36" s="29">
        <f t="shared" si="0"/>
        <v>1929111.8834899657</v>
      </c>
      <c r="M36" s="15"/>
    </row>
    <row r="37" spans="1:13" x14ac:dyDescent="0.35">
      <c r="A37">
        <v>140158</v>
      </c>
      <c r="B37" s="24">
        <v>3042</v>
      </c>
      <c r="C37" s="25" t="s">
        <v>40</v>
      </c>
      <c r="D37" t="s">
        <v>243</v>
      </c>
      <c r="E37" s="26">
        <v>1233</v>
      </c>
      <c r="F37" s="27">
        <f t="shared" si="1"/>
        <v>1523.4069116809919</v>
      </c>
      <c r="G37" s="28">
        <f t="shared" si="2"/>
        <v>1878360.722102663</v>
      </c>
      <c r="H37" s="26">
        <v>4660</v>
      </c>
      <c r="I37" s="27">
        <f t="shared" si="3"/>
        <v>588.31499632016903</v>
      </c>
      <c r="J37" s="28">
        <f t="shared" si="4"/>
        <v>2741547.8828519876</v>
      </c>
      <c r="K37" s="28">
        <f t="shared" si="5"/>
        <v>4619908.6049546506</v>
      </c>
      <c r="L37" s="29">
        <f t="shared" si="0"/>
        <v>1539969.5349848836</v>
      </c>
      <c r="M37" s="15"/>
    </row>
    <row r="38" spans="1:13" x14ac:dyDescent="0.35">
      <c r="B38" s="24">
        <v>3085</v>
      </c>
      <c r="C38" s="25" t="s">
        <v>41</v>
      </c>
      <c r="D38" t="s">
        <v>243</v>
      </c>
      <c r="E38" s="26">
        <v>605</v>
      </c>
      <c r="F38" s="27">
        <f t="shared" si="1"/>
        <v>1523.4069116809919</v>
      </c>
      <c r="G38" s="28">
        <f t="shared" si="2"/>
        <v>921661.18156700011</v>
      </c>
      <c r="H38" s="26">
        <v>2942</v>
      </c>
      <c r="I38" s="27">
        <f t="shared" si="3"/>
        <v>588.31499632016903</v>
      </c>
      <c r="J38" s="28">
        <f t="shared" si="4"/>
        <v>1730822.7191739373</v>
      </c>
      <c r="K38" s="28">
        <f t="shared" si="5"/>
        <v>2652483.9007409373</v>
      </c>
      <c r="L38" s="29">
        <f t="shared" si="0"/>
        <v>884161.30024697911</v>
      </c>
      <c r="M38" s="15"/>
    </row>
    <row r="39" spans="1:13" x14ac:dyDescent="0.35">
      <c r="B39" s="24">
        <v>3072</v>
      </c>
      <c r="C39" s="25" t="s">
        <v>42</v>
      </c>
      <c r="D39" t="s">
        <v>243</v>
      </c>
      <c r="E39" s="26">
        <v>2388</v>
      </c>
      <c r="F39" s="27">
        <f t="shared" si="1"/>
        <v>1523.4069116809919</v>
      </c>
      <c r="G39" s="28">
        <f t="shared" si="2"/>
        <v>3637895.7050942089</v>
      </c>
      <c r="H39" s="26">
        <v>10442</v>
      </c>
      <c r="I39" s="27">
        <f t="shared" si="3"/>
        <v>588.31499632016903</v>
      </c>
      <c r="J39" s="28">
        <f t="shared" si="4"/>
        <v>6143185.191575205</v>
      </c>
      <c r="K39" s="28">
        <f t="shared" si="5"/>
        <v>9781080.8966694139</v>
      </c>
      <c r="L39" s="29">
        <f t="shared" si="0"/>
        <v>3260360.2988898046</v>
      </c>
    </row>
    <row r="40" spans="1:13" x14ac:dyDescent="0.35">
      <c r="B40" s="24">
        <v>8006</v>
      </c>
      <c r="C40" s="25" t="s">
        <v>43</v>
      </c>
      <c r="D40" t="s">
        <v>243</v>
      </c>
      <c r="E40" s="26">
        <v>3638</v>
      </c>
      <c r="F40" s="27">
        <f t="shared" si="1"/>
        <v>1523.4069116809919</v>
      </c>
      <c r="G40" s="28">
        <f t="shared" si="2"/>
        <v>5542154.3446954489</v>
      </c>
      <c r="H40" s="26">
        <v>18432</v>
      </c>
      <c r="I40" s="27">
        <f t="shared" si="3"/>
        <v>588.31499632016903</v>
      </c>
      <c r="J40" s="28">
        <f t="shared" si="4"/>
        <v>10843822.012173355</v>
      </c>
      <c r="K40" s="28">
        <f t="shared" si="5"/>
        <v>16385976.356868804</v>
      </c>
      <c r="L40" s="29">
        <f t="shared" si="0"/>
        <v>5461992.1189562678</v>
      </c>
    </row>
    <row r="41" spans="1:13" x14ac:dyDescent="0.35">
      <c r="B41" s="24">
        <v>8019</v>
      </c>
      <c r="C41" s="25" t="s">
        <v>44</v>
      </c>
      <c r="D41" t="s">
        <v>243</v>
      </c>
      <c r="E41" s="26">
        <v>808</v>
      </c>
      <c r="F41" s="27">
        <f t="shared" si="1"/>
        <v>1523.4069116809919</v>
      </c>
      <c r="G41" s="28">
        <f t="shared" si="2"/>
        <v>1230912.7846382414</v>
      </c>
      <c r="H41" s="26">
        <v>2230</v>
      </c>
      <c r="I41" s="27">
        <f t="shared" si="3"/>
        <v>588.31499632016903</v>
      </c>
      <c r="J41" s="28">
        <f t="shared" si="4"/>
        <v>1311942.4417939771</v>
      </c>
      <c r="K41" s="28">
        <f t="shared" si="5"/>
        <v>2542855.2264322182</v>
      </c>
      <c r="L41" s="29">
        <f t="shared" si="0"/>
        <v>847618.40881073941</v>
      </c>
    </row>
    <row r="42" spans="1:13" x14ac:dyDescent="0.35">
      <c r="B42" s="24">
        <v>3067</v>
      </c>
      <c r="C42" s="25" t="s">
        <v>45</v>
      </c>
      <c r="D42" t="s">
        <v>243</v>
      </c>
      <c r="E42" s="26">
        <v>653</v>
      </c>
      <c r="F42" s="27">
        <f t="shared" si="1"/>
        <v>1523.4069116809919</v>
      </c>
      <c r="G42" s="28">
        <f t="shared" si="2"/>
        <v>994784.7133276877</v>
      </c>
      <c r="H42" s="26">
        <v>1553</v>
      </c>
      <c r="I42" s="27">
        <f t="shared" si="3"/>
        <v>588.31499632016903</v>
      </c>
      <c r="J42" s="28">
        <f t="shared" si="4"/>
        <v>913653.18928522256</v>
      </c>
      <c r="K42" s="28">
        <f t="shared" si="5"/>
        <v>1908437.9026129101</v>
      </c>
      <c r="L42" s="29">
        <f t="shared" si="0"/>
        <v>636145.96753763675</v>
      </c>
    </row>
    <row r="43" spans="1:13" x14ac:dyDescent="0.35">
      <c r="E43" s="26"/>
      <c r="H43" s="26"/>
    </row>
    <row r="44" spans="1:13" x14ac:dyDescent="0.35">
      <c r="E44" s="26"/>
      <c r="H44" s="26"/>
    </row>
  </sheetData>
  <pageMargins left="0.7" right="0.7" top="0.75" bottom="0.75" header="0.3" footer="0.3"/>
  <pageSetup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F5FD-64E8-4EE7-94AB-939F9966409A}">
  <sheetPr>
    <pageSetUpPr fitToPage="1"/>
  </sheetPr>
  <dimension ref="A1:L67"/>
  <sheetViews>
    <sheetView topLeftCell="B1" workbookViewId="0">
      <selection activeCell="D24" sqref="D24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46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9278527.1321239565</v>
      </c>
      <c r="D5" s="6"/>
      <c r="E5" s="1"/>
      <c r="F5" s="1"/>
      <c r="G5" s="31">
        <v>18807693.29649825</v>
      </c>
      <c r="H5" s="8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2319631.7830309891</v>
      </c>
      <c r="D7" s="12"/>
      <c r="E7" s="12"/>
      <c r="F7" s="12"/>
      <c r="G7" s="13">
        <f>G5/4</f>
        <v>4701923.3241245626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v>1054</v>
      </c>
      <c r="F15" s="22">
        <f>C7/E15</f>
        <v>2200.7891679610902</v>
      </c>
      <c r="G15" s="23">
        <f>SUM(G16:G66)</f>
        <v>2319631.7830309891</v>
      </c>
      <c r="H15" s="21">
        <v>39521</v>
      </c>
      <c r="I15" s="22">
        <f>G7/H15</f>
        <v>118.97278216959496</v>
      </c>
      <c r="J15" s="23">
        <f>SUM(J16:J66)</f>
        <v>4701923.3241245626</v>
      </c>
      <c r="K15" s="23">
        <f>SUM(K16:K66)</f>
        <v>7021555.1071555531</v>
      </c>
      <c r="L15" s="23">
        <f>K15/3</f>
        <v>2340518.3690518509</v>
      </c>
    </row>
    <row r="16" spans="1:12" x14ac:dyDescent="0.35">
      <c r="A16">
        <v>141346</v>
      </c>
      <c r="B16" s="38">
        <v>2014</v>
      </c>
      <c r="C16" s="25" t="s">
        <v>47</v>
      </c>
      <c r="D16" t="s">
        <v>48</v>
      </c>
      <c r="E16">
        <v>0</v>
      </c>
      <c r="F16" s="27">
        <f>$F$15</f>
        <v>2200.7891679610902</v>
      </c>
      <c r="G16" s="28">
        <f>F16*E16</f>
        <v>0</v>
      </c>
      <c r="H16" s="26">
        <v>1919</v>
      </c>
      <c r="I16" s="27">
        <f>$I$15</f>
        <v>118.97278216959496</v>
      </c>
      <c r="J16" s="15">
        <f>H16*I16</f>
        <v>228308.76898345273</v>
      </c>
      <c r="K16" s="15">
        <f>J16+G16</f>
        <v>228308.76898345273</v>
      </c>
      <c r="L16" s="29">
        <f t="shared" ref="L16:L34" si="0">K16/3</f>
        <v>76102.922994484237</v>
      </c>
    </row>
    <row r="17" spans="1:12" x14ac:dyDescent="0.35">
      <c r="A17">
        <v>141328</v>
      </c>
      <c r="B17" s="38">
        <v>3062</v>
      </c>
      <c r="C17" s="25" t="s">
        <v>49</v>
      </c>
      <c r="D17" t="s">
        <v>48</v>
      </c>
      <c r="E17">
        <v>1</v>
      </c>
      <c r="F17" s="27">
        <f t="shared" ref="F17:F34" si="1">$F$15</f>
        <v>2200.7891679610902</v>
      </c>
      <c r="G17" s="28">
        <f t="shared" ref="G17:G34" si="2">F17*E17</f>
        <v>2200.7891679610902</v>
      </c>
      <c r="H17" s="26">
        <v>1130</v>
      </c>
      <c r="I17" s="27">
        <f t="shared" ref="I17:I34" si="3">$I$15</f>
        <v>118.97278216959496</v>
      </c>
      <c r="J17" s="15">
        <f t="shared" ref="J17:J34" si="4">H17*I17</f>
        <v>134439.2438516423</v>
      </c>
      <c r="K17" s="15">
        <f t="shared" ref="K17:K34" si="5">J17+G17</f>
        <v>136640.03301960338</v>
      </c>
      <c r="L17" s="29">
        <f t="shared" si="0"/>
        <v>45546.677673201128</v>
      </c>
    </row>
    <row r="18" spans="1:12" x14ac:dyDescent="0.35">
      <c r="A18">
        <v>141321</v>
      </c>
      <c r="B18" s="38">
        <v>3091</v>
      </c>
      <c r="C18" s="25" t="s">
        <v>50</v>
      </c>
      <c r="D18" t="s">
        <v>48</v>
      </c>
      <c r="E18">
        <v>6</v>
      </c>
      <c r="F18" s="27">
        <f t="shared" si="1"/>
        <v>2200.7891679610902</v>
      </c>
      <c r="G18" s="28">
        <f t="shared" si="2"/>
        <v>13204.735007766541</v>
      </c>
      <c r="H18" s="26">
        <v>1023</v>
      </c>
      <c r="I18" s="27">
        <f t="shared" si="3"/>
        <v>118.97278216959496</v>
      </c>
      <c r="J18" s="15">
        <f t="shared" si="4"/>
        <v>121709.15615949564</v>
      </c>
      <c r="K18" s="15">
        <f t="shared" si="5"/>
        <v>134913.89116726219</v>
      </c>
      <c r="L18" s="29">
        <f t="shared" si="0"/>
        <v>44971.297055754061</v>
      </c>
    </row>
    <row r="19" spans="1:12" x14ac:dyDescent="0.35">
      <c r="A19">
        <v>141324</v>
      </c>
      <c r="B19" s="38">
        <v>6003</v>
      </c>
      <c r="C19" s="25" t="s">
        <v>51</v>
      </c>
      <c r="D19" t="s">
        <v>48</v>
      </c>
      <c r="E19">
        <v>4</v>
      </c>
      <c r="F19" s="27">
        <f t="shared" si="1"/>
        <v>2200.7891679610902</v>
      </c>
      <c r="G19" s="28">
        <f t="shared" si="2"/>
        <v>8803.156671844361</v>
      </c>
      <c r="H19" s="26">
        <v>2087</v>
      </c>
      <c r="I19" s="27">
        <f t="shared" si="3"/>
        <v>118.97278216959496</v>
      </c>
      <c r="J19" s="15">
        <f t="shared" si="4"/>
        <v>248296.19638794468</v>
      </c>
      <c r="K19" s="15">
        <f t="shared" si="5"/>
        <v>257099.35305978905</v>
      </c>
      <c r="L19" s="29">
        <f t="shared" si="0"/>
        <v>85699.784353263021</v>
      </c>
    </row>
    <row r="20" spans="1:12" x14ac:dyDescent="0.35">
      <c r="A20">
        <v>141305</v>
      </c>
      <c r="B20" s="38">
        <v>7004</v>
      </c>
      <c r="C20" s="25" t="s">
        <v>52</v>
      </c>
      <c r="D20" t="s">
        <v>48</v>
      </c>
      <c r="E20">
        <v>8</v>
      </c>
      <c r="F20" s="27">
        <f t="shared" si="1"/>
        <v>2200.7891679610902</v>
      </c>
      <c r="G20" s="28">
        <f t="shared" si="2"/>
        <v>17606.313343688722</v>
      </c>
      <c r="H20" s="26">
        <v>1703</v>
      </c>
      <c r="I20" s="27">
        <f t="shared" si="3"/>
        <v>118.97278216959496</v>
      </c>
      <c r="J20" s="15">
        <f t="shared" si="4"/>
        <v>202610.64803482022</v>
      </c>
      <c r="K20" s="15">
        <f t="shared" si="5"/>
        <v>220216.96137850895</v>
      </c>
      <c r="L20" s="29">
        <f t="shared" si="0"/>
        <v>73405.65379283631</v>
      </c>
    </row>
    <row r="21" spans="1:12" x14ac:dyDescent="0.35">
      <c r="A21">
        <v>141320</v>
      </c>
      <c r="B21" s="38">
        <v>8015</v>
      </c>
      <c r="C21" s="25" t="s">
        <v>53</v>
      </c>
      <c r="D21" t="s">
        <v>48</v>
      </c>
      <c r="E21">
        <v>8</v>
      </c>
      <c r="F21" s="27">
        <f t="shared" si="1"/>
        <v>2200.7891679610902</v>
      </c>
      <c r="G21" s="28">
        <f t="shared" si="2"/>
        <v>17606.313343688722</v>
      </c>
      <c r="H21" s="26">
        <v>1085</v>
      </c>
      <c r="I21" s="27">
        <f t="shared" si="3"/>
        <v>118.97278216959496</v>
      </c>
      <c r="J21" s="15">
        <f t="shared" si="4"/>
        <v>129085.46865401053</v>
      </c>
      <c r="K21" s="15">
        <f t="shared" si="5"/>
        <v>146691.78199769926</v>
      </c>
      <c r="L21" s="29">
        <f t="shared" si="0"/>
        <v>48897.260665899754</v>
      </c>
    </row>
    <row r="22" spans="1:12" x14ac:dyDescent="0.35">
      <c r="A22">
        <v>140112</v>
      </c>
      <c r="B22" s="38">
        <v>10005</v>
      </c>
      <c r="C22" s="25" t="s">
        <v>54</v>
      </c>
      <c r="D22" t="s">
        <v>48</v>
      </c>
      <c r="E22">
        <v>18</v>
      </c>
      <c r="F22" s="27">
        <f t="shared" si="1"/>
        <v>2200.7891679610902</v>
      </c>
      <c r="G22" s="28">
        <f t="shared" si="2"/>
        <v>39614.205023299626</v>
      </c>
      <c r="H22" s="26">
        <v>2411</v>
      </c>
      <c r="I22" s="27">
        <f t="shared" si="3"/>
        <v>118.97278216959496</v>
      </c>
      <c r="J22" s="15">
        <f t="shared" si="4"/>
        <v>286843.37781089346</v>
      </c>
      <c r="K22" s="15">
        <f t="shared" si="5"/>
        <v>326457.58283419308</v>
      </c>
      <c r="L22" s="29">
        <f t="shared" si="0"/>
        <v>108819.19427806436</v>
      </c>
    </row>
    <row r="23" spans="1:12" x14ac:dyDescent="0.35">
      <c r="A23">
        <v>141344</v>
      </c>
      <c r="B23" s="38">
        <v>13012</v>
      </c>
      <c r="C23" s="25" t="s">
        <v>55</v>
      </c>
      <c r="D23" t="s">
        <v>48</v>
      </c>
      <c r="E23">
        <v>0</v>
      </c>
      <c r="F23" s="27">
        <f t="shared" si="1"/>
        <v>2200.7891679610902</v>
      </c>
      <c r="G23" s="28">
        <f t="shared" si="2"/>
        <v>0</v>
      </c>
      <c r="H23" s="26">
        <v>908</v>
      </c>
      <c r="I23" s="27">
        <f t="shared" si="3"/>
        <v>118.97278216959496</v>
      </c>
      <c r="J23" s="15">
        <f t="shared" si="4"/>
        <v>108027.28620999222</v>
      </c>
      <c r="K23" s="15">
        <f t="shared" si="5"/>
        <v>108027.28620999222</v>
      </c>
      <c r="L23" s="29">
        <f t="shared" si="0"/>
        <v>36009.095403330743</v>
      </c>
    </row>
    <row r="24" spans="1:12" x14ac:dyDescent="0.35">
      <c r="A24">
        <v>141326</v>
      </c>
      <c r="B24" s="38">
        <v>13013</v>
      </c>
      <c r="C24" s="25" t="s">
        <v>56</v>
      </c>
      <c r="D24" t="s">
        <v>48</v>
      </c>
      <c r="E24">
        <v>31</v>
      </c>
      <c r="F24" s="27">
        <f t="shared" si="1"/>
        <v>2200.7891679610902</v>
      </c>
      <c r="G24" s="28">
        <f t="shared" si="2"/>
        <v>68224.464206793797</v>
      </c>
      <c r="H24" s="26">
        <v>3027</v>
      </c>
      <c r="I24" s="27">
        <f t="shared" si="3"/>
        <v>118.97278216959496</v>
      </c>
      <c r="J24" s="15">
        <f t="shared" si="4"/>
        <v>360130.61162736395</v>
      </c>
      <c r="K24" s="15">
        <f t="shared" si="5"/>
        <v>428355.07583415776</v>
      </c>
      <c r="L24" s="29">
        <f t="shared" si="0"/>
        <v>142785.02527805258</v>
      </c>
    </row>
    <row r="25" spans="1:12" x14ac:dyDescent="0.35">
      <c r="A25">
        <v>141343</v>
      </c>
      <c r="B25" s="38">
        <v>13019</v>
      </c>
      <c r="C25" s="25" t="s">
        <v>57</v>
      </c>
      <c r="D25" t="s">
        <v>48</v>
      </c>
      <c r="E25">
        <v>9</v>
      </c>
      <c r="F25" s="27">
        <f t="shared" si="1"/>
        <v>2200.7891679610902</v>
      </c>
      <c r="G25" s="28">
        <f t="shared" si="2"/>
        <v>19807.102511649813</v>
      </c>
      <c r="H25" s="26">
        <v>1947</v>
      </c>
      <c r="I25" s="27">
        <f t="shared" si="3"/>
        <v>118.97278216959496</v>
      </c>
      <c r="J25" s="15">
        <f t="shared" si="4"/>
        <v>231640.0068842014</v>
      </c>
      <c r="K25" s="15">
        <f t="shared" si="5"/>
        <v>251447.10939585121</v>
      </c>
      <c r="L25" s="29">
        <f t="shared" si="0"/>
        <v>83815.703131950402</v>
      </c>
    </row>
    <row r="26" spans="1:12" x14ac:dyDescent="0.35">
      <c r="A26">
        <v>141317</v>
      </c>
      <c r="B26" s="38">
        <v>13021</v>
      </c>
      <c r="C26" s="25" t="s">
        <v>58</v>
      </c>
      <c r="D26" t="s">
        <v>48</v>
      </c>
      <c r="E26">
        <v>160</v>
      </c>
      <c r="F26" s="27">
        <f t="shared" si="1"/>
        <v>2200.7891679610902</v>
      </c>
      <c r="G26" s="28">
        <f t="shared" si="2"/>
        <v>352126.26687377447</v>
      </c>
      <c r="H26" s="26">
        <v>4134</v>
      </c>
      <c r="I26" s="27">
        <f t="shared" si="3"/>
        <v>118.97278216959496</v>
      </c>
      <c r="J26" s="15">
        <f t="shared" si="4"/>
        <v>491833.48148910556</v>
      </c>
      <c r="K26" s="15">
        <f t="shared" si="5"/>
        <v>843959.74836287997</v>
      </c>
      <c r="L26" s="29">
        <f t="shared" si="0"/>
        <v>281319.91612095997</v>
      </c>
    </row>
    <row r="27" spans="1:12" x14ac:dyDescent="0.35">
      <c r="A27">
        <v>141300</v>
      </c>
      <c r="B27" s="38">
        <v>13023</v>
      </c>
      <c r="C27" s="25" t="s">
        <v>59</v>
      </c>
      <c r="D27" t="s">
        <v>48</v>
      </c>
      <c r="E27">
        <v>23</v>
      </c>
      <c r="F27" s="27">
        <f t="shared" si="1"/>
        <v>2200.7891679610902</v>
      </c>
      <c r="G27" s="28">
        <f t="shared" si="2"/>
        <v>50618.150863105075</v>
      </c>
      <c r="H27" s="26">
        <v>1080</v>
      </c>
      <c r="I27" s="27">
        <f t="shared" si="3"/>
        <v>118.97278216959496</v>
      </c>
      <c r="J27" s="15">
        <f t="shared" si="4"/>
        <v>128490.60474316256</v>
      </c>
      <c r="K27" s="15">
        <f t="shared" si="5"/>
        <v>179108.75560626763</v>
      </c>
      <c r="L27" s="29">
        <f t="shared" si="0"/>
        <v>59702.918535422541</v>
      </c>
    </row>
    <row r="28" spans="1:12" x14ac:dyDescent="0.35">
      <c r="A28">
        <v>141345</v>
      </c>
      <c r="B28" s="38">
        <v>14003</v>
      </c>
      <c r="C28" s="25" t="s">
        <v>60</v>
      </c>
      <c r="D28" t="s">
        <v>48</v>
      </c>
      <c r="E28">
        <v>0</v>
      </c>
      <c r="F28" s="27">
        <f t="shared" si="1"/>
        <v>2200.7891679610902</v>
      </c>
      <c r="G28" s="28">
        <f t="shared" si="2"/>
        <v>0</v>
      </c>
      <c r="H28" s="26">
        <v>494</v>
      </c>
      <c r="I28" s="27">
        <f t="shared" si="3"/>
        <v>118.97278216959496</v>
      </c>
      <c r="J28" s="15">
        <f t="shared" si="4"/>
        <v>58772.554391779915</v>
      </c>
      <c r="K28" s="15">
        <f t="shared" si="5"/>
        <v>58772.554391779915</v>
      </c>
      <c r="L28" s="29">
        <f t="shared" si="0"/>
        <v>19590.85146392664</v>
      </c>
    </row>
    <row r="29" spans="1:12" x14ac:dyDescent="0.35">
      <c r="A29">
        <v>141319</v>
      </c>
      <c r="B29" s="38">
        <v>16012</v>
      </c>
      <c r="C29" s="25" t="s">
        <v>61</v>
      </c>
      <c r="D29" t="s">
        <v>48</v>
      </c>
      <c r="E29">
        <v>0</v>
      </c>
      <c r="F29" s="27">
        <f t="shared" si="1"/>
        <v>2200.7891679610902</v>
      </c>
      <c r="G29" s="28">
        <f t="shared" si="2"/>
        <v>0</v>
      </c>
      <c r="H29" s="26">
        <v>721</v>
      </c>
      <c r="I29" s="27">
        <f t="shared" si="3"/>
        <v>118.97278216959496</v>
      </c>
      <c r="J29" s="15">
        <f t="shared" si="4"/>
        <v>85779.37594427797</v>
      </c>
      <c r="K29" s="15">
        <f t="shared" si="5"/>
        <v>85779.37594427797</v>
      </c>
      <c r="L29" s="29">
        <f t="shared" si="0"/>
        <v>28593.125314759323</v>
      </c>
    </row>
    <row r="30" spans="1:12" x14ac:dyDescent="0.35">
      <c r="A30">
        <v>140138</v>
      </c>
      <c r="B30" s="38">
        <v>18010</v>
      </c>
      <c r="C30" s="25" t="s">
        <v>62</v>
      </c>
      <c r="D30" t="s">
        <v>48</v>
      </c>
      <c r="E30">
        <v>1</v>
      </c>
      <c r="F30" s="27">
        <f t="shared" si="1"/>
        <v>2200.7891679610902</v>
      </c>
      <c r="G30" s="28">
        <f t="shared" si="2"/>
        <v>2200.7891679610902</v>
      </c>
      <c r="H30" s="26">
        <v>1187</v>
      </c>
      <c r="I30" s="27">
        <f t="shared" si="3"/>
        <v>118.97278216959496</v>
      </c>
      <c r="J30" s="15">
        <f t="shared" si="4"/>
        <v>141220.69243530923</v>
      </c>
      <c r="K30" s="15">
        <f t="shared" si="5"/>
        <v>143421.48160327031</v>
      </c>
      <c r="L30" s="29">
        <f t="shared" si="0"/>
        <v>47807.160534423434</v>
      </c>
    </row>
    <row r="31" spans="1:12" x14ac:dyDescent="0.35">
      <c r="A31">
        <v>140141</v>
      </c>
      <c r="B31" s="38">
        <v>18014</v>
      </c>
      <c r="C31" s="25" t="s">
        <v>63</v>
      </c>
      <c r="D31" t="s">
        <v>48</v>
      </c>
      <c r="E31">
        <v>109</v>
      </c>
      <c r="F31" s="27">
        <f t="shared" si="1"/>
        <v>2200.7891679610902</v>
      </c>
      <c r="G31" s="28">
        <f t="shared" si="2"/>
        <v>239886.01930775883</v>
      </c>
      <c r="H31" s="26">
        <v>3018</v>
      </c>
      <c r="I31" s="27">
        <f t="shared" si="3"/>
        <v>118.97278216959496</v>
      </c>
      <c r="J31" s="15">
        <f t="shared" si="4"/>
        <v>359059.85658783762</v>
      </c>
      <c r="K31" s="15">
        <f t="shared" si="5"/>
        <v>598945.87589559646</v>
      </c>
      <c r="L31" s="29">
        <f t="shared" si="0"/>
        <v>199648.62529853216</v>
      </c>
    </row>
    <row r="32" spans="1:12" x14ac:dyDescent="0.35">
      <c r="A32">
        <v>140038</v>
      </c>
      <c r="B32" s="38">
        <v>19001</v>
      </c>
      <c r="C32" s="25" t="s">
        <v>64</v>
      </c>
      <c r="D32" t="s">
        <v>48</v>
      </c>
      <c r="E32">
        <v>15</v>
      </c>
      <c r="F32" s="27">
        <f t="shared" si="1"/>
        <v>2200.7891679610902</v>
      </c>
      <c r="G32" s="28">
        <f t="shared" si="2"/>
        <v>33011.837519416353</v>
      </c>
      <c r="H32" s="26">
        <v>1987</v>
      </c>
      <c r="I32" s="27">
        <f t="shared" si="3"/>
        <v>118.97278216959496</v>
      </c>
      <c r="J32" s="15">
        <f t="shared" si="4"/>
        <v>236398.91817098518</v>
      </c>
      <c r="K32" s="15">
        <f t="shared" si="5"/>
        <v>269410.75569040154</v>
      </c>
      <c r="L32" s="29">
        <f t="shared" si="0"/>
        <v>89803.585230133845</v>
      </c>
    </row>
    <row r="33" spans="1:12" x14ac:dyDescent="0.35">
      <c r="A33">
        <v>141341</v>
      </c>
      <c r="B33" s="38">
        <v>19010</v>
      </c>
      <c r="C33" s="25" t="s">
        <v>65</v>
      </c>
      <c r="D33" t="s">
        <v>48</v>
      </c>
      <c r="E33">
        <v>633</v>
      </c>
      <c r="F33" s="27">
        <f t="shared" si="1"/>
        <v>2200.7891679610902</v>
      </c>
      <c r="G33" s="28">
        <f t="shared" si="2"/>
        <v>1393099.5433193701</v>
      </c>
      <c r="H33" s="26">
        <v>7801</v>
      </c>
      <c r="I33" s="27">
        <f t="shared" si="3"/>
        <v>118.97278216959496</v>
      </c>
      <c r="J33" s="15">
        <f t="shared" si="4"/>
        <v>928106.67370501033</v>
      </c>
      <c r="K33" s="15">
        <f t="shared" si="5"/>
        <v>2321206.2170243803</v>
      </c>
      <c r="L33" s="29">
        <f t="shared" si="0"/>
        <v>773735.40567479341</v>
      </c>
    </row>
    <row r="34" spans="1:12" x14ac:dyDescent="0.35">
      <c r="A34">
        <v>141332</v>
      </c>
      <c r="B34" s="38">
        <v>19023</v>
      </c>
      <c r="C34" s="25" t="s">
        <v>66</v>
      </c>
      <c r="D34" t="s">
        <v>48</v>
      </c>
      <c r="E34">
        <v>28</v>
      </c>
      <c r="F34" s="27">
        <f t="shared" si="1"/>
        <v>2200.7891679610902</v>
      </c>
      <c r="G34" s="28">
        <f t="shared" si="2"/>
        <v>61622.096702910523</v>
      </c>
      <c r="H34" s="26">
        <v>1859</v>
      </c>
      <c r="I34" s="27">
        <f t="shared" si="3"/>
        <v>118.97278216959496</v>
      </c>
      <c r="J34" s="15">
        <f t="shared" si="4"/>
        <v>221170.40205327704</v>
      </c>
      <c r="K34" s="15">
        <f t="shared" si="5"/>
        <v>282792.49875618756</v>
      </c>
      <c r="L34" s="29">
        <f t="shared" si="0"/>
        <v>94264.166252062525</v>
      </c>
    </row>
    <row r="35" spans="1:12" x14ac:dyDescent="0.3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3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3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3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3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3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3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3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3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3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3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3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3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3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3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3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3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3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3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3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3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3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3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3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3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3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3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3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3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3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3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3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35">
      <c r="E67" s="1"/>
      <c r="G67" s="39"/>
      <c r="H67" s="1"/>
      <c r="J67" s="39"/>
      <c r="K67" s="39"/>
    </row>
  </sheetData>
  <pageMargins left="0.7" right="0.7" top="0.75" bottom="0.75" header="0.3" footer="0.3"/>
  <pageSetup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7DA2-53E8-4EE3-B6D0-A7572F8460D2}">
  <dimension ref="A1:L54"/>
  <sheetViews>
    <sheetView topLeftCell="B1" workbookViewId="0">
      <selection activeCell="D24" sqref="D24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67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40">
        <v>15339924</v>
      </c>
      <c r="D5" s="1"/>
      <c r="E5" s="1"/>
      <c r="F5" s="1"/>
      <c r="G5" s="41">
        <v>73142824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3834981</v>
      </c>
      <c r="D7" s="12"/>
      <c r="E7" s="12"/>
      <c r="F7" s="12"/>
      <c r="G7" s="13">
        <f>G5/4</f>
        <v>18285706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v>1199</v>
      </c>
      <c r="F15" s="22">
        <f>C7/E15</f>
        <v>3198.4829024186824</v>
      </c>
      <c r="G15" s="23">
        <f>SUM(G16:G54)</f>
        <v>3834980.9999999995</v>
      </c>
      <c r="H15" s="21">
        <v>81511</v>
      </c>
      <c r="I15" s="22">
        <f>G7/H15</f>
        <v>224.33421256026793</v>
      </c>
      <c r="J15" s="23">
        <f>SUM(J16:J54)</f>
        <v>18285706</v>
      </c>
      <c r="K15" s="23">
        <f>SUM(K16:K54)</f>
        <v>22120686.999999996</v>
      </c>
      <c r="L15" s="23">
        <f>K15/3</f>
        <v>7373562.3333333321</v>
      </c>
    </row>
    <row r="16" spans="1:12" x14ac:dyDescent="0.35">
      <c r="A16">
        <v>141346</v>
      </c>
      <c r="B16" s="38">
        <v>1001</v>
      </c>
      <c r="C16" s="25" t="s">
        <v>68</v>
      </c>
      <c r="D16" t="s">
        <v>69</v>
      </c>
      <c r="E16">
        <v>5</v>
      </c>
      <c r="F16" s="27">
        <f>$F$15</f>
        <v>3198.4829024186824</v>
      </c>
      <c r="G16" s="28">
        <f>F16*E16</f>
        <v>15992.414512093412</v>
      </c>
      <c r="H16" s="26">
        <v>849</v>
      </c>
      <c r="I16" s="27">
        <f>$I$15</f>
        <v>224.33421256026793</v>
      </c>
      <c r="J16" s="15">
        <f>H16*I16</f>
        <v>190459.74646366748</v>
      </c>
      <c r="K16" s="15">
        <f>J16+G16</f>
        <v>206452.1609757609</v>
      </c>
      <c r="L16" s="29">
        <f t="shared" ref="L16:L52" si="0">K16/3</f>
        <v>68817.386991920299</v>
      </c>
    </row>
    <row r="17" spans="1:12" x14ac:dyDescent="0.35">
      <c r="A17">
        <v>141328</v>
      </c>
      <c r="B17" s="38">
        <v>1006</v>
      </c>
      <c r="C17" s="25" t="s">
        <v>70</v>
      </c>
      <c r="D17" t="s">
        <v>69</v>
      </c>
      <c r="E17">
        <v>19</v>
      </c>
      <c r="F17" s="27">
        <f t="shared" ref="F17:F54" si="1">$F$15</f>
        <v>3198.4829024186824</v>
      </c>
      <c r="G17" s="28">
        <f t="shared" ref="G17:G52" si="2">F17*E17</f>
        <v>60771.175145954963</v>
      </c>
      <c r="H17" s="26">
        <v>2562</v>
      </c>
      <c r="I17" s="27">
        <f t="shared" ref="I17:I54" si="3">$I$15</f>
        <v>224.33421256026793</v>
      </c>
      <c r="J17" s="15">
        <f t="shared" ref="J17:J52" si="4">H17*I17</f>
        <v>574744.25257940649</v>
      </c>
      <c r="K17" s="15">
        <f t="shared" ref="K17:K52" si="5">J17+G17</f>
        <v>635515.42772536143</v>
      </c>
      <c r="L17" s="29">
        <f t="shared" si="0"/>
        <v>211838.47590845381</v>
      </c>
    </row>
    <row r="18" spans="1:12" x14ac:dyDescent="0.35">
      <c r="A18">
        <v>141321</v>
      </c>
      <c r="B18" s="38">
        <v>3007</v>
      </c>
      <c r="C18" s="25" t="s">
        <v>71</v>
      </c>
      <c r="D18" t="s">
        <v>69</v>
      </c>
      <c r="E18">
        <v>18</v>
      </c>
      <c r="F18" s="27">
        <f t="shared" si="1"/>
        <v>3198.4829024186824</v>
      </c>
      <c r="G18" s="28">
        <f t="shared" si="2"/>
        <v>57572.692243536287</v>
      </c>
      <c r="H18" s="26">
        <v>1897</v>
      </c>
      <c r="I18" s="27">
        <f t="shared" si="3"/>
        <v>224.33421256026793</v>
      </c>
      <c r="J18" s="15">
        <f t="shared" si="4"/>
        <v>425562.00122682826</v>
      </c>
      <c r="K18" s="15">
        <f t="shared" si="5"/>
        <v>483134.69347036455</v>
      </c>
      <c r="L18" s="29">
        <f t="shared" si="0"/>
        <v>161044.89782345484</v>
      </c>
    </row>
    <row r="19" spans="1:12" x14ac:dyDescent="0.35">
      <c r="A19">
        <v>141324</v>
      </c>
      <c r="B19" s="38">
        <v>3009</v>
      </c>
      <c r="C19" s="25" t="s">
        <v>72</v>
      </c>
      <c r="D19" t="s">
        <v>69</v>
      </c>
      <c r="E19">
        <v>0</v>
      </c>
      <c r="F19" s="27">
        <f t="shared" si="1"/>
        <v>3198.4829024186824</v>
      </c>
      <c r="G19" s="28">
        <f t="shared" si="2"/>
        <v>0</v>
      </c>
      <c r="H19" s="26">
        <v>721</v>
      </c>
      <c r="I19" s="27">
        <f t="shared" si="3"/>
        <v>224.33421256026793</v>
      </c>
      <c r="J19" s="15">
        <f t="shared" si="4"/>
        <v>161744.96725595318</v>
      </c>
      <c r="K19" s="15">
        <f t="shared" si="5"/>
        <v>161744.96725595318</v>
      </c>
      <c r="L19" s="29">
        <f t="shared" si="0"/>
        <v>53914.989085317728</v>
      </c>
    </row>
    <row r="20" spans="1:12" x14ac:dyDescent="0.35">
      <c r="A20">
        <v>141305</v>
      </c>
      <c r="B20" s="38">
        <v>3010</v>
      </c>
      <c r="C20" s="25" t="s">
        <v>50</v>
      </c>
      <c r="D20" t="s">
        <v>69</v>
      </c>
      <c r="E20">
        <v>34</v>
      </c>
      <c r="F20" s="27">
        <f t="shared" si="1"/>
        <v>3198.4829024186824</v>
      </c>
      <c r="G20" s="28">
        <f t="shared" si="2"/>
        <v>108748.41868223521</v>
      </c>
      <c r="H20" s="26">
        <v>971</v>
      </c>
      <c r="I20" s="27">
        <f t="shared" si="3"/>
        <v>224.33421256026793</v>
      </c>
      <c r="J20" s="15">
        <f t="shared" si="4"/>
        <v>217828.52039602015</v>
      </c>
      <c r="K20" s="15">
        <f t="shared" si="5"/>
        <v>326576.93907825532</v>
      </c>
      <c r="L20" s="29">
        <f t="shared" si="0"/>
        <v>108858.97969275177</v>
      </c>
    </row>
    <row r="21" spans="1:12" x14ac:dyDescent="0.35">
      <c r="A21">
        <v>141320</v>
      </c>
      <c r="B21" s="38">
        <v>4009</v>
      </c>
      <c r="C21" s="25" t="s">
        <v>73</v>
      </c>
      <c r="D21" t="s">
        <v>69</v>
      </c>
      <c r="E21">
        <v>28</v>
      </c>
      <c r="F21" s="27">
        <f t="shared" si="1"/>
        <v>3198.4829024186824</v>
      </c>
      <c r="G21" s="28">
        <f t="shared" si="2"/>
        <v>89557.521267723103</v>
      </c>
      <c r="H21" s="26">
        <v>1393</v>
      </c>
      <c r="I21" s="27">
        <f t="shared" si="3"/>
        <v>224.33421256026793</v>
      </c>
      <c r="J21" s="15">
        <f t="shared" si="4"/>
        <v>312497.5580964532</v>
      </c>
      <c r="K21" s="15">
        <f t="shared" si="5"/>
        <v>402055.07936417632</v>
      </c>
      <c r="L21" s="29">
        <f t="shared" si="0"/>
        <v>134018.35978805876</v>
      </c>
    </row>
    <row r="22" spans="1:12" x14ac:dyDescent="0.35">
      <c r="A22">
        <v>140112</v>
      </c>
      <c r="B22" s="38">
        <v>5004</v>
      </c>
      <c r="C22" s="25" t="s">
        <v>74</v>
      </c>
      <c r="D22" t="s">
        <v>69</v>
      </c>
      <c r="E22">
        <v>5</v>
      </c>
      <c r="F22" s="27">
        <f t="shared" si="1"/>
        <v>3198.4829024186824</v>
      </c>
      <c r="G22" s="28">
        <f t="shared" si="2"/>
        <v>15992.414512093412</v>
      </c>
      <c r="H22" s="26">
        <v>2828</v>
      </c>
      <c r="I22" s="27">
        <f t="shared" si="3"/>
        <v>224.33421256026793</v>
      </c>
      <c r="J22" s="15">
        <f t="shared" si="4"/>
        <v>634417.15312043775</v>
      </c>
      <c r="K22" s="15">
        <f t="shared" si="5"/>
        <v>650409.56763253117</v>
      </c>
      <c r="L22" s="29">
        <f t="shared" si="0"/>
        <v>216803.18921084373</v>
      </c>
    </row>
    <row r="23" spans="1:12" x14ac:dyDescent="0.35">
      <c r="A23">
        <v>141344</v>
      </c>
      <c r="B23" s="38">
        <v>5009</v>
      </c>
      <c r="C23" s="25" t="s">
        <v>75</v>
      </c>
      <c r="D23" t="s">
        <v>69</v>
      </c>
      <c r="E23">
        <v>4</v>
      </c>
      <c r="F23" s="27">
        <f t="shared" si="1"/>
        <v>3198.4829024186824</v>
      </c>
      <c r="G23" s="28">
        <f t="shared" si="2"/>
        <v>12793.93160967473</v>
      </c>
      <c r="H23" s="26">
        <v>933</v>
      </c>
      <c r="I23" s="27">
        <f t="shared" si="3"/>
        <v>224.33421256026793</v>
      </c>
      <c r="J23" s="15">
        <f t="shared" si="4"/>
        <v>209303.82031872997</v>
      </c>
      <c r="K23" s="15">
        <f t="shared" si="5"/>
        <v>222097.7519284047</v>
      </c>
      <c r="L23" s="29">
        <f t="shared" si="0"/>
        <v>74032.583976134905</v>
      </c>
    </row>
    <row r="24" spans="1:12" x14ac:dyDescent="0.35">
      <c r="A24">
        <v>141326</v>
      </c>
      <c r="B24" s="38">
        <v>6002</v>
      </c>
      <c r="C24" s="25" t="s">
        <v>76</v>
      </c>
      <c r="D24" t="s">
        <v>69</v>
      </c>
      <c r="E24">
        <v>20</v>
      </c>
      <c r="F24" s="27">
        <f t="shared" si="1"/>
        <v>3198.4829024186824</v>
      </c>
      <c r="G24" s="28">
        <f t="shared" si="2"/>
        <v>63969.658048373647</v>
      </c>
      <c r="H24" s="26">
        <v>3605</v>
      </c>
      <c r="I24" s="27">
        <f t="shared" si="3"/>
        <v>224.33421256026793</v>
      </c>
      <c r="J24" s="15">
        <f t="shared" si="4"/>
        <v>808724.83627976594</v>
      </c>
      <c r="K24" s="15">
        <f t="shared" si="5"/>
        <v>872694.49432813958</v>
      </c>
      <c r="L24" s="29">
        <f t="shared" si="0"/>
        <v>290898.16477604653</v>
      </c>
    </row>
    <row r="25" spans="1:12" x14ac:dyDescent="0.35">
      <c r="A25">
        <v>141343</v>
      </c>
      <c r="B25" s="38">
        <v>7006</v>
      </c>
      <c r="C25" s="25" t="s">
        <v>77</v>
      </c>
      <c r="D25" t="s">
        <v>69</v>
      </c>
      <c r="E25">
        <v>103</v>
      </c>
      <c r="F25" s="27">
        <f t="shared" si="1"/>
        <v>3198.4829024186824</v>
      </c>
      <c r="G25" s="28">
        <f t="shared" si="2"/>
        <v>329443.73894912429</v>
      </c>
      <c r="H25" s="26">
        <v>3703</v>
      </c>
      <c r="I25" s="27">
        <f t="shared" si="3"/>
        <v>224.33421256026793</v>
      </c>
      <c r="J25" s="15">
        <f t="shared" si="4"/>
        <v>830709.58911067212</v>
      </c>
      <c r="K25" s="15">
        <f t="shared" si="5"/>
        <v>1160153.3280597965</v>
      </c>
      <c r="L25" s="29">
        <f t="shared" si="0"/>
        <v>386717.77601993218</v>
      </c>
    </row>
    <row r="26" spans="1:12" x14ac:dyDescent="0.35">
      <c r="A26">
        <v>141317</v>
      </c>
      <c r="B26" s="38">
        <v>7009</v>
      </c>
      <c r="C26" s="25" t="s">
        <v>78</v>
      </c>
      <c r="D26" t="s">
        <v>69</v>
      </c>
      <c r="E26">
        <v>9</v>
      </c>
      <c r="F26" s="27">
        <f t="shared" si="1"/>
        <v>3198.4829024186824</v>
      </c>
      <c r="G26" s="28">
        <f t="shared" si="2"/>
        <v>28786.346121768143</v>
      </c>
      <c r="H26" s="26">
        <v>671</v>
      </c>
      <c r="I26" s="27">
        <f t="shared" si="3"/>
        <v>224.33421256026793</v>
      </c>
      <c r="J26" s="15">
        <f t="shared" si="4"/>
        <v>150528.25662793979</v>
      </c>
      <c r="K26" s="15">
        <f t="shared" si="5"/>
        <v>179314.60274970793</v>
      </c>
      <c r="L26" s="29">
        <f t="shared" si="0"/>
        <v>59771.534249902645</v>
      </c>
    </row>
    <row r="27" spans="1:12" x14ac:dyDescent="0.35">
      <c r="A27">
        <v>141300</v>
      </c>
      <c r="B27" s="38">
        <v>8005</v>
      </c>
      <c r="C27" s="25" t="s">
        <v>79</v>
      </c>
      <c r="D27" t="s">
        <v>69</v>
      </c>
      <c r="E27">
        <v>10</v>
      </c>
      <c r="F27" s="27">
        <f t="shared" si="1"/>
        <v>3198.4829024186824</v>
      </c>
      <c r="G27" s="28">
        <f t="shared" si="2"/>
        <v>31984.829024186824</v>
      </c>
      <c r="H27" s="26">
        <v>677</v>
      </c>
      <c r="I27" s="27">
        <f t="shared" si="3"/>
        <v>224.33421256026793</v>
      </c>
      <c r="J27" s="15">
        <f t="shared" si="4"/>
        <v>151874.26190330138</v>
      </c>
      <c r="K27" s="15">
        <f t="shared" si="5"/>
        <v>183859.0909274882</v>
      </c>
      <c r="L27" s="29">
        <f t="shared" si="0"/>
        <v>61286.363642496064</v>
      </c>
    </row>
    <row r="28" spans="1:12" x14ac:dyDescent="0.35">
      <c r="A28">
        <v>141345</v>
      </c>
      <c r="B28" s="38">
        <v>8009</v>
      </c>
      <c r="C28" s="25" t="s">
        <v>80</v>
      </c>
      <c r="D28" t="s">
        <v>69</v>
      </c>
      <c r="E28">
        <v>23</v>
      </c>
      <c r="F28" s="27">
        <f t="shared" si="1"/>
        <v>3198.4829024186824</v>
      </c>
      <c r="G28" s="28">
        <f t="shared" si="2"/>
        <v>73565.106755629691</v>
      </c>
      <c r="H28" s="26">
        <v>959</v>
      </c>
      <c r="I28" s="27">
        <f t="shared" si="3"/>
        <v>224.33421256026793</v>
      </c>
      <c r="J28" s="15">
        <f t="shared" si="4"/>
        <v>215136.50984529694</v>
      </c>
      <c r="K28" s="15">
        <f t="shared" si="5"/>
        <v>288701.61660092662</v>
      </c>
      <c r="L28" s="29">
        <f t="shared" si="0"/>
        <v>96233.872200308877</v>
      </c>
    </row>
    <row r="29" spans="1:12" x14ac:dyDescent="0.35">
      <c r="A29">
        <v>141319</v>
      </c>
      <c r="B29" s="38">
        <v>8011</v>
      </c>
      <c r="C29" s="25" t="s">
        <v>81</v>
      </c>
      <c r="D29" t="s">
        <v>69</v>
      </c>
      <c r="E29">
        <v>12</v>
      </c>
      <c r="F29" s="27">
        <f t="shared" si="1"/>
        <v>3198.4829024186824</v>
      </c>
      <c r="G29" s="28">
        <f t="shared" si="2"/>
        <v>38381.794829024191</v>
      </c>
      <c r="H29" s="26">
        <v>1589</v>
      </c>
      <c r="I29" s="27">
        <f t="shared" si="3"/>
        <v>224.33421256026793</v>
      </c>
      <c r="J29" s="15">
        <f t="shared" si="4"/>
        <v>356467.06375826575</v>
      </c>
      <c r="K29" s="15">
        <f t="shared" si="5"/>
        <v>394848.85858728993</v>
      </c>
      <c r="L29" s="29">
        <f t="shared" si="0"/>
        <v>131616.2861957633</v>
      </c>
    </row>
    <row r="30" spans="1:12" x14ac:dyDescent="0.35">
      <c r="A30">
        <v>140138</v>
      </c>
      <c r="B30" s="38">
        <v>8014</v>
      </c>
      <c r="C30" s="25" t="s">
        <v>82</v>
      </c>
      <c r="D30" t="s">
        <v>69</v>
      </c>
      <c r="E30">
        <v>0</v>
      </c>
      <c r="F30" s="27">
        <f t="shared" si="1"/>
        <v>3198.4829024186824</v>
      </c>
      <c r="G30" s="28">
        <f t="shared" si="2"/>
        <v>0</v>
      </c>
      <c r="H30" s="26">
        <v>57</v>
      </c>
      <c r="I30" s="27">
        <f t="shared" si="3"/>
        <v>224.33421256026793</v>
      </c>
      <c r="J30" s="15">
        <f t="shared" si="4"/>
        <v>12787.050115935272</v>
      </c>
      <c r="K30" s="15">
        <f t="shared" si="5"/>
        <v>12787.050115935272</v>
      </c>
      <c r="L30" s="29">
        <f t="shared" si="0"/>
        <v>4262.3500386450905</v>
      </c>
    </row>
    <row r="31" spans="1:12" x14ac:dyDescent="0.35">
      <c r="A31">
        <v>140141</v>
      </c>
      <c r="B31" s="38">
        <v>8018</v>
      </c>
      <c r="C31" s="25" t="s">
        <v>83</v>
      </c>
      <c r="D31" t="s">
        <v>69</v>
      </c>
      <c r="E31">
        <v>17</v>
      </c>
      <c r="F31" s="27">
        <f t="shared" si="1"/>
        <v>3198.4829024186824</v>
      </c>
      <c r="G31" s="28">
        <f t="shared" si="2"/>
        <v>54374.209341117603</v>
      </c>
      <c r="H31" s="26">
        <v>4862</v>
      </c>
      <c r="I31" s="27">
        <f t="shared" si="3"/>
        <v>224.33421256026793</v>
      </c>
      <c r="J31" s="15">
        <f t="shared" si="4"/>
        <v>1090712.9414680228</v>
      </c>
      <c r="K31" s="15">
        <f t="shared" si="5"/>
        <v>1145087.1508091404</v>
      </c>
      <c r="L31" s="29">
        <f t="shared" si="0"/>
        <v>381695.71693638014</v>
      </c>
    </row>
    <row r="32" spans="1:12" x14ac:dyDescent="0.35">
      <c r="A32">
        <v>140038</v>
      </c>
      <c r="B32" s="38">
        <v>10002</v>
      </c>
      <c r="C32" s="25" t="s">
        <v>84</v>
      </c>
      <c r="D32" t="s">
        <v>69</v>
      </c>
      <c r="E32">
        <v>296</v>
      </c>
      <c r="F32" s="27">
        <f t="shared" si="1"/>
        <v>3198.4829024186824</v>
      </c>
      <c r="G32" s="28">
        <f t="shared" si="2"/>
        <v>946750.93911593</v>
      </c>
      <c r="H32" s="26">
        <v>4363</v>
      </c>
      <c r="I32" s="27">
        <f t="shared" si="3"/>
        <v>224.33421256026793</v>
      </c>
      <c r="J32" s="15">
        <f t="shared" si="4"/>
        <v>978770.16940044903</v>
      </c>
      <c r="K32" s="15">
        <f t="shared" si="5"/>
        <v>1925521.108516379</v>
      </c>
      <c r="L32" s="29">
        <f t="shared" si="0"/>
        <v>641840.36950545968</v>
      </c>
    </row>
    <row r="33" spans="1:12" x14ac:dyDescent="0.35">
      <c r="A33">
        <v>141341</v>
      </c>
      <c r="B33" s="38">
        <v>11004</v>
      </c>
      <c r="C33" s="25" t="s">
        <v>85</v>
      </c>
      <c r="D33" t="s">
        <v>69</v>
      </c>
      <c r="E33">
        <v>10</v>
      </c>
      <c r="F33" s="27">
        <f t="shared" si="1"/>
        <v>3198.4829024186824</v>
      </c>
      <c r="G33" s="28">
        <f t="shared" si="2"/>
        <v>31984.829024186824</v>
      </c>
      <c r="H33" s="26">
        <v>3425</v>
      </c>
      <c r="I33" s="27">
        <f t="shared" si="3"/>
        <v>224.33421256026793</v>
      </c>
      <c r="J33" s="15">
        <f t="shared" si="4"/>
        <v>768344.67801891768</v>
      </c>
      <c r="K33" s="15">
        <f t="shared" si="5"/>
        <v>800329.5070431045</v>
      </c>
      <c r="L33" s="29">
        <f t="shared" si="0"/>
        <v>266776.50234770152</v>
      </c>
    </row>
    <row r="34" spans="1:12" x14ac:dyDescent="0.35">
      <c r="A34">
        <v>141332</v>
      </c>
      <c r="B34" s="38">
        <v>12004</v>
      </c>
      <c r="C34" s="25" t="s">
        <v>86</v>
      </c>
      <c r="D34" t="s">
        <v>69</v>
      </c>
      <c r="E34">
        <v>22</v>
      </c>
      <c r="F34" s="27">
        <f t="shared" si="1"/>
        <v>3198.4829024186824</v>
      </c>
      <c r="G34" s="28">
        <f t="shared" si="2"/>
        <v>70366.623853211015</v>
      </c>
      <c r="H34" s="26">
        <v>2520</v>
      </c>
      <c r="I34" s="27">
        <f t="shared" si="3"/>
        <v>224.33421256026793</v>
      </c>
      <c r="J34" s="15">
        <f t="shared" si="4"/>
        <v>565322.21565187513</v>
      </c>
      <c r="K34" s="15">
        <f t="shared" si="5"/>
        <v>635688.83950508619</v>
      </c>
      <c r="L34" s="29">
        <f t="shared" si="0"/>
        <v>211896.27983502872</v>
      </c>
    </row>
    <row r="35" spans="1:12" x14ac:dyDescent="0.35">
      <c r="A35">
        <v>141331</v>
      </c>
      <c r="B35" s="38">
        <v>12005</v>
      </c>
      <c r="C35" s="25" t="s">
        <v>87</v>
      </c>
      <c r="D35" t="s">
        <v>69</v>
      </c>
      <c r="E35">
        <v>2</v>
      </c>
      <c r="F35" s="27">
        <f t="shared" si="1"/>
        <v>3198.4829024186824</v>
      </c>
      <c r="G35" s="28">
        <f t="shared" si="2"/>
        <v>6396.9658048373649</v>
      </c>
      <c r="H35" s="26">
        <v>2134</v>
      </c>
      <c r="I35" s="27">
        <f t="shared" si="3"/>
        <v>224.33421256026793</v>
      </c>
      <c r="J35" s="15">
        <f t="shared" si="4"/>
        <v>478729.20960361179</v>
      </c>
      <c r="K35" s="15">
        <f t="shared" si="5"/>
        <v>485126.17540844914</v>
      </c>
      <c r="L35" s="29">
        <f t="shared" si="0"/>
        <v>161708.7251361497</v>
      </c>
    </row>
    <row r="36" spans="1:12" x14ac:dyDescent="0.35">
      <c r="A36">
        <v>140016</v>
      </c>
      <c r="B36" s="38">
        <v>12007</v>
      </c>
      <c r="C36" s="25" t="s">
        <v>88</v>
      </c>
      <c r="D36" t="s">
        <v>69</v>
      </c>
      <c r="E36">
        <v>88</v>
      </c>
      <c r="F36" s="27">
        <f t="shared" si="1"/>
        <v>3198.4829024186824</v>
      </c>
      <c r="G36" s="28">
        <f t="shared" si="2"/>
        <v>281466.49541284406</v>
      </c>
      <c r="H36" s="26">
        <v>2378</v>
      </c>
      <c r="I36" s="27">
        <f t="shared" si="3"/>
        <v>224.33421256026793</v>
      </c>
      <c r="J36" s="15">
        <f t="shared" si="4"/>
        <v>533466.75746831717</v>
      </c>
      <c r="K36" s="15">
        <f t="shared" si="5"/>
        <v>814933.25288116117</v>
      </c>
      <c r="L36" s="29">
        <f t="shared" si="0"/>
        <v>271644.41762705374</v>
      </c>
    </row>
    <row r="37" spans="1:12" x14ac:dyDescent="0.35">
      <c r="A37">
        <v>141323</v>
      </c>
      <c r="B37" s="38">
        <v>13005</v>
      </c>
      <c r="C37" s="25" t="s">
        <v>89</v>
      </c>
      <c r="D37" t="s">
        <v>69</v>
      </c>
      <c r="E37">
        <v>15</v>
      </c>
      <c r="F37" s="27">
        <f t="shared" si="1"/>
        <v>3198.4829024186824</v>
      </c>
      <c r="G37" s="28">
        <f t="shared" si="2"/>
        <v>47977.243536280235</v>
      </c>
      <c r="H37" s="26">
        <v>2769</v>
      </c>
      <c r="I37" s="27">
        <f t="shared" si="3"/>
        <v>224.33421256026793</v>
      </c>
      <c r="J37" s="15">
        <f t="shared" si="4"/>
        <v>621181.43457938195</v>
      </c>
      <c r="K37" s="15">
        <f t="shared" si="5"/>
        <v>669158.67811566219</v>
      </c>
      <c r="L37" s="29">
        <f t="shared" si="0"/>
        <v>223052.89270522073</v>
      </c>
    </row>
    <row r="38" spans="1:12" x14ac:dyDescent="0.35">
      <c r="A38">
        <v>140109</v>
      </c>
      <c r="B38" s="38">
        <v>13009</v>
      </c>
      <c r="C38" s="25" t="s">
        <v>90</v>
      </c>
      <c r="D38" t="s">
        <v>69</v>
      </c>
      <c r="E38">
        <v>13</v>
      </c>
      <c r="F38" s="27">
        <f t="shared" si="1"/>
        <v>3198.4829024186824</v>
      </c>
      <c r="G38" s="28">
        <f t="shared" si="2"/>
        <v>41580.277731442875</v>
      </c>
      <c r="H38" s="26">
        <v>2459</v>
      </c>
      <c r="I38" s="27">
        <f t="shared" si="3"/>
        <v>224.33421256026793</v>
      </c>
      <c r="J38" s="15">
        <f t="shared" si="4"/>
        <v>551637.8286856988</v>
      </c>
      <c r="K38" s="15">
        <f t="shared" si="5"/>
        <v>593218.10641714162</v>
      </c>
      <c r="L38" s="29">
        <f t="shared" si="0"/>
        <v>197739.36880571386</v>
      </c>
    </row>
    <row r="39" spans="1:12" x14ac:dyDescent="0.35">
      <c r="A39">
        <v>141307</v>
      </c>
      <c r="B39" s="38">
        <v>13010</v>
      </c>
      <c r="C39" s="25" t="s">
        <v>91</v>
      </c>
      <c r="D39" t="s">
        <v>69</v>
      </c>
      <c r="E39">
        <v>4</v>
      </c>
      <c r="F39" s="27">
        <f t="shared" si="1"/>
        <v>3198.4829024186824</v>
      </c>
      <c r="G39" s="28">
        <f t="shared" si="2"/>
        <v>12793.93160967473</v>
      </c>
      <c r="H39" s="26">
        <v>1531</v>
      </c>
      <c r="I39" s="27">
        <f t="shared" si="3"/>
        <v>224.33421256026793</v>
      </c>
      <c r="J39" s="15">
        <f t="shared" si="4"/>
        <v>343455.67942977021</v>
      </c>
      <c r="K39" s="15">
        <f t="shared" si="5"/>
        <v>356249.61103944492</v>
      </c>
      <c r="L39" s="29">
        <f t="shared" si="0"/>
        <v>118749.87034648164</v>
      </c>
    </row>
    <row r="40" spans="1:12" x14ac:dyDescent="0.35">
      <c r="A40">
        <v>141303</v>
      </c>
      <c r="B40" s="38">
        <v>13024</v>
      </c>
      <c r="C40" s="25" t="s">
        <v>92</v>
      </c>
      <c r="D40" t="s">
        <v>69</v>
      </c>
      <c r="E40">
        <v>33</v>
      </c>
      <c r="F40" s="27">
        <f t="shared" si="1"/>
        <v>3198.4829024186824</v>
      </c>
      <c r="G40" s="28">
        <f t="shared" si="2"/>
        <v>105549.93577981651</v>
      </c>
      <c r="H40" s="26">
        <v>3717</v>
      </c>
      <c r="I40" s="27">
        <f t="shared" si="3"/>
        <v>224.33421256026793</v>
      </c>
      <c r="J40" s="15">
        <f t="shared" si="4"/>
        <v>833850.26808651595</v>
      </c>
      <c r="K40" s="15">
        <f t="shared" si="5"/>
        <v>939400.20386633242</v>
      </c>
      <c r="L40" s="29">
        <f t="shared" si="0"/>
        <v>313133.40128877747</v>
      </c>
    </row>
    <row r="41" spans="1:12" x14ac:dyDescent="0.35">
      <c r="B41" s="42">
        <v>15006</v>
      </c>
      <c r="C41" s="25" t="s">
        <v>93</v>
      </c>
      <c r="D41" t="s">
        <v>69</v>
      </c>
      <c r="E41">
        <v>272</v>
      </c>
      <c r="F41" s="27">
        <f t="shared" si="1"/>
        <v>3198.4829024186824</v>
      </c>
      <c r="G41" s="28">
        <f t="shared" si="2"/>
        <v>869987.34945788165</v>
      </c>
      <c r="H41" s="26">
        <v>6375</v>
      </c>
      <c r="I41" s="27">
        <f t="shared" si="3"/>
        <v>224.33421256026793</v>
      </c>
      <c r="J41" s="15">
        <f t="shared" si="4"/>
        <v>1430130.6050717081</v>
      </c>
      <c r="K41" s="15">
        <f t="shared" si="5"/>
        <v>2300117.95452959</v>
      </c>
      <c r="L41" s="29">
        <f t="shared" si="0"/>
        <v>766705.9848431967</v>
      </c>
    </row>
    <row r="42" spans="1:12" x14ac:dyDescent="0.35">
      <c r="A42">
        <v>141327</v>
      </c>
      <c r="B42" s="38">
        <v>16001</v>
      </c>
      <c r="C42" s="25" t="s">
        <v>94</v>
      </c>
      <c r="D42" t="s">
        <v>69</v>
      </c>
      <c r="E42">
        <v>2</v>
      </c>
      <c r="F42" s="27">
        <f t="shared" si="1"/>
        <v>3198.4829024186824</v>
      </c>
      <c r="G42" s="28">
        <f t="shared" si="2"/>
        <v>6396.9658048373649</v>
      </c>
      <c r="H42" s="26">
        <v>1593</v>
      </c>
      <c r="I42" s="27">
        <f t="shared" si="3"/>
        <v>224.33421256026793</v>
      </c>
      <c r="J42" s="15">
        <f t="shared" si="4"/>
        <v>357364.40060850681</v>
      </c>
      <c r="K42" s="15">
        <f t="shared" si="5"/>
        <v>363761.36641334416</v>
      </c>
      <c r="L42" s="29">
        <f t="shared" si="0"/>
        <v>121253.78880444805</v>
      </c>
    </row>
    <row r="43" spans="1:12" x14ac:dyDescent="0.35">
      <c r="A43">
        <v>141301</v>
      </c>
      <c r="B43" s="38">
        <v>16002</v>
      </c>
      <c r="C43" s="25" t="s">
        <v>95</v>
      </c>
      <c r="D43" t="s">
        <v>69</v>
      </c>
      <c r="E43">
        <v>13</v>
      </c>
      <c r="F43" s="27">
        <f t="shared" si="1"/>
        <v>3198.4829024186824</v>
      </c>
      <c r="G43" s="28">
        <f t="shared" si="2"/>
        <v>41580.277731442875</v>
      </c>
      <c r="H43" s="26">
        <v>4610</v>
      </c>
      <c r="I43" s="27">
        <f t="shared" si="3"/>
        <v>224.33421256026793</v>
      </c>
      <c r="J43" s="15">
        <f t="shared" si="4"/>
        <v>1034180.7199028352</v>
      </c>
      <c r="K43" s="15">
        <f t="shared" si="5"/>
        <v>1075760.9976342781</v>
      </c>
      <c r="L43" s="29">
        <f t="shared" si="0"/>
        <v>358586.99921142607</v>
      </c>
    </row>
    <row r="44" spans="1:12" x14ac:dyDescent="0.35">
      <c r="A44">
        <v>141338</v>
      </c>
      <c r="B44" s="38">
        <v>16009</v>
      </c>
      <c r="C44" s="25" t="s">
        <v>96</v>
      </c>
      <c r="D44" t="s">
        <v>69</v>
      </c>
      <c r="E44">
        <v>19</v>
      </c>
      <c r="F44" s="27">
        <f t="shared" si="1"/>
        <v>3198.4829024186824</v>
      </c>
      <c r="G44" s="28">
        <f t="shared" si="2"/>
        <v>60771.175145954963</v>
      </c>
      <c r="H44" s="26">
        <v>1196</v>
      </c>
      <c r="I44" s="27">
        <f t="shared" si="3"/>
        <v>224.33421256026793</v>
      </c>
      <c r="J44" s="15">
        <f t="shared" si="4"/>
        <v>268303.71822208044</v>
      </c>
      <c r="K44" s="15">
        <f t="shared" si="5"/>
        <v>329074.89336803538</v>
      </c>
      <c r="L44" s="29">
        <f t="shared" si="0"/>
        <v>109691.63112267846</v>
      </c>
    </row>
    <row r="45" spans="1:12" x14ac:dyDescent="0.35">
      <c r="A45">
        <v>140027</v>
      </c>
      <c r="B45" s="38">
        <v>16011</v>
      </c>
      <c r="C45" s="25" t="s">
        <v>97</v>
      </c>
      <c r="D45" t="s">
        <v>69</v>
      </c>
      <c r="E45">
        <v>16</v>
      </c>
      <c r="F45" s="27">
        <f t="shared" si="1"/>
        <v>3198.4829024186824</v>
      </c>
      <c r="G45" s="28">
        <f t="shared" si="2"/>
        <v>51175.726438698919</v>
      </c>
      <c r="H45" s="26">
        <v>2735</v>
      </c>
      <c r="I45" s="27">
        <f t="shared" si="3"/>
        <v>224.33421256026793</v>
      </c>
      <c r="J45" s="15">
        <f t="shared" si="4"/>
        <v>613554.07135233283</v>
      </c>
      <c r="K45" s="15">
        <f t="shared" si="5"/>
        <v>664729.79779103177</v>
      </c>
      <c r="L45" s="29">
        <f t="shared" si="0"/>
        <v>221576.59926367726</v>
      </c>
    </row>
    <row r="46" spans="1:12" x14ac:dyDescent="0.35">
      <c r="A46">
        <v>140003</v>
      </c>
      <c r="B46" s="38">
        <v>18001</v>
      </c>
      <c r="C46" s="25" t="s">
        <v>98</v>
      </c>
      <c r="D46" t="s">
        <v>69</v>
      </c>
      <c r="E46">
        <v>10</v>
      </c>
      <c r="F46" s="27">
        <f t="shared" si="1"/>
        <v>3198.4829024186824</v>
      </c>
      <c r="G46" s="28">
        <f t="shared" si="2"/>
        <v>31984.829024186824</v>
      </c>
      <c r="H46" s="26">
        <v>627</v>
      </c>
      <c r="I46" s="27">
        <f t="shared" si="3"/>
        <v>224.33421256026793</v>
      </c>
      <c r="J46" s="15">
        <f t="shared" si="4"/>
        <v>140657.55127528799</v>
      </c>
      <c r="K46" s="15">
        <f t="shared" si="5"/>
        <v>172642.38029947481</v>
      </c>
      <c r="L46" s="29">
        <f t="shared" si="0"/>
        <v>57547.460099824937</v>
      </c>
    </row>
    <row r="47" spans="1:12" x14ac:dyDescent="0.35">
      <c r="A47">
        <v>140173</v>
      </c>
      <c r="B47" s="38">
        <v>18004</v>
      </c>
      <c r="C47" s="25" t="s">
        <v>99</v>
      </c>
      <c r="D47" t="s">
        <v>69</v>
      </c>
      <c r="E47">
        <v>13</v>
      </c>
      <c r="F47" s="27">
        <f t="shared" si="1"/>
        <v>3198.4829024186824</v>
      </c>
      <c r="G47" s="28">
        <f t="shared" si="2"/>
        <v>41580.277731442875</v>
      </c>
      <c r="H47" s="26">
        <v>1508</v>
      </c>
      <c r="I47" s="27">
        <f t="shared" si="3"/>
        <v>224.33421256026793</v>
      </c>
      <c r="J47" s="15">
        <f t="shared" si="4"/>
        <v>338295.99254088406</v>
      </c>
      <c r="K47" s="15">
        <f t="shared" si="5"/>
        <v>379876.27027232695</v>
      </c>
      <c r="L47" s="29">
        <f t="shared" si="0"/>
        <v>126625.42342410899</v>
      </c>
    </row>
    <row r="48" spans="1:12" x14ac:dyDescent="0.35">
      <c r="A48">
        <v>141308</v>
      </c>
      <c r="B48" s="38">
        <v>18013</v>
      </c>
      <c r="C48" s="25" t="s">
        <v>100</v>
      </c>
      <c r="D48" t="s">
        <v>69</v>
      </c>
      <c r="E48">
        <v>10</v>
      </c>
      <c r="F48" s="27">
        <f t="shared" si="1"/>
        <v>3198.4829024186824</v>
      </c>
      <c r="G48" s="28">
        <f t="shared" si="2"/>
        <v>31984.829024186824</v>
      </c>
      <c r="H48" s="26">
        <v>895</v>
      </c>
      <c r="I48" s="27">
        <f t="shared" si="3"/>
        <v>224.33421256026793</v>
      </c>
      <c r="J48" s="15">
        <f t="shared" si="4"/>
        <v>200779.12024143978</v>
      </c>
      <c r="K48" s="15">
        <f t="shared" si="5"/>
        <v>232763.94926562661</v>
      </c>
      <c r="L48" s="29">
        <f t="shared" si="0"/>
        <v>77587.983088542198</v>
      </c>
    </row>
    <row r="49" spans="1:12" x14ac:dyDescent="0.35">
      <c r="A49">
        <v>140121</v>
      </c>
      <c r="B49" s="38">
        <v>19009</v>
      </c>
      <c r="C49" s="25" t="s">
        <v>101</v>
      </c>
      <c r="D49" t="s">
        <v>69</v>
      </c>
      <c r="E49">
        <v>5</v>
      </c>
      <c r="F49" s="27">
        <f t="shared" si="1"/>
        <v>3198.4829024186824</v>
      </c>
      <c r="G49" s="28">
        <f t="shared" si="2"/>
        <v>15992.414512093412</v>
      </c>
      <c r="H49" s="26">
        <v>1199</v>
      </c>
      <c r="I49" s="27">
        <f t="shared" si="3"/>
        <v>224.33421256026793</v>
      </c>
      <c r="J49" s="15">
        <f t="shared" si="4"/>
        <v>268976.72085976123</v>
      </c>
      <c r="K49" s="15">
        <f t="shared" si="5"/>
        <v>284969.13537185465</v>
      </c>
      <c r="L49" s="29">
        <f t="shared" si="0"/>
        <v>94989.71179061821</v>
      </c>
    </row>
    <row r="50" spans="1:12" x14ac:dyDescent="0.35">
      <c r="A50">
        <v>141302</v>
      </c>
      <c r="B50" s="38">
        <v>19028</v>
      </c>
      <c r="C50" s="25" t="s">
        <v>102</v>
      </c>
      <c r="D50" t="s">
        <v>69</v>
      </c>
      <c r="E50">
        <v>25</v>
      </c>
      <c r="F50" s="27">
        <f t="shared" si="1"/>
        <v>3198.4829024186824</v>
      </c>
      <c r="G50" s="28">
        <f t="shared" si="2"/>
        <v>79962.072560467059</v>
      </c>
      <c r="H50" s="26">
        <v>1636</v>
      </c>
      <c r="I50" s="27">
        <f t="shared" si="3"/>
        <v>224.33421256026793</v>
      </c>
      <c r="J50" s="15">
        <f t="shared" si="4"/>
        <v>367010.77174859832</v>
      </c>
      <c r="K50" s="15">
        <f t="shared" si="5"/>
        <v>446972.84430906537</v>
      </c>
      <c r="L50" s="29">
        <f t="shared" si="0"/>
        <v>148990.9481030218</v>
      </c>
    </row>
    <row r="51" spans="1:12" x14ac:dyDescent="0.35">
      <c r="A51">
        <v>141309</v>
      </c>
      <c r="B51" s="38">
        <v>20001</v>
      </c>
      <c r="C51" s="25" t="s">
        <v>103</v>
      </c>
      <c r="D51" t="s">
        <v>69</v>
      </c>
      <c r="E51">
        <v>9</v>
      </c>
      <c r="F51" s="27">
        <f t="shared" si="1"/>
        <v>3198.4829024186824</v>
      </c>
      <c r="G51" s="28">
        <f t="shared" si="2"/>
        <v>28786.346121768143</v>
      </c>
      <c r="H51" s="26">
        <v>1876</v>
      </c>
      <c r="I51" s="27">
        <f t="shared" si="3"/>
        <v>224.33421256026793</v>
      </c>
      <c r="J51" s="15">
        <f t="shared" si="4"/>
        <v>420850.98276306264</v>
      </c>
      <c r="K51" s="15">
        <f t="shared" si="5"/>
        <v>449637.32888483076</v>
      </c>
      <c r="L51" s="29">
        <f t="shared" si="0"/>
        <v>149879.10962827693</v>
      </c>
    </row>
    <row r="52" spans="1:12" x14ac:dyDescent="0.35">
      <c r="A52">
        <v>141306</v>
      </c>
      <c r="B52" s="38">
        <v>22002</v>
      </c>
      <c r="C52" s="25" t="s">
        <v>104</v>
      </c>
      <c r="D52" t="s">
        <v>69</v>
      </c>
      <c r="E52">
        <v>1</v>
      </c>
      <c r="F52" s="27">
        <f t="shared" si="1"/>
        <v>3198.4829024186824</v>
      </c>
      <c r="G52" s="28">
        <f t="shared" si="2"/>
        <v>3198.4829024186824</v>
      </c>
      <c r="H52" s="26">
        <v>998</v>
      </c>
      <c r="I52" s="27">
        <f t="shared" si="3"/>
        <v>224.33421256026793</v>
      </c>
      <c r="J52" s="15">
        <f t="shared" si="4"/>
        <v>223885.54413514739</v>
      </c>
      <c r="K52" s="15">
        <f t="shared" si="5"/>
        <v>227084.02703756606</v>
      </c>
      <c r="L52" s="29">
        <f t="shared" si="0"/>
        <v>75694.675679188687</v>
      </c>
    </row>
    <row r="53" spans="1:12" x14ac:dyDescent="0.35">
      <c r="B53" s="38">
        <v>23001</v>
      </c>
      <c r="C53" s="25" t="s">
        <v>105</v>
      </c>
      <c r="D53" t="s">
        <v>69</v>
      </c>
      <c r="E53">
        <v>7</v>
      </c>
      <c r="F53" s="27">
        <f t="shared" si="1"/>
        <v>3198.4829024186824</v>
      </c>
      <c r="G53" s="28">
        <f>F53*E53</f>
        <v>22389.380316930776</v>
      </c>
      <c r="H53" s="26">
        <v>1247</v>
      </c>
      <c r="I53" s="27">
        <f t="shared" si="3"/>
        <v>224.33421256026793</v>
      </c>
      <c r="J53" s="15">
        <f>H53*I53</f>
        <v>279744.76306265412</v>
      </c>
      <c r="K53" s="15">
        <f>J53+G53</f>
        <v>302134.14337958489</v>
      </c>
      <c r="L53" s="29">
        <f>K53/3</f>
        <v>100711.3811265283</v>
      </c>
    </row>
    <row r="54" spans="1:12" x14ac:dyDescent="0.35">
      <c r="B54" s="38">
        <v>19004</v>
      </c>
      <c r="C54" s="25" t="s">
        <v>106</v>
      </c>
      <c r="D54" t="s">
        <v>69</v>
      </c>
      <c r="E54">
        <v>7</v>
      </c>
      <c r="F54" s="27">
        <f t="shared" si="1"/>
        <v>3198.4829024186824</v>
      </c>
      <c r="G54" s="28">
        <f>F54*E54</f>
        <v>22389.380316930776</v>
      </c>
      <c r="H54" s="26">
        <v>1443</v>
      </c>
      <c r="I54" s="27">
        <f t="shared" si="3"/>
        <v>224.33421256026793</v>
      </c>
      <c r="J54" s="15">
        <f>H54*I54</f>
        <v>323714.26872446662</v>
      </c>
      <c r="K54" s="15">
        <f>J54+G54</f>
        <v>346103.64904139738</v>
      </c>
      <c r="L54" s="29">
        <f>K54/3</f>
        <v>115367.88301379913</v>
      </c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8C13A-B031-40CE-BA67-A01AA5CA8822}">
  <sheetPr>
    <pageSetUpPr fitToPage="1"/>
  </sheetPr>
  <dimension ref="A1:L39"/>
  <sheetViews>
    <sheetView topLeftCell="B1" zoomScale="90" zoomScaleNormal="90" workbookViewId="0">
      <selection activeCell="D13" sqref="D13"/>
    </sheetView>
  </sheetViews>
  <sheetFormatPr defaultRowHeight="14.5" x14ac:dyDescent="0.35"/>
  <cols>
    <col min="1" max="1" width="0" hidden="1" customWidth="1"/>
    <col min="3" max="3" width="35.453125" customWidth="1"/>
    <col min="4" max="4" width="11.54296875" customWidth="1"/>
    <col min="5" max="5" width="8.453125" bestFit="1" customWidth="1"/>
    <col min="7" max="7" width="12.1796875" bestFit="1" customWidth="1"/>
    <col min="8" max="8" width="9.453125" bestFit="1" customWidth="1"/>
    <col min="10" max="10" width="12.1796875" bestFit="1" customWidth="1"/>
    <col min="11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107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8" spans="1:12" ht="29" x14ac:dyDescent="0.35">
      <c r="B8" s="18" t="s">
        <v>8</v>
      </c>
      <c r="C8" s="18" t="s">
        <v>9</v>
      </c>
      <c r="D8" s="18" t="s">
        <v>10</v>
      </c>
      <c r="E8" s="18" t="s">
        <v>108</v>
      </c>
      <c r="F8" s="18" t="s">
        <v>109</v>
      </c>
      <c r="G8" s="18" t="s">
        <v>110</v>
      </c>
      <c r="H8" s="18" t="s">
        <v>111</v>
      </c>
      <c r="I8" s="18" t="s">
        <v>112</v>
      </c>
      <c r="J8" s="18" t="s">
        <v>113</v>
      </c>
      <c r="K8" s="18" t="s">
        <v>114</v>
      </c>
      <c r="L8" s="18" t="s">
        <v>18</v>
      </c>
    </row>
    <row r="9" spans="1:12" x14ac:dyDescent="0.35">
      <c r="A9">
        <v>142010</v>
      </c>
      <c r="B9">
        <v>8020</v>
      </c>
      <c r="C9" s="25" t="s">
        <v>115</v>
      </c>
      <c r="D9" s="43" t="s">
        <v>116</v>
      </c>
      <c r="E9" s="26">
        <v>1267</v>
      </c>
      <c r="F9" s="44">
        <v>465</v>
      </c>
      <c r="G9" s="28">
        <f t="shared" ref="G9:G14" si="0">F9*E9</f>
        <v>589155</v>
      </c>
      <c r="K9" s="15">
        <f>G9+J9</f>
        <v>589155</v>
      </c>
      <c r="L9" s="15">
        <f>K9/3</f>
        <v>196385</v>
      </c>
    </row>
    <row r="10" spans="1:12" x14ac:dyDescent="0.35">
      <c r="A10">
        <v>142008</v>
      </c>
      <c r="B10">
        <v>14085</v>
      </c>
      <c r="C10" s="25" t="s">
        <v>117</v>
      </c>
      <c r="D10" s="43" t="s">
        <v>116</v>
      </c>
      <c r="E10" s="26">
        <v>2176</v>
      </c>
      <c r="F10" s="44">
        <f>$F$9</f>
        <v>465</v>
      </c>
      <c r="G10" s="28">
        <f t="shared" si="0"/>
        <v>1011840</v>
      </c>
      <c r="K10" s="15">
        <f t="shared" ref="K10:K15" si="1">G10+J10</f>
        <v>1011840</v>
      </c>
      <c r="L10" s="15">
        <f t="shared" ref="L10:L15" si="2">K10/3</f>
        <v>337280</v>
      </c>
    </row>
    <row r="11" spans="1:12" x14ac:dyDescent="0.35">
      <c r="A11">
        <v>142009</v>
      </c>
      <c r="B11">
        <v>3019</v>
      </c>
      <c r="C11" s="25" t="s">
        <v>118</v>
      </c>
      <c r="D11" s="43" t="s">
        <v>116</v>
      </c>
      <c r="E11" s="26">
        <v>0</v>
      </c>
      <c r="F11" s="44">
        <f>$F$9</f>
        <v>465</v>
      </c>
      <c r="G11" s="28">
        <f t="shared" si="0"/>
        <v>0</v>
      </c>
      <c r="K11" s="15">
        <f t="shared" si="1"/>
        <v>0</v>
      </c>
      <c r="L11" s="15">
        <f t="shared" si="2"/>
        <v>0</v>
      </c>
    </row>
    <row r="12" spans="1:12" x14ac:dyDescent="0.35">
      <c r="A12">
        <v>142006</v>
      </c>
      <c r="B12">
        <v>19012</v>
      </c>
      <c r="C12" s="25" t="s">
        <v>119</v>
      </c>
      <c r="D12" s="43" t="s">
        <v>116</v>
      </c>
      <c r="E12" s="26">
        <v>322</v>
      </c>
      <c r="F12" s="44">
        <f>$F$9</f>
        <v>465</v>
      </c>
      <c r="G12" s="28">
        <f t="shared" si="0"/>
        <v>149730</v>
      </c>
      <c r="K12" s="15">
        <f t="shared" si="1"/>
        <v>149730</v>
      </c>
      <c r="L12" s="15">
        <f t="shared" si="2"/>
        <v>49910</v>
      </c>
    </row>
    <row r="13" spans="1:12" x14ac:dyDescent="0.35">
      <c r="A13">
        <v>142013</v>
      </c>
      <c r="B13">
        <v>16014</v>
      </c>
      <c r="C13" s="25" t="s">
        <v>120</v>
      </c>
      <c r="D13" s="43" t="s">
        <v>116</v>
      </c>
      <c r="E13" s="26">
        <v>680</v>
      </c>
      <c r="F13" s="44">
        <f>$F$9</f>
        <v>465</v>
      </c>
      <c r="G13" s="28">
        <f t="shared" si="0"/>
        <v>316200</v>
      </c>
      <c r="K13" s="15">
        <f t="shared" si="1"/>
        <v>316200</v>
      </c>
      <c r="L13" s="15">
        <f t="shared" si="2"/>
        <v>105400</v>
      </c>
    </row>
    <row r="14" spans="1:12" x14ac:dyDescent="0.35">
      <c r="A14">
        <v>140105</v>
      </c>
      <c r="B14">
        <v>4013</v>
      </c>
      <c r="C14" s="25" t="s">
        <v>121</v>
      </c>
      <c r="D14" s="43" t="s">
        <v>116</v>
      </c>
      <c r="E14" s="26">
        <v>749</v>
      </c>
      <c r="F14" s="44">
        <f>$F$9</f>
        <v>465</v>
      </c>
      <c r="G14" s="28">
        <f t="shared" si="0"/>
        <v>348285</v>
      </c>
      <c r="K14" s="15">
        <f t="shared" si="1"/>
        <v>348285</v>
      </c>
      <c r="L14" s="15">
        <f t="shared" si="2"/>
        <v>116095</v>
      </c>
    </row>
    <row r="15" spans="1:12" ht="15" thickBot="1" x14ac:dyDescent="0.4">
      <c r="B15" s="45" t="s">
        <v>122</v>
      </c>
      <c r="C15" s="45"/>
      <c r="D15" s="46"/>
      <c r="E15" s="47">
        <v>5194</v>
      </c>
      <c r="F15" s="45"/>
      <c r="G15" s="48">
        <f>SUM(G9:G14)</f>
        <v>2415210</v>
      </c>
      <c r="H15" s="49">
        <v>0</v>
      </c>
      <c r="I15" s="45"/>
      <c r="J15" s="48">
        <f>SUM(J9:J14)</f>
        <v>0</v>
      </c>
      <c r="K15" s="50">
        <f t="shared" si="1"/>
        <v>2415210</v>
      </c>
      <c r="L15" s="50">
        <f t="shared" si="2"/>
        <v>805070</v>
      </c>
    </row>
    <row r="16" spans="1:12" x14ac:dyDescent="0.35">
      <c r="D16" s="43"/>
    </row>
    <row r="17" spans="1:12" x14ac:dyDescent="0.35">
      <c r="A17">
        <v>144031</v>
      </c>
      <c r="B17">
        <v>19005</v>
      </c>
      <c r="C17" s="25" t="s">
        <v>123</v>
      </c>
      <c r="D17" s="43" t="s">
        <v>124</v>
      </c>
      <c r="E17" s="26">
        <v>2882</v>
      </c>
      <c r="F17" s="51">
        <v>131.53</v>
      </c>
      <c r="G17" s="28">
        <f t="shared" ref="G17:G26" si="3">F17*E17</f>
        <v>379069.46</v>
      </c>
      <c r="H17" s="26">
        <v>649</v>
      </c>
      <c r="I17" s="52">
        <v>151.72999999999999</v>
      </c>
      <c r="J17" s="28">
        <f>H17*I17</f>
        <v>98472.76999999999</v>
      </c>
      <c r="K17" s="15">
        <f t="shared" ref="K17:K26" si="4">G17+J17</f>
        <v>477542.23</v>
      </c>
      <c r="L17" s="15">
        <f t="shared" ref="L17:L29" si="5">K17/3</f>
        <v>159180.74333333332</v>
      </c>
    </row>
    <row r="18" spans="1:12" x14ac:dyDescent="0.35">
      <c r="A18">
        <v>144035</v>
      </c>
      <c r="B18">
        <v>14004</v>
      </c>
      <c r="C18" s="25" t="s">
        <v>125</v>
      </c>
      <c r="D18" s="43" t="s">
        <v>124</v>
      </c>
      <c r="E18" s="26">
        <v>56</v>
      </c>
      <c r="F18" s="51">
        <f>$F$17</f>
        <v>131.53</v>
      </c>
      <c r="G18" s="28">
        <f t="shared" si="3"/>
        <v>7365.68</v>
      </c>
      <c r="H18" s="26">
        <v>35</v>
      </c>
      <c r="I18" s="52">
        <f>$I$17</f>
        <v>151.72999999999999</v>
      </c>
      <c r="J18" s="28">
        <f>H18*I18</f>
        <v>5310.5499999999993</v>
      </c>
      <c r="K18" s="15">
        <f t="shared" si="4"/>
        <v>12676.23</v>
      </c>
      <c r="L18" s="15">
        <f t="shared" si="5"/>
        <v>4225.41</v>
      </c>
    </row>
    <row r="19" spans="1:12" x14ac:dyDescent="0.35">
      <c r="A19">
        <v>140033</v>
      </c>
      <c r="B19">
        <v>23002</v>
      </c>
      <c r="C19" s="25" t="s">
        <v>126</v>
      </c>
      <c r="D19" s="43" t="s">
        <v>124</v>
      </c>
      <c r="E19" s="26">
        <v>5183</v>
      </c>
      <c r="F19" s="51">
        <f t="shared" ref="F19:F28" si="6">$F$17</f>
        <v>131.53</v>
      </c>
      <c r="G19" s="28">
        <f t="shared" si="3"/>
        <v>681719.99</v>
      </c>
      <c r="H19" s="26">
        <v>337</v>
      </c>
      <c r="I19" s="52">
        <f t="shared" ref="I19:I28" si="7">$I$17</f>
        <v>151.72999999999999</v>
      </c>
      <c r="J19" s="28">
        <f t="shared" ref="J19:J26" si="8">H19*I19</f>
        <v>51133.009999999995</v>
      </c>
      <c r="K19" s="15">
        <f t="shared" si="4"/>
        <v>732853</v>
      </c>
      <c r="L19" s="15">
        <f t="shared" si="5"/>
        <v>244284.33333333334</v>
      </c>
    </row>
    <row r="20" spans="1:12" x14ac:dyDescent="0.35">
      <c r="A20">
        <v>144039</v>
      </c>
      <c r="B20">
        <v>3021</v>
      </c>
      <c r="C20" s="25" t="s">
        <v>127</v>
      </c>
      <c r="D20" s="43" t="s">
        <v>124</v>
      </c>
      <c r="E20" s="26">
        <v>4926</v>
      </c>
      <c r="F20" s="51">
        <f t="shared" si="6"/>
        <v>131.53</v>
      </c>
      <c r="G20" s="28">
        <f t="shared" si="3"/>
        <v>647916.78</v>
      </c>
      <c r="H20" s="26">
        <v>194</v>
      </c>
      <c r="I20" s="52">
        <f t="shared" si="7"/>
        <v>151.72999999999999</v>
      </c>
      <c r="J20" s="28">
        <f t="shared" si="8"/>
        <v>29435.62</v>
      </c>
      <c r="K20" s="15">
        <f t="shared" si="4"/>
        <v>677352.4</v>
      </c>
      <c r="L20" s="15">
        <f t="shared" si="5"/>
        <v>225784.13333333333</v>
      </c>
    </row>
    <row r="21" spans="1:12" x14ac:dyDescent="0.35">
      <c r="A21">
        <v>144026</v>
      </c>
      <c r="B21">
        <v>3452</v>
      </c>
      <c r="C21" s="25" t="s">
        <v>128</v>
      </c>
      <c r="D21" s="43" t="s">
        <v>124</v>
      </c>
      <c r="E21" s="26">
        <v>8239</v>
      </c>
      <c r="F21" s="51">
        <f t="shared" si="6"/>
        <v>131.53</v>
      </c>
      <c r="G21" s="28">
        <f t="shared" si="3"/>
        <v>1083675.67</v>
      </c>
      <c r="H21" s="26">
        <v>7077</v>
      </c>
      <c r="I21" s="52">
        <f t="shared" si="7"/>
        <v>151.72999999999999</v>
      </c>
      <c r="J21" s="28">
        <f t="shared" si="8"/>
        <v>1073793.21</v>
      </c>
      <c r="K21" s="15">
        <f t="shared" si="4"/>
        <v>2157468.88</v>
      </c>
      <c r="L21" s="15">
        <f t="shared" si="5"/>
        <v>719156.29333333333</v>
      </c>
    </row>
    <row r="22" spans="1:12" x14ac:dyDescent="0.35">
      <c r="A22">
        <v>144034</v>
      </c>
      <c r="B22">
        <v>19404</v>
      </c>
      <c r="C22" s="25" t="s">
        <v>129</v>
      </c>
      <c r="D22" s="43" t="s">
        <v>124</v>
      </c>
      <c r="E22" s="26">
        <v>7368</v>
      </c>
      <c r="F22" s="51">
        <f t="shared" si="6"/>
        <v>131.53</v>
      </c>
      <c r="G22" s="28">
        <f t="shared" si="3"/>
        <v>969113.04</v>
      </c>
      <c r="H22" s="26">
        <v>1558</v>
      </c>
      <c r="I22" s="52">
        <f t="shared" si="7"/>
        <v>151.72999999999999</v>
      </c>
      <c r="J22" s="28">
        <f t="shared" si="8"/>
        <v>236395.34</v>
      </c>
      <c r="K22" s="15">
        <f t="shared" si="4"/>
        <v>1205508.3800000001</v>
      </c>
      <c r="L22" s="15">
        <f t="shared" si="5"/>
        <v>401836.12666666671</v>
      </c>
    </row>
    <row r="23" spans="1:12" x14ac:dyDescent="0.35">
      <c r="A23">
        <v>144009</v>
      </c>
      <c r="B23">
        <v>6036</v>
      </c>
      <c r="C23" s="25" t="s">
        <v>130</v>
      </c>
      <c r="D23" s="43" t="s">
        <v>124</v>
      </c>
      <c r="E23" s="26">
        <v>6139</v>
      </c>
      <c r="F23" s="51">
        <f t="shared" si="6"/>
        <v>131.53</v>
      </c>
      <c r="G23" s="28">
        <f t="shared" si="3"/>
        <v>807462.67</v>
      </c>
      <c r="H23" s="26">
        <v>1235</v>
      </c>
      <c r="I23" s="52">
        <f t="shared" si="7"/>
        <v>151.72999999999999</v>
      </c>
      <c r="J23" s="28">
        <f t="shared" si="8"/>
        <v>187386.55</v>
      </c>
      <c r="K23" s="15">
        <f t="shared" si="4"/>
        <v>994849.22</v>
      </c>
      <c r="L23" s="15">
        <f t="shared" si="5"/>
        <v>331616.40666666668</v>
      </c>
    </row>
    <row r="24" spans="1:12" x14ac:dyDescent="0.35">
      <c r="A24">
        <v>19048</v>
      </c>
      <c r="B24">
        <v>19048</v>
      </c>
      <c r="C24" s="25" t="s">
        <v>131</v>
      </c>
      <c r="D24" s="43" t="s">
        <v>124</v>
      </c>
      <c r="E24" s="26">
        <v>5094</v>
      </c>
      <c r="F24" s="51">
        <f t="shared" si="6"/>
        <v>131.53</v>
      </c>
      <c r="G24" s="28">
        <f t="shared" si="3"/>
        <v>670013.81999999995</v>
      </c>
      <c r="H24" s="26">
        <v>16</v>
      </c>
      <c r="I24" s="52">
        <f t="shared" si="7"/>
        <v>151.72999999999999</v>
      </c>
      <c r="J24" s="28">
        <f t="shared" si="8"/>
        <v>2427.6799999999998</v>
      </c>
      <c r="K24" s="15">
        <f t="shared" si="4"/>
        <v>672441.5</v>
      </c>
      <c r="L24" s="15">
        <f t="shared" si="5"/>
        <v>224147.16666666666</v>
      </c>
    </row>
    <row r="25" spans="1:12" x14ac:dyDescent="0.35">
      <c r="A25">
        <v>144029</v>
      </c>
      <c r="B25">
        <v>3013</v>
      </c>
      <c r="C25" s="25" t="s">
        <v>132</v>
      </c>
      <c r="D25" s="43" t="s">
        <v>124</v>
      </c>
      <c r="E25" s="26">
        <v>3199</v>
      </c>
      <c r="F25" s="51">
        <f t="shared" si="6"/>
        <v>131.53</v>
      </c>
      <c r="G25" s="28">
        <f t="shared" si="3"/>
        <v>420764.47000000003</v>
      </c>
      <c r="H25" s="26">
        <v>168</v>
      </c>
      <c r="I25" s="52">
        <f t="shared" si="7"/>
        <v>151.72999999999999</v>
      </c>
      <c r="J25" s="28">
        <f t="shared" si="8"/>
        <v>25490.639999999999</v>
      </c>
      <c r="K25" s="15">
        <f t="shared" si="4"/>
        <v>446255.11000000004</v>
      </c>
      <c r="L25" s="15">
        <f t="shared" si="5"/>
        <v>148751.70333333334</v>
      </c>
    </row>
    <row r="26" spans="1:12" x14ac:dyDescent="0.35">
      <c r="A26">
        <v>144040</v>
      </c>
      <c r="B26">
        <v>4200</v>
      </c>
      <c r="C26" s="25" t="s">
        <v>133</v>
      </c>
      <c r="D26" s="43" t="s">
        <v>124</v>
      </c>
      <c r="E26" s="26">
        <v>7481</v>
      </c>
      <c r="F26" s="51">
        <f t="shared" si="6"/>
        <v>131.53</v>
      </c>
      <c r="G26" s="28">
        <f t="shared" si="3"/>
        <v>983975.93</v>
      </c>
      <c r="H26" s="26">
        <v>637</v>
      </c>
      <c r="I26" s="52">
        <f t="shared" si="7"/>
        <v>151.72999999999999</v>
      </c>
      <c r="J26" s="28">
        <f t="shared" si="8"/>
        <v>96652.01</v>
      </c>
      <c r="K26" s="15">
        <f t="shared" si="4"/>
        <v>1080627.94</v>
      </c>
      <c r="L26" s="15">
        <f t="shared" si="5"/>
        <v>360209.3133333333</v>
      </c>
    </row>
    <row r="27" spans="1:12" x14ac:dyDescent="0.35">
      <c r="B27">
        <v>14005</v>
      </c>
      <c r="C27" s="25" t="s">
        <v>134</v>
      </c>
      <c r="D27" s="43" t="s">
        <v>124</v>
      </c>
      <c r="E27" s="26">
        <v>3891</v>
      </c>
      <c r="F27" s="51">
        <f t="shared" si="6"/>
        <v>131.53</v>
      </c>
      <c r="G27" s="28">
        <f>F27*E27</f>
        <v>511783.23</v>
      </c>
      <c r="H27" s="26">
        <v>168</v>
      </c>
      <c r="I27" s="52">
        <f t="shared" si="7"/>
        <v>151.72999999999999</v>
      </c>
      <c r="J27" s="28">
        <f>H27*I27</f>
        <v>25490.639999999999</v>
      </c>
      <c r="K27" s="15">
        <f>G27+J27</f>
        <v>537273.87</v>
      </c>
      <c r="L27" s="15">
        <f t="shared" si="5"/>
        <v>179091.29</v>
      </c>
    </row>
    <row r="28" spans="1:12" x14ac:dyDescent="0.35">
      <c r="B28">
        <v>3108</v>
      </c>
      <c r="C28" s="25" t="s">
        <v>135</v>
      </c>
      <c r="D28" s="43" t="s">
        <v>124</v>
      </c>
      <c r="E28" s="26">
        <v>5953</v>
      </c>
      <c r="F28" s="51">
        <f t="shared" si="6"/>
        <v>131.53</v>
      </c>
      <c r="G28" s="28">
        <f>F28*E28</f>
        <v>782998.09</v>
      </c>
      <c r="H28" s="26">
        <v>0</v>
      </c>
      <c r="I28" s="52">
        <f t="shared" si="7"/>
        <v>151.72999999999999</v>
      </c>
      <c r="J28" s="28">
        <f>H28*I28</f>
        <v>0</v>
      </c>
      <c r="K28" s="15">
        <f>G28+J28</f>
        <v>782998.09</v>
      </c>
      <c r="L28" s="15">
        <f>K28/3</f>
        <v>260999.36333333331</v>
      </c>
    </row>
    <row r="29" spans="1:12" ht="15" thickBot="1" x14ac:dyDescent="0.4">
      <c r="B29" s="45" t="s">
        <v>136</v>
      </c>
      <c r="C29" s="45"/>
      <c r="D29" s="46"/>
      <c r="E29" s="47">
        <v>60411</v>
      </c>
      <c r="F29" s="45"/>
      <c r="G29" s="48">
        <f>SUM(G17:G28)</f>
        <v>7945858.8300000001</v>
      </c>
      <c r="H29" s="47">
        <v>12074</v>
      </c>
      <c r="I29" s="45"/>
      <c r="J29" s="48">
        <f>SUM(J17:J28)</f>
        <v>1831988.0199999998</v>
      </c>
      <c r="K29" s="48">
        <f>SUM(K17:K28)</f>
        <v>9777846.8499999996</v>
      </c>
      <c r="L29" s="50">
        <f t="shared" si="5"/>
        <v>3259282.2833333332</v>
      </c>
    </row>
    <row r="30" spans="1:12" x14ac:dyDescent="0.35">
      <c r="A30">
        <v>143026</v>
      </c>
      <c r="D30" s="43"/>
    </row>
    <row r="31" spans="1:12" x14ac:dyDescent="0.35">
      <c r="A31">
        <v>143028</v>
      </c>
      <c r="B31">
        <v>3093</v>
      </c>
      <c r="C31" s="25" t="s">
        <v>137</v>
      </c>
      <c r="D31" s="43" t="s">
        <v>138</v>
      </c>
      <c r="E31" s="26">
        <v>2089</v>
      </c>
      <c r="F31" s="51">
        <v>584.5</v>
      </c>
      <c r="G31" s="28">
        <f t="shared" ref="G31:G38" si="9">F31*E31</f>
        <v>1221020.5</v>
      </c>
      <c r="H31" s="26">
        <v>7665</v>
      </c>
      <c r="I31" s="51">
        <v>190.32</v>
      </c>
      <c r="J31" s="28">
        <f t="shared" ref="J31:J38" si="10">H31*I31</f>
        <v>1458802.8</v>
      </c>
      <c r="K31" s="15">
        <f t="shared" ref="K31:K38" si="11">G31+J31</f>
        <v>2679823.2999999998</v>
      </c>
      <c r="L31" s="15">
        <f t="shared" ref="L31:L39" si="12">K31/3</f>
        <v>893274.43333333323</v>
      </c>
    </row>
    <row r="32" spans="1:12" x14ac:dyDescent="0.35">
      <c r="A32">
        <v>143027</v>
      </c>
      <c r="B32">
        <v>18002</v>
      </c>
      <c r="C32" s="25" t="s">
        <v>139</v>
      </c>
      <c r="D32" s="43" t="s">
        <v>138</v>
      </c>
      <c r="E32" s="26">
        <v>684</v>
      </c>
      <c r="F32" s="51">
        <f t="shared" ref="F32:F38" si="13">$F$31</f>
        <v>584.5</v>
      </c>
      <c r="G32" s="28">
        <f t="shared" si="9"/>
        <v>399798</v>
      </c>
      <c r="H32" s="26">
        <v>0</v>
      </c>
      <c r="I32" s="51">
        <f t="shared" ref="I32:I38" si="14">$I$31</f>
        <v>190.32</v>
      </c>
      <c r="J32" s="28">
        <f t="shared" si="10"/>
        <v>0</v>
      </c>
      <c r="K32" s="15">
        <f t="shared" si="11"/>
        <v>399798</v>
      </c>
      <c r="L32" s="15">
        <f t="shared" si="12"/>
        <v>133266</v>
      </c>
    </row>
    <row r="33" spans="1:12" x14ac:dyDescent="0.35">
      <c r="A33">
        <v>143025</v>
      </c>
      <c r="B33">
        <v>23010</v>
      </c>
      <c r="C33" s="25" t="s">
        <v>140</v>
      </c>
      <c r="D33" s="43" t="s">
        <v>138</v>
      </c>
      <c r="E33" s="26">
        <v>530</v>
      </c>
      <c r="F33" s="51">
        <f t="shared" si="13"/>
        <v>584.5</v>
      </c>
      <c r="G33" s="28">
        <f t="shared" si="9"/>
        <v>309785</v>
      </c>
      <c r="H33" s="26">
        <v>597</v>
      </c>
      <c r="I33" s="51">
        <f t="shared" si="14"/>
        <v>190.32</v>
      </c>
      <c r="J33" s="28">
        <f t="shared" si="10"/>
        <v>113621.04</v>
      </c>
      <c r="K33" s="15">
        <f t="shared" si="11"/>
        <v>423406.04</v>
      </c>
      <c r="L33" s="15">
        <f t="shared" si="12"/>
        <v>141135.34666666665</v>
      </c>
    </row>
    <row r="34" spans="1:12" x14ac:dyDescent="0.35">
      <c r="B34">
        <v>3080</v>
      </c>
      <c r="C34" s="25" t="s">
        <v>141</v>
      </c>
      <c r="D34" s="43" t="s">
        <v>138</v>
      </c>
      <c r="E34" s="26">
        <v>1676</v>
      </c>
      <c r="F34" s="51">
        <f t="shared" si="13"/>
        <v>584.5</v>
      </c>
      <c r="G34" s="28">
        <f t="shared" si="9"/>
        <v>979622</v>
      </c>
      <c r="H34" s="26">
        <v>1964</v>
      </c>
      <c r="I34" s="51">
        <f t="shared" si="14"/>
        <v>190.32</v>
      </c>
      <c r="J34" s="28">
        <f t="shared" si="10"/>
        <v>373788.48</v>
      </c>
      <c r="K34" s="15">
        <f t="shared" si="11"/>
        <v>1353410.48</v>
      </c>
      <c r="L34" s="15">
        <f t="shared" si="12"/>
        <v>451136.82666666666</v>
      </c>
    </row>
    <row r="35" spans="1:12" x14ac:dyDescent="0.35">
      <c r="B35">
        <v>5016</v>
      </c>
      <c r="C35" s="25" t="s">
        <v>142</v>
      </c>
      <c r="D35" s="43" t="s">
        <v>138</v>
      </c>
      <c r="E35" s="26">
        <v>56</v>
      </c>
      <c r="F35" s="51">
        <f t="shared" si="13"/>
        <v>584.5</v>
      </c>
      <c r="G35" s="28">
        <f t="shared" si="9"/>
        <v>32732</v>
      </c>
      <c r="H35" s="26">
        <v>0</v>
      </c>
      <c r="I35" s="51">
        <f t="shared" si="14"/>
        <v>190.32</v>
      </c>
      <c r="J35" s="28">
        <f t="shared" si="10"/>
        <v>0</v>
      </c>
      <c r="K35" s="15">
        <f t="shared" si="11"/>
        <v>32732</v>
      </c>
      <c r="L35" s="15">
        <f t="shared" si="12"/>
        <v>10910.666666666666</v>
      </c>
    </row>
    <row r="36" spans="1:12" x14ac:dyDescent="0.35">
      <c r="B36">
        <v>12003</v>
      </c>
      <c r="C36" t="s">
        <v>143</v>
      </c>
      <c r="D36" s="43" t="s">
        <v>138</v>
      </c>
      <c r="E36" s="26">
        <v>157</v>
      </c>
      <c r="F36" s="51">
        <f t="shared" si="13"/>
        <v>584.5</v>
      </c>
      <c r="G36" s="28">
        <f t="shared" si="9"/>
        <v>91766.5</v>
      </c>
      <c r="H36" s="26">
        <v>0</v>
      </c>
      <c r="I36" s="51">
        <f t="shared" si="14"/>
        <v>190.32</v>
      </c>
      <c r="J36" s="28">
        <f t="shared" si="10"/>
        <v>0</v>
      </c>
      <c r="K36" s="15">
        <f t="shared" si="11"/>
        <v>91766.5</v>
      </c>
      <c r="L36" s="15">
        <f>K36/3</f>
        <v>30588.833333333332</v>
      </c>
    </row>
    <row r="37" spans="1:12" x14ac:dyDescent="0.35">
      <c r="B37">
        <v>19037</v>
      </c>
      <c r="C37" t="s">
        <v>144</v>
      </c>
      <c r="D37" s="43" t="s">
        <v>138</v>
      </c>
      <c r="E37" s="26">
        <v>239</v>
      </c>
      <c r="F37" s="51">
        <f t="shared" si="13"/>
        <v>584.5</v>
      </c>
      <c r="G37" s="28">
        <f t="shared" si="9"/>
        <v>139695.5</v>
      </c>
      <c r="H37" s="26">
        <v>0</v>
      </c>
      <c r="I37" s="51">
        <f t="shared" si="14"/>
        <v>190.32</v>
      </c>
      <c r="J37" s="28">
        <f t="shared" si="10"/>
        <v>0</v>
      </c>
      <c r="K37" s="15">
        <f t="shared" si="11"/>
        <v>139695.5</v>
      </c>
      <c r="L37" s="15">
        <f>K37/3</f>
        <v>46565.166666666664</v>
      </c>
    </row>
    <row r="38" spans="1:12" x14ac:dyDescent="0.35">
      <c r="B38">
        <v>13002</v>
      </c>
      <c r="C38" t="s">
        <v>145</v>
      </c>
      <c r="D38" s="43" t="s">
        <v>138</v>
      </c>
      <c r="E38" s="26">
        <v>50</v>
      </c>
      <c r="F38" s="51">
        <f t="shared" si="13"/>
        <v>584.5</v>
      </c>
      <c r="G38" s="28">
        <f t="shared" si="9"/>
        <v>29225</v>
      </c>
      <c r="H38" s="26">
        <v>0</v>
      </c>
      <c r="I38" s="51">
        <f t="shared" si="14"/>
        <v>190.32</v>
      </c>
      <c r="J38" s="28">
        <f t="shared" si="10"/>
        <v>0</v>
      </c>
      <c r="K38" s="15">
        <f t="shared" si="11"/>
        <v>29225</v>
      </c>
      <c r="L38" s="15">
        <f>K38/3</f>
        <v>9741.6666666666661</v>
      </c>
    </row>
    <row r="39" spans="1:12" ht="15" thickBot="1" x14ac:dyDescent="0.4">
      <c r="B39" s="45" t="s">
        <v>146</v>
      </c>
      <c r="C39" s="45"/>
      <c r="D39" s="46"/>
      <c r="E39" s="47">
        <v>5481</v>
      </c>
      <c r="F39" s="45"/>
      <c r="G39" s="48">
        <f>SUM(G31:G38)</f>
        <v>3203644.5</v>
      </c>
      <c r="H39" s="47">
        <v>10226</v>
      </c>
      <c r="I39" s="45"/>
      <c r="J39" s="48">
        <f>SUM(J31:J38)</f>
        <v>1946212.32</v>
      </c>
      <c r="K39" s="48">
        <f>SUM(K31:K38)</f>
        <v>5149856.82</v>
      </c>
      <c r="L39" s="50">
        <f t="shared" si="12"/>
        <v>1716618.9400000002</v>
      </c>
    </row>
  </sheetData>
  <pageMargins left="0.7" right="0.7" top="0.75" bottom="0.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B577D-D534-4A89-8974-DDC2C15A2A8F}">
  <dimension ref="A1:Q49"/>
  <sheetViews>
    <sheetView topLeftCell="B1" workbookViewId="0">
      <pane ySplit="8" topLeftCell="A9" activePane="bottomLeft" state="frozen"/>
      <selection activeCell="T32" sqref="T32"/>
      <selection pane="bottomLeft" activeCell="D25" sqref="D25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0.54296875" bestFit="1" customWidth="1"/>
    <col min="9" max="9" width="13.54296875" customWidth="1"/>
    <col min="10" max="10" width="4.453125" customWidth="1"/>
    <col min="11" max="11" width="10.54296875" bestFit="1" customWidth="1"/>
    <col min="12" max="12" width="9.7265625" bestFit="1" customWidth="1"/>
    <col min="13" max="13" width="8.54296875" customWidth="1"/>
    <col min="15" max="15" width="16.81640625" bestFit="1" customWidth="1"/>
    <col min="16" max="16" width="16.453125" bestFit="1" customWidth="1"/>
    <col min="17" max="17" width="14.26953125" bestFit="1" customWidth="1"/>
  </cols>
  <sheetData>
    <row r="1" spans="1:17" x14ac:dyDescent="0.35">
      <c r="A1" s="1" t="s">
        <v>0</v>
      </c>
      <c r="B1" s="1" t="s">
        <v>0</v>
      </c>
      <c r="D1" s="26"/>
      <c r="E1"/>
    </row>
    <row r="2" spans="1:17" x14ac:dyDescent="0.35">
      <c r="A2" s="1" t="s">
        <v>147</v>
      </c>
      <c r="B2" s="1" t="s">
        <v>147</v>
      </c>
      <c r="D2" s="26"/>
      <c r="E2"/>
    </row>
    <row r="3" spans="1:17" x14ac:dyDescent="0.35">
      <c r="D3" s="26"/>
      <c r="E3"/>
    </row>
    <row r="4" spans="1:17" x14ac:dyDescent="0.35">
      <c r="B4" s="1" t="s">
        <v>6</v>
      </c>
      <c r="E4" s="53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 x14ac:dyDescent="0.35">
      <c r="B5" s="1"/>
      <c r="E5" s="53">
        <v>30300</v>
      </c>
      <c r="F5" s="53">
        <v>49595.218999999997</v>
      </c>
      <c r="G5" s="55">
        <f>AVERAGE(G9:G31)</f>
        <v>1.5043681889682228</v>
      </c>
      <c r="H5" s="54"/>
      <c r="I5" s="54"/>
      <c r="J5" s="54"/>
      <c r="K5" s="54"/>
      <c r="L5" s="54"/>
      <c r="M5" s="55">
        <f>AVERAGE(M9:M31)</f>
        <v>0.26775883655804389</v>
      </c>
      <c r="N5" s="54"/>
      <c r="O5" s="56">
        <f>O6*4</f>
        <v>1068908079.8944</v>
      </c>
      <c r="P5" s="57">
        <f>P7*4</f>
        <v>1665811309.3471999</v>
      </c>
      <c r="Q5" s="54"/>
    </row>
    <row r="6" spans="1:17" x14ac:dyDescent="0.35">
      <c r="B6" s="1" t="s">
        <v>7</v>
      </c>
      <c r="E6" s="53">
        <v>27277</v>
      </c>
      <c r="F6" s="53">
        <v>45085.183300000004</v>
      </c>
      <c r="G6" s="54">
        <f>F6/E6</f>
        <v>1.6528644389045717</v>
      </c>
      <c r="H6" s="54"/>
      <c r="I6" s="53">
        <f>SUM(I9:I31)</f>
        <v>72302098.175999999</v>
      </c>
      <c r="J6" s="53"/>
      <c r="K6" s="53">
        <v>1341492</v>
      </c>
      <c r="L6" s="53">
        <v>312181.0981</v>
      </c>
      <c r="M6" s="54">
        <f>L6/K6</f>
        <v>0.23271185970546227</v>
      </c>
      <c r="N6" s="54"/>
      <c r="O6" s="53">
        <f>SUM(O9:O44)</f>
        <v>267227019.9736</v>
      </c>
      <c r="P6" s="54"/>
      <c r="Q6" s="54"/>
    </row>
    <row r="7" spans="1:17" x14ac:dyDescent="0.35">
      <c r="E7" s="58" t="s">
        <v>148</v>
      </c>
      <c r="F7" s="58"/>
      <c r="G7" s="58"/>
      <c r="H7" s="58"/>
      <c r="I7" s="58"/>
      <c r="J7" s="59"/>
      <c r="K7" s="58" t="s">
        <v>149</v>
      </c>
      <c r="L7" s="58"/>
      <c r="M7" s="58"/>
      <c r="N7" s="58"/>
      <c r="O7" s="58"/>
      <c r="P7" s="60">
        <f>SUM(P9:P49)</f>
        <v>416452827.33679998</v>
      </c>
      <c r="Q7" s="60">
        <f>SUM(Q9:Q49)</f>
        <v>138817609.11226672</v>
      </c>
    </row>
    <row r="8" spans="1:17" ht="29" x14ac:dyDescent="0.35">
      <c r="B8" s="18" t="s">
        <v>8</v>
      </c>
      <c r="C8" s="18" t="s">
        <v>9</v>
      </c>
      <c r="D8" s="18" t="s">
        <v>150</v>
      </c>
      <c r="E8" s="19" t="s">
        <v>151</v>
      </c>
      <c r="F8" s="18" t="s">
        <v>152</v>
      </c>
      <c r="G8" s="18" t="s">
        <v>153</v>
      </c>
      <c r="H8" s="18" t="s">
        <v>154</v>
      </c>
      <c r="I8" s="18" t="s">
        <v>155</v>
      </c>
      <c r="J8" s="61"/>
      <c r="K8" s="18" t="s">
        <v>156</v>
      </c>
      <c r="L8" s="18" t="s">
        <v>152</v>
      </c>
      <c r="M8" s="18" t="s">
        <v>153</v>
      </c>
      <c r="N8" s="18" t="s">
        <v>154</v>
      </c>
      <c r="O8" s="18" t="s">
        <v>155</v>
      </c>
      <c r="P8" s="18" t="s">
        <v>157</v>
      </c>
      <c r="Q8" s="18" t="s">
        <v>18</v>
      </c>
    </row>
    <row r="9" spans="1:17" x14ac:dyDescent="0.35">
      <c r="A9">
        <v>140208</v>
      </c>
      <c r="B9" s="24">
        <v>1003</v>
      </c>
      <c r="C9" s="25" t="s">
        <v>158</v>
      </c>
      <c r="D9" t="s">
        <v>241</v>
      </c>
      <c r="E9" s="26">
        <v>116</v>
      </c>
      <c r="F9" s="62">
        <v>216.64560000000003</v>
      </c>
      <c r="G9" s="62">
        <f t="shared" ref="G9:G49" si="0">IFERROR(F9/E9,0)</f>
        <v>1.8676344827586209</v>
      </c>
      <c r="H9" s="16">
        <v>2816</v>
      </c>
      <c r="I9" s="28">
        <f t="shared" ref="I9:I49" si="1">E9*G9*H9</f>
        <v>610074.00960000011</v>
      </c>
      <c r="J9" s="28"/>
      <c r="K9" s="26">
        <v>12424</v>
      </c>
      <c r="L9" s="62">
        <v>2936.6030999999998</v>
      </c>
      <c r="M9" s="62">
        <f t="shared" ref="M9:M49" si="2">IFERROR(L9/K9,0)</f>
        <v>0.23636534932388922</v>
      </c>
      <c r="N9" s="63">
        <v>856</v>
      </c>
      <c r="O9" s="15">
        <f t="shared" ref="O9:O49" si="3">K9*M9*N9</f>
        <v>2513732.2535999999</v>
      </c>
      <c r="P9" s="15">
        <f t="shared" ref="P9:P49" si="4">O9+I9</f>
        <v>3123806.2631999999</v>
      </c>
      <c r="Q9" s="15">
        <f t="shared" ref="Q9:Q49" si="5">P9/3</f>
        <v>1041268.7544</v>
      </c>
    </row>
    <row r="10" spans="1:17" x14ac:dyDescent="0.35">
      <c r="B10" s="24">
        <v>1007</v>
      </c>
      <c r="C10" s="25" t="s">
        <v>159</v>
      </c>
      <c r="D10" t="s">
        <v>241</v>
      </c>
      <c r="E10" s="26">
        <v>577</v>
      </c>
      <c r="F10" s="62">
        <v>733.08170000000007</v>
      </c>
      <c r="G10" s="62">
        <f t="shared" si="0"/>
        <v>1.2705055459272099</v>
      </c>
      <c r="H10" s="16">
        <v>2816</v>
      </c>
      <c r="I10" s="28">
        <f t="shared" si="1"/>
        <v>2064358.0672000002</v>
      </c>
      <c r="J10" s="28"/>
      <c r="K10" s="26">
        <v>17921</v>
      </c>
      <c r="L10" s="62">
        <v>5579.102100000001</v>
      </c>
      <c r="M10" s="62">
        <f t="shared" si="2"/>
        <v>0.31131644997488983</v>
      </c>
      <c r="N10" s="63">
        <v>856</v>
      </c>
      <c r="O10" s="15">
        <f t="shared" si="3"/>
        <v>4775711.3976000007</v>
      </c>
      <c r="P10" s="15">
        <f t="shared" si="4"/>
        <v>6840069.4648000011</v>
      </c>
      <c r="Q10" s="15">
        <f t="shared" si="5"/>
        <v>2280023.1549333339</v>
      </c>
    </row>
    <row r="11" spans="1:17" x14ac:dyDescent="0.35">
      <c r="A11">
        <v>140048</v>
      </c>
      <c r="B11" s="24">
        <v>2002</v>
      </c>
      <c r="C11" s="25" t="s">
        <v>160</v>
      </c>
      <c r="D11" t="s">
        <v>241</v>
      </c>
      <c r="E11" s="26">
        <v>331</v>
      </c>
      <c r="F11" s="62">
        <v>434.18439999999998</v>
      </c>
      <c r="G11" s="62">
        <f t="shared" si="0"/>
        <v>1.3117353474320241</v>
      </c>
      <c r="H11" s="16">
        <v>2816</v>
      </c>
      <c r="I11" s="28">
        <f t="shared" si="1"/>
        <v>1222663.2704</v>
      </c>
      <c r="J11" s="28"/>
      <c r="K11" s="26">
        <v>8628</v>
      </c>
      <c r="L11" s="62">
        <v>3027.1838000000007</v>
      </c>
      <c r="M11" s="62">
        <f t="shared" si="2"/>
        <v>0.35085579508576736</v>
      </c>
      <c r="N11" s="63">
        <v>856</v>
      </c>
      <c r="O11" s="15">
        <f t="shared" si="3"/>
        <v>2591269.3328000004</v>
      </c>
      <c r="P11" s="15">
        <f t="shared" si="4"/>
        <v>3813932.6032000007</v>
      </c>
      <c r="Q11" s="15">
        <f t="shared" si="5"/>
        <v>1271310.8677333335</v>
      </c>
    </row>
    <row r="12" spans="1:17" x14ac:dyDescent="0.35">
      <c r="A12">
        <v>143300</v>
      </c>
      <c r="B12" s="24">
        <v>2006</v>
      </c>
      <c r="C12" s="25" t="s">
        <v>161</v>
      </c>
      <c r="D12" t="s">
        <v>241</v>
      </c>
      <c r="E12" s="26">
        <v>556</v>
      </c>
      <c r="F12" s="62">
        <v>617.29269999999997</v>
      </c>
      <c r="G12" s="62">
        <f t="shared" si="0"/>
        <v>1.1102386690647481</v>
      </c>
      <c r="H12" s="16">
        <v>2816</v>
      </c>
      <c r="I12" s="28">
        <f t="shared" si="1"/>
        <v>1738296.2431999999</v>
      </c>
      <c r="J12" s="28"/>
      <c r="K12" s="26">
        <v>10693</v>
      </c>
      <c r="L12" s="62">
        <v>4249.5485999999992</v>
      </c>
      <c r="M12" s="62">
        <f t="shared" si="2"/>
        <v>0.39741406527634893</v>
      </c>
      <c r="N12" s="63">
        <v>856</v>
      </c>
      <c r="O12" s="15">
        <f t="shared" si="3"/>
        <v>3637613.6015999992</v>
      </c>
      <c r="P12" s="15">
        <f t="shared" si="4"/>
        <v>5375909.8447999991</v>
      </c>
      <c r="Q12" s="15">
        <f t="shared" si="5"/>
        <v>1791969.9482666664</v>
      </c>
    </row>
    <row r="13" spans="1:17" x14ac:dyDescent="0.35">
      <c r="A13">
        <v>140091</v>
      </c>
      <c r="B13" s="24">
        <v>2015</v>
      </c>
      <c r="C13" s="25" t="s">
        <v>50</v>
      </c>
      <c r="D13" t="s">
        <v>241</v>
      </c>
      <c r="E13" s="26">
        <v>759</v>
      </c>
      <c r="F13" s="62">
        <v>994.18039999999996</v>
      </c>
      <c r="G13" s="62">
        <f t="shared" si="0"/>
        <v>1.3098555994729908</v>
      </c>
      <c r="H13" s="16">
        <v>2816</v>
      </c>
      <c r="I13" s="28">
        <f t="shared" si="1"/>
        <v>2799612.0063999998</v>
      </c>
      <c r="J13" s="28"/>
      <c r="K13" s="26">
        <v>29949</v>
      </c>
      <c r="L13" s="62">
        <v>6767.6687999999986</v>
      </c>
      <c r="M13" s="62">
        <f t="shared" si="2"/>
        <v>0.22597311429430025</v>
      </c>
      <c r="N13" s="63">
        <v>856</v>
      </c>
      <c r="O13" s="15">
        <f t="shared" si="3"/>
        <v>5793124.4927999992</v>
      </c>
      <c r="P13" s="15">
        <f t="shared" si="4"/>
        <v>8592736.4991999995</v>
      </c>
      <c r="Q13" s="15">
        <f t="shared" si="5"/>
        <v>2864245.499733333</v>
      </c>
    </row>
    <row r="14" spans="1:17" x14ac:dyDescent="0.35">
      <c r="B14" s="24">
        <v>3005</v>
      </c>
      <c r="C14" s="25" t="s">
        <v>162</v>
      </c>
      <c r="D14" t="s">
        <v>241</v>
      </c>
      <c r="E14" s="26">
        <v>638</v>
      </c>
      <c r="F14" s="62">
        <v>607.98349999999994</v>
      </c>
      <c r="G14" s="62">
        <f t="shared" si="0"/>
        <v>0.95295219435736667</v>
      </c>
      <c r="H14" s="16">
        <v>2816</v>
      </c>
      <c r="I14" s="28">
        <f t="shared" si="1"/>
        <v>1712081.5359999998</v>
      </c>
      <c r="J14" s="28"/>
      <c r="K14" s="26">
        <v>18658</v>
      </c>
      <c r="L14" s="62">
        <v>6643.8936000000012</v>
      </c>
      <c r="M14" s="62">
        <f t="shared" si="2"/>
        <v>0.35608819809197134</v>
      </c>
      <c r="N14" s="63">
        <v>856</v>
      </c>
      <c r="O14" s="15">
        <f t="shared" si="3"/>
        <v>5687172.9216000009</v>
      </c>
      <c r="P14" s="15">
        <f t="shared" si="4"/>
        <v>7399254.4576000012</v>
      </c>
      <c r="Q14" s="15">
        <f t="shared" si="5"/>
        <v>2466418.1525333337</v>
      </c>
    </row>
    <row r="15" spans="1:17" x14ac:dyDescent="0.35">
      <c r="A15">
        <v>140184</v>
      </c>
      <c r="B15" s="24">
        <v>3023</v>
      </c>
      <c r="C15" s="25" t="s">
        <v>163</v>
      </c>
      <c r="D15" t="s">
        <v>241</v>
      </c>
      <c r="E15" s="26">
        <v>2301</v>
      </c>
      <c r="F15" s="62">
        <v>5012.2958000000008</v>
      </c>
      <c r="G15" s="62">
        <f t="shared" si="0"/>
        <v>2.1783119513255111</v>
      </c>
      <c r="H15" s="16">
        <v>2816</v>
      </c>
      <c r="I15" s="28">
        <f t="shared" si="1"/>
        <v>14114624.972800002</v>
      </c>
      <c r="J15" s="28"/>
      <c r="K15" s="26">
        <v>46657</v>
      </c>
      <c r="L15" s="62">
        <v>17130.769199999999</v>
      </c>
      <c r="M15" s="62">
        <f t="shared" si="2"/>
        <v>0.36716396682169877</v>
      </c>
      <c r="N15" s="63">
        <v>856</v>
      </c>
      <c r="O15" s="15">
        <f t="shared" si="3"/>
        <v>14663938.435199998</v>
      </c>
      <c r="P15" s="15">
        <f t="shared" si="4"/>
        <v>28778563.408</v>
      </c>
      <c r="Q15" s="15">
        <f t="shared" si="5"/>
        <v>9592854.4693333339</v>
      </c>
    </row>
    <row r="16" spans="1:17" x14ac:dyDescent="0.35">
      <c r="A16">
        <v>140053</v>
      </c>
      <c r="B16" s="24">
        <v>3025</v>
      </c>
      <c r="C16" s="25" t="s">
        <v>164</v>
      </c>
      <c r="D16" t="s">
        <v>241</v>
      </c>
      <c r="E16" s="26">
        <v>1203</v>
      </c>
      <c r="F16" s="62">
        <v>2983.1519000000003</v>
      </c>
      <c r="G16" s="62">
        <f t="shared" si="0"/>
        <v>2.4797605153782212</v>
      </c>
      <c r="H16" s="16">
        <v>2816</v>
      </c>
      <c r="I16" s="28">
        <f t="shared" si="1"/>
        <v>8400555.7504000012</v>
      </c>
      <c r="J16" s="28"/>
      <c r="K16" s="26">
        <v>79752</v>
      </c>
      <c r="L16" s="62">
        <v>25370.528300000002</v>
      </c>
      <c r="M16" s="62">
        <f t="shared" si="2"/>
        <v>0.3181177688333835</v>
      </c>
      <c r="N16" s="63">
        <v>856</v>
      </c>
      <c r="O16" s="15">
        <f t="shared" si="3"/>
        <v>21717172.224800002</v>
      </c>
      <c r="P16" s="15">
        <f t="shared" si="4"/>
        <v>30117727.975200005</v>
      </c>
      <c r="Q16" s="15">
        <f t="shared" si="5"/>
        <v>10039242.658400001</v>
      </c>
    </row>
    <row r="17" spans="1:17" x14ac:dyDescent="0.35">
      <c r="A17">
        <v>140054</v>
      </c>
      <c r="B17" s="24">
        <v>3048</v>
      </c>
      <c r="C17" s="25" t="s">
        <v>165</v>
      </c>
      <c r="D17" t="s">
        <v>241</v>
      </c>
      <c r="E17" s="26">
        <v>1769</v>
      </c>
      <c r="F17" s="62">
        <v>2853.3406</v>
      </c>
      <c r="G17" s="62">
        <f t="shared" si="0"/>
        <v>1.6129681175805539</v>
      </c>
      <c r="H17" s="16">
        <v>2816</v>
      </c>
      <c r="I17" s="28">
        <f t="shared" si="1"/>
        <v>8035007.1295999996</v>
      </c>
      <c r="J17" s="28"/>
      <c r="K17" s="26">
        <v>54951</v>
      </c>
      <c r="L17" s="62">
        <v>18786.870300000006</v>
      </c>
      <c r="M17" s="62">
        <f t="shared" si="2"/>
        <v>0.34188404760604912</v>
      </c>
      <c r="N17" s="63">
        <v>856</v>
      </c>
      <c r="O17" s="15">
        <f t="shared" si="3"/>
        <v>16081560.976800006</v>
      </c>
      <c r="P17" s="15">
        <f t="shared" si="4"/>
        <v>24116568.106400006</v>
      </c>
      <c r="Q17" s="15">
        <f t="shared" si="5"/>
        <v>8038856.0354666682</v>
      </c>
    </row>
    <row r="18" spans="1:17" x14ac:dyDescent="0.35">
      <c r="A18">
        <v>140067</v>
      </c>
      <c r="B18" s="24">
        <v>3073</v>
      </c>
      <c r="C18" s="25" t="s">
        <v>166</v>
      </c>
      <c r="D18" t="s">
        <v>241</v>
      </c>
      <c r="E18" s="26">
        <v>498</v>
      </c>
      <c r="F18" s="62">
        <v>727.88869999999986</v>
      </c>
      <c r="G18" s="62">
        <f t="shared" si="0"/>
        <v>1.4616238955823291</v>
      </c>
      <c r="H18" s="16">
        <v>2816</v>
      </c>
      <c r="I18" s="28">
        <f t="shared" si="1"/>
        <v>2049734.5791999996</v>
      </c>
      <c r="J18" s="28"/>
      <c r="K18" s="26">
        <v>21135</v>
      </c>
      <c r="L18" s="62">
        <v>7510.6313000000009</v>
      </c>
      <c r="M18" s="62">
        <f t="shared" si="2"/>
        <v>0.35536462266382784</v>
      </c>
      <c r="N18" s="63">
        <v>856</v>
      </c>
      <c r="O18" s="15">
        <f t="shared" si="3"/>
        <v>6429100.3928000014</v>
      </c>
      <c r="P18" s="15">
        <f t="shared" si="4"/>
        <v>8478834.972000001</v>
      </c>
      <c r="Q18" s="15">
        <f t="shared" si="5"/>
        <v>2826278.3240000005</v>
      </c>
    </row>
    <row r="19" spans="1:17" x14ac:dyDescent="0.35">
      <c r="A19">
        <v>140161</v>
      </c>
      <c r="B19" s="24">
        <v>3122</v>
      </c>
      <c r="C19" s="25" t="s">
        <v>167</v>
      </c>
      <c r="D19" t="s">
        <v>241</v>
      </c>
      <c r="E19" s="26">
        <v>1552</v>
      </c>
      <c r="F19" s="62">
        <v>3120.7409000000002</v>
      </c>
      <c r="G19" s="62">
        <f t="shared" si="0"/>
        <v>2.0107866623711343</v>
      </c>
      <c r="H19" s="16">
        <v>2816</v>
      </c>
      <c r="I19" s="28">
        <f t="shared" si="1"/>
        <v>8788006.374400001</v>
      </c>
      <c r="J19" s="28"/>
      <c r="K19" s="26">
        <v>63378</v>
      </c>
      <c r="L19" s="62">
        <v>11125.249899999999</v>
      </c>
      <c r="M19" s="62">
        <f t="shared" si="2"/>
        <v>0.17553804001388493</v>
      </c>
      <c r="N19" s="63">
        <v>856</v>
      </c>
      <c r="O19" s="15">
        <f t="shared" si="3"/>
        <v>9523213.9143999983</v>
      </c>
      <c r="P19" s="15">
        <f t="shared" si="4"/>
        <v>18311220.288800001</v>
      </c>
      <c r="Q19" s="15">
        <f t="shared" si="5"/>
        <v>6103740.0962666674</v>
      </c>
    </row>
    <row r="20" spans="1:17" x14ac:dyDescent="0.35">
      <c r="A20">
        <v>140052</v>
      </c>
      <c r="B20" s="24">
        <v>4001</v>
      </c>
      <c r="C20" s="25" t="s">
        <v>168</v>
      </c>
      <c r="D20" t="s">
        <v>241</v>
      </c>
      <c r="E20" s="26">
        <v>148</v>
      </c>
      <c r="F20" s="62">
        <v>172.01000000000002</v>
      </c>
      <c r="G20" s="62">
        <f t="shared" si="0"/>
        <v>1.1622297297297299</v>
      </c>
      <c r="H20" s="16">
        <v>2816</v>
      </c>
      <c r="I20" s="28">
        <f t="shared" si="1"/>
        <v>484380.16000000003</v>
      </c>
      <c r="J20" s="28"/>
      <c r="K20" s="26">
        <v>10717</v>
      </c>
      <c r="L20" s="62">
        <v>2265.2673</v>
      </c>
      <c r="M20" s="62">
        <f t="shared" si="2"/>
        <v>0.21137140057852011</v>
      </c>
      <c r="N20" s="63">
        <v>856</v>
      </c>
      <c r="O20" s="15">
        <f t="shared" si="3"/>
        <v>1939068.8088</v>
      </c>
      <c r="P20" s="15">
        <f t="shared" si="4"/>
        <v>2423448.9687999999</v>
      </c>
      <c r="Q20" s="15">
        <f t="shared" si="5"/>
        <v>807816.32293333334</v>
      </c>
    </row>
    <row r="21" spans="1:17" x14ac:dyDescent="0.35">
      <c r="A21">
        <v>140065</v>
      </c>
      <c r="B21" s="24">
        <v>4005</v>
      </c>
      <c r="C21" s="25" t="s">
        <v>169</v>
      </c>
      <c r="D21" t="s">
        <v>241</v>
      </c>
      <c r="E21" s="26">
        <v>67</v>
      </c>
      <c r="F21" s="62">
        <v>112.85300000000001</v>
      </c>
      <c r="G21" s="62">
        <f t="shared" si="0"/>
        <v>1.6843731343283583</v>
      </c>
      <c r="H21" s="16">
        <v>2816</v>
      </c>
      <c r="I21" s="28">
        <f t="shared" si="1"/>
        <v>317794.04800000001</v>
      </c>
      <c r="J21" s="28"/>
      <c r="K21" s="26">
        <v>8478</v>
      </c>
      <c r="L21" s="62">
        <v>2412.5335999999998</v>
      </c>
      <c r="M21" s="62">
        <f t="shared" si="2"/>
        <v>0.28456400094361872</v>
      </c>
      <c r="N21" s="63">
        <v>856</v>
      </c>
      <c r="O21" s="15">
        <f t="shared" si="3"/>
        <v>2065128.7615999999</v>
      </c>
      <c r="P21" s="15">
        <f t="shared" si="4"/>
        <v>2382922.8095999998</v>
      </c>
      <c r="Q21" s="15">
        <f t="shared" si="5"/>
        <v>794307.6031999999</v>
      </c>
    </row>
    <row r="22" spans="1:17" x14ac:dyDescent="0.35">
      <c r="A22">
        <v>140155</v>
      </c>
      <c r="B22" s="24">
        <v>5008</v>
      </c>
      <c r="C22" s="25" t="s">
        <v>170</v>
      </c>
      <c r="D22" t="s">
        <v>241</v>
      </c>
      <c r="E22" s="26">
        <v>474</v>
      </c>
      <c r="F22" s="62">
        <v>567.51879999999994</v>
      </c>
      <c r="G22" s="62">
        <f t="shared" si="0"/>
        <v>1.197297046413502</v>
      </c>
      <c r="H22" s="16">
        <v>2816</v>
      </c>
      <c r="I22" s="28">
        <f t="shared" si="1"/>
        <v>1598132.9407999997</v>
      </c>
      <c r="J22" s="28"/>
      <c r="K22" s="26">
        <v>39619</v>
      </c>
      <c r="L22" s="62">
        <v>7112.1948999999986</v>
      </c>
      <c r="M22" s="62">
        <f t="shared" si="2"/>
        <v>0.17951475049849816</v>
      </c>
      <c r="N22" s="63">
        <v>856</v>
      </c>
      <c r="O22" s="15">
        <f t="shared" si="3"/>
        <v>6088038.8343999991</v>
      </c>
      <c r="P22" s="15">
        <f t="shared" si="4"/>
        <v>7686171.7751999991</v>
      </c>
      <c r="Q22" s="15">
        <f t="shared" si="5"/>
        <v>2562057.2583999997</v>
      </c>
    </row>
    <row r="23" spans="1:17" x14ac:dyDescent="0.35">
      <c r="A23">
        <v>140093</v>
      </c>
      <c r="B23" s="24">
        <v>5011</v>
      </c>
      <c r="C23" s="25" t="s">
        <v>171</v>
      </c>
      <c r="D23" t="s">
        <v>241</v>
      </c>
      <c r="E23" s="26">
        <v>894</v>
      </c>
      <c r="F23" s="62">
        <v>1207.2248</v>
      </c>
      <c r="G23" s="62">
        <f t="shared" si="0"/>
        <v>1.3503633109619686</v>
      </c>
      <c r="H23" s="16">
        <v>2816</v>
      </c>
      <c r="I23" s="28">
        <f t="shared" si="1"/>
        <v>3399545.0367999999</v>
      </c>
      <c r="J23" s="28"/>
      <c r="K23" s="26">
        <v>49599</v>
      </c>
      <c r="L23" s="62">
        <v>8657.6725000000042</v>
      </c>
      <c r="M23" s="62">
        <f t="shared" si="2"/>
        <v>0.17455336801145194</v>
      </c>
      <c r="N23" s="63">
        <v>856</v>
      </c>
      <c r="O23" s="15">
        <f t="shared" si="3"/>
        <v>7410967.6600000039</v>
      </c>
      <c r="P23" s="15">
        <f t="shared" si="4"/>
        <v>10810512.696800005</v>
      </c>
      <c r="Q23" s="15">
        <f t="shared" si="5"/>
        <v>3603504.2322666682</v>
      </c>
    </row>
    <row r="24" spans="1:17" x14ac:dyDescent="0.35">
      <c r="B24" s="24">
        <v>5012</v>
      </c>
      <c r="C24" s="25" t="s">
        <v>172</v>
      </c>
      <c r="D24" t="s">
        <v>241</v>
      </c>
      <c r="E24" s="26">
        <v>194</v>
      </c>
      <c r="F24" s="62">
        <v>367.66010000000006</v>
      </c>
      <c r="G24" s="62">
        <f t="shared" si="0"/>
        <v>1.8951551546391756</v>
      </c>
      <c r="H24" s="16">
        <v>2816</v>
      </c>
      <c r="I24" s="28">
        <f t="shared" si="1"/>
        <v>1035330.8416000002</v>
      </c>
      <c r="J24" s="28"/>
      <c r="K24" s="26">
        <v>12026</v>
      </c>
      <c r="L24" s="62">
        <v>3659.1207999999997</v>
      </c>
      <c r="M24" s="62">
        <f t="shared" si="2"/>
        <v>0.30426748711125889</v>
      </c>
      <c r="N24" s="63">
        <v>856</v>
      </c>
      <c r="O24" s="15">
        <f t="shared" si="3"/>
        <v>3132207.4047999992</v>
      </c>
      <c r="P24" s="15">
        <f t="shared" si="4"/>
        <v>4167538.2463999996</v>
      </c>
      <c r="Q24" s="15">
        <f t="shared" si="5"/>
        <v>1389179.4154666665</v>
      </c>
    </row>
    <row r="25" spans="1:17" x14ac:dyDescent="0.35">
      <c r="A25">
        <v>140186</v>
      </c>
      <c r="B25" s="24">
        <v>7002</v>
      </c>
      <c r="C25" s="25" t="s">
        <v>173</v>
      </c>
      <c r="D25" t="s">
        <v>241</v>
      </c>
      <c r="E25" s="26">
        <v>284</v>
      </c>
      <c r="F25" s="62">
        <v>289.03370000000007</v>
      </c>
      <c r="G25" s="62">
        <f t="shared" si="0"/>
        <v>1.0177242957746482</v>
      </c>
      <c r="H25" s="16">
        <v>2816</v>
      </c>
      <c r="I25" s="28">
        <f t="shared" si="1"/>
        <v>813918.89920000022</v>
      </c>
      <c r="J25" s="28"/>
      <c r="K25" s="26">
        <v>19619</v>
      </c>
      <c r="L25" s="62">
        <v>2661.2004000000002</v>
      </c>
      <c r="M25" s="62">
        <f t="shared" si="2"/>
        <v>0.1356440389418421</v>
      </c>
      <c r="N25" s="63">
        <v>856</v>
      </c>
      <c r="O25" s="15">
        <f t="shared" si="3"/>
        <v>2277987.5424000002</v>
      </c>
      <c r="P25" s="15">
        <f t="shared" si="4"/>
        <v>3091906.4416000005</v>
      </c>
      <c r="Q25" s="15">
        <f t="shared" si="5"/>
        <v>1030635.4805333335</v>
      </c>
    </row>
    <row r="26" spans="1:17" x14ac:dyDescent="0.35">
      <c r="A26">
        <v>140189</v>
      </c>
      <c r="B26" s="24">
        <v>8008</v>
      </c>
      <c r="C26" s="25" t="s">
        <v>174</v>
      </c>
      <c r="D26" t="s">
        <v>241</v>
      </c>
      <c r="E26" s="26">
        <v>130</v>
      </c>
      <c r="F26" s="62">
        <v>206.99809999999999</v>
      </c>
      <c r="G26" s="62">
        <f t="shared" si="0"/>
        <v>1.592293076923077</v>
      </c>
      <c r="H26" s="16">
        <v>2816</v>
      </c>
      <c r="I26" s="28">
        <f t="shared" si="1"/>
        <v>582906.6496</v>
      </c>
      <c r="J26" s="28"/>
      <c r="K26" s="26">
        <v>25695</v>
      </c>
      <c r="L26" s="62">
        <v>3659.3512999999994</v>
      </c>
      <c r="M26" s="62">
        <f t="shared" si="2"/>
        <v>0.1424149172990854</v>
      </c>
      <c r="N26" s="63">
        <v>856</v>
      </c>
      <c r="O26" s="15">
        <f t="shared" si="3"/>
        <v>3132404.7127999994</v>
      </c>
      <c r="P26" s="15">
        <f t="shared" si="4"/>
        <v>3715311.3623999995</v>
      </c>
      <c r="Q26" s="15">
        <f t="shared" si="5"/>
        <v>1238437.1207999999</v>
      </c>
    </row>
    <row r="27" spans="1:17" x14ac:dyDescent="0.35">
      <c r="A27">
        <v>140088</v>
      </c>
      <c r="B27" s="24">
        <v>11001</v>
      </c>
      <c r="C27" s="25" t="s">
        <v>175</v>
      </c>
      <c r="D27" t="s">
        <v>241</v>
      </c>
      <c r="E27" s="26">
        <v>242</v>
      </c>
      <c r="F27" s="62">
        <v>329.78970000000004</v>
      </c>
      <c r="G27" s="62">
        <f t="shared" si="0"/>
        <v>1.3627673553719011</v>
      </c>
      <c r="H27" s="16">
        <v>2816</v>
      </c>
      <c r="I27" s="28">
        <f t="shared" si="1"/>
        <v>928687.79520000005</v>
      </c>
      <c r="J27" s="28"/>
      <c r="K27" s="26">
        <v>10159</v>
      </c>
      <c r="L27" s="62">
        <v>3600.8811000000001</v>
      </c>
      <c r="M27" s="62">
        <f t="shared" si="2"/>
        <v>0.35445231814154937</v>
      </c>
      <c r="N27" s="63">
        <v>856</v>
      </c>
      <c r="O27" s="15">
        <f t="shared" si="3"/>
        <v>3082354.2216000003</v>
      </c>
      <c r="P27" s="15">
        <f t="shared" si="4"/>
        <v>4011042.0168000003</v>
      </c>
      <c r="Q27" s="15">
        <f t="shared" si="5"/>
        <v>1337014.0056</v>
      </c>
    </row>
    <row r="28" spans="1:17" x14ac:dyDescent="0.35">
      <c r="A28">
        <v>140084</v>
      </c>
      <c r="B28" s="24">
        <v>11006</v>
      </c>
      <c r="C28" s="25" t="s">
        <v>176</v>
      </c>
      <c r="D28" t="s">
        <v>241</v>
      </c>
      <c r="E28" s="26">
        <v>593</v>
      </c>
      <c r="F28" s="62">
        <v>615.52949999999998</v>
      </c>
      <c r="G28" s="62">
        <f t="shared" si="0"/>
        <v>1.0379924114671164</v>
      </c>
      <c r="H28" s="16">
        <v>2816</v>
      </c>
      <c r="I28" s="28">
        <f t="shared" si="1"/>
        <v>1733331.0719999999</v>
      </c>
      <c r="J28" s="28"/>
      <c r="K28" s="26">
        <v>30995</v>
      </c>
      <c r="L28" s="62">
        <v>6870.4694999999992</v>
      </c>
      <c r="M28" s="62">
        <f t="shared" si="2"/>
        <v>0.22166380061300206</v>
      </c>
      <c r="N28" s="63">
        <v>856</v>
      </c>
      <c r="O28" s="15">
        <f t="shared" si="3"/>
        <v>5881121.8919999991</v>
      </c>
      <c r="P28" s="15">
        <f t="shared" si="4"/>
        <v>7614452.9639999988</v>
      </c>
      <c r="Q28" s="15">
        <f t="shared" si="5"/>
        <v>2538150.9879999994</v>
      </c>
    </row>
    <row r="29" spans="1:17" x14ac:dyDescent="0.35">
      <c r="B29" s="24">
        <v>13020</v>
      </c>
      <c r="C29" s="25" t="s">
        <v>177</v>
      </c>
      <c r="D29" t="s">
        <v>241</v>
      </c>
      <c r="E29" s="26">
        <v>669</v>
      </c>
      <c r="F29" s="62">
        <v>842.40329999999994</v>
      </c>
      <c r="G29" s="62">
        <f t="shared" si="0"/>
        <v>1.2591977578475335</v>
      </c>
      <c r="H29" s="16">
        <v>2816</v>
      </c>
      <c r="I29" s="28">
        <f t="shared" si="1"/>
        <v>2372207.6927999998</v>
      </c>
      <c r="J29" s="28"/>
      <c r="K29" s="26">
        <v>21488</v>
      </c>
      <c r="L29" s="62">
        <v>5878.9076000000005</v>
      </c>
      <c r="M29" s="62">
        <f t="shared" si="2"/>
        <v>0.27359026433358158</v>
      </c>
      <c r="N29" s="63">
        <v>856</v>
      </c>
      <c r="O29" s="15">
        <f t="shared" si="3"/>
        <v>5032344.9056000011</v>
      </c>
      <c r="P29" s="15">
        <f t="shared" si="4"/>
        <v>7404552.5984000005</v>
      </c>
      <c r="Q29" s="15">
        <f t="shared" si="5"/>
        <v>2468184.1994666667</v>
      </c>
    </row>
    <row r="30" spans="1:17" x14ac:dyDescent="0.35">
      <c r="B30" s="24">
        <v>13027</v>
      </c>
      <c r="C30" s="25" t="s">
        <v>178</v>
      </c>
      <c r="D30" t="s">
        <v>241</v>
      </c>
      <c r="E30" s="26">
        <v>924</v>
      </c>
      <c r="F30" s="62">
        <v>2306.5081999999998</v>
      </c>
      <c r="G30" s="62">
        <f t="shared" si="0"/>
        <v>2.4962209956709955</v>
      </c>
      <c r="H30" s="16">
        <v>2816</v>
      </c>
      <c r="I30" s="28">
        <f t="shared" si="1"/>
        <v>6495127.0911999997</v>
      </c>
      <c r="J30" s="28"/>
      <c r="K30" s="26">
        <v>78763</v>
      </c>
      <c r="L30" s="62">
        <v>14331.402599999998</v>
      </c>
      <c r="M30" s="62">
        <f t="shared" si="2"/>
        <v>0.18195602757640006</v>
      </c>
      <c r="N30" s="63">
        <v>856</v>
      </c>
      <c r="O30" s="15">
        <f t="shared" si="3"/>
        <v>12267680.625599997</v>
      </c>
      <c r="P30" s="15">
        <f t="shared" si="4"/>
        <v>18762807.716799997</v>
      </c>
      <c r="Q30" s="15">
        <f t="shared" si="5"/>
        <v>6254269.2389333323</v>
      </c>
    </row>
    <row r="31" spans="1:17" x14ac:dyDescent="0.35">
      <c r="A31">
        <v>140064</v>
      </c>
      <c r="B31" s="24">
        <v>13046</v>
      </c>
      <c r="C31" s="25" t="s">
        <v>179</v>
      </c>
      <c r="D31" t="s">
        <v>241</v>
      </c>
      <c r="E31" s="26">
        <v>365</v>
      </c>
      <c r="F31" s="62">
        <v>357.14559999999994</v>
      </c>
      <c r="G31" s="62">
        <f t="shared" si="0"/>
        <v>0.97848109589041077</v>
      </c>
      <c r="H31" s="16">
        <v>2816</v>
      </c>
      <c r="I31" s="28">
        <f t="shared" si="1"/>
        <v>1005722.0095999999</v>
      </c>
      <c r="J31" s="28"/>
      <c r="K31" s="26">
        <v>42090</v>
      </c>
      <c r="L31" s="62">
        <v>10875.191000000003</v>
      </c>
      <c r="M31" s="62">
        <f t="shared" si="2"/>
        <v>0.25837944880019015</v>
      </c>
      <c r="N31" s="63">
        <v>856</v>
      </c>
      <c r="O31" s="15">
        <f t="shared" si="3"/>
        <v>9309163.4960000031</v>
      </c>
      <c r="P31" s="15">
        <f t="shared" si="4"/>
        <v>10314885.505600004</v>
      </c>
      <c r="Q31" s="15">
        <f t="shared" si="5"/>
        <v>3438295.1685333345</v>
      </c>
    </row>
    <row r="32" spans="1:17" x14ac:dyDescent="0.35">
      <c r="B32" s="24">
        <v>13047</v>
      </c>
      <c r="C32" s="25" t="s">
        <v>180</v>
      </c>
      <c r="D32" t="s">
        <v>241</v>
      </c>
      <c r="E32" s="26">
        <v>232</v>
      </c>
      <c r="F32" s="62">
        <v>215.82520000000002</v>
      </c>
      <c r="G32" s="62">
        <f t="shared" si="0"/>
        <v>0.93028103448275867</v>
      </c>
      <c r="H32" s="16">
        <v>2816</v>
      </c>
      <c r="I32" s="28">
        <f t="shared" si="1"/>
        <v>607763.76320000004</v>
      </c>
      <c r="J32" s="28"/>
      <c r="K32" s="26">
        <v>14702</v>
      </c>
      <c r="L32" s="62">
        <v>3641.8642</v>
      </c>
      <c r="M32" s="62">
        <f t="shared" si="2"/>
        <v>0.24771216161066523</v>
      </c>
      <c r="N32" s="63">
        <v>856</v>
      </c>
      <c r="O32" s="15">
        <f t="shared" si="3"/>
        <v>3117435.7552</v>
      </c>
      <c r="P32" s="15">
        <f t="shared" si="4"/>
        <v>3725199.5183999999</v>
      </c>
      <c r="Q32" s="15">
        <f t="shared" si="5"/>
        <v>1241733.1728000001</v>
      </c>
    </row>
    <row r="33" spans="2:17" x14ac:dyDescent="0.35">
      <c r="B33" s="24">
        <v>14002</v>
      </c>
      <c r="C33" s="25" t="s">
        <v>181</v>
      </c>
      <c r="D33" t="s">
        <v>241</v>
      </c>
      <c r="E33" s="26">
        <v>417</v>
      </c>
      <c r="F33" s="62">
        <v>577.44970000000001</v>
      </c>
      <c r="G33" s="62">
        <f t="shared" si="0"/>
        <v>1.3847714628297363</v>
      </c>
      <c r="H33" s="16">
        <v>2816</v>
      </c>
      <c r="I33" s="28">
        <f t="shared" si="1"/>
        <v>1626098.3552000001</v>
      </c>
      <c r="J33" s="28"/>
      <c r="K33" s="26">
        <v>31783</v>
      </c>
      <c r="L33" s="62">
        <v>6946.3413</v>
      </c>
      <c r="M33" s="62">
        <f t="shared" si="2"/>
        <v>0.21855524336909668</v>
      </c>
      <c r="N33" s="63">
        <v>856</v>
      </c>
      <c r="O33" s="15">
        <f t="shared" si="3"/>
        <v>5946068.1528000003</v>
      </c>
      <c r="P33" s="15">
        <f t="shared" si="4"/>
        <v>7572166.5080000004</v>
      </c>
      <c r="Q33" s="15">
        <f t="shared" si="5"/>
        <v>2524055.5026666666</v>
      </c>
    </row>
    <row r="34" spans="2:17" x14ac:dyDescent="0.35">
      <c r="B34" s="24">
        <v>15008</v>
      </c>
      <c r="C34" s="25" t="s">
        <v>182</v>
      </c>
      <c r="D34" t="s">
        <v>241</v>
      </c>
      <c r="E34" s="26">
        <v>1992</v>
      </c>
      <c r="F34" s="62">
        <v>4106.3420999999998</v>
      </c>
      <c r="G34" s="62">
        <f t="shared" si="0"/>
        <v>2.0614167168674697</v>
      </c>
      <c r="H34" s="16">
        <v>2816</v>
      </c>
      <c r="I34" s="28">
        <f t="shared" si="1"/>
        <v>11563459.353599999</v>
      </c>
      <c r="J34" s="28"/>
      <c r="K34" s="26">
        <v>37777</v>
      </c>
      <c r="L34" s="62">
        <v>15640.978000000003</v>
      </c>
      <c r="M34" s="62">
        <f t="shared" si="2"/>
        <v>0.41403441247319805</v>
      </c>
      <c r="N34" s="63">
        <v>856</v>
      </c>
      <c r="O34" s="15">
        <f t="shared" si="3"/>
        <v>13388677.168000001</v>
      </c>
      <c r="P34" s="15">
        <f t="shared" si="4"/>
        <v>24952136.521600001</v>
      </c>
      <c r="Q34" s="15">
        <f t="shared" si="5"/>
        <v>8317378.8405333338</v>
      </c>
    </row>
    <row r="35" spans="2:17" x14ac:dyDescent="0.35">
      <c r="B35" s="24">
        <v>16006</v>
      </c>
      <c r="C35" s="25" t="s">
        <v>183</v>
      </c>
      <c r="D35" t="s">
        <v>241</v>
      </c>
      <c r="E35" s="26">
        <v>991</v>
      </c>
      <c r="F35" s="62">
        <v>992.33230000000003</v>
      </c>
      <c r="G35" s="62">
        <f t="shared" si="0"/>
        <v>1.0013443995963673</v>
      </c>
      <c r="H35" s="16">
        <v>2816</v>
      </c>
      <c r="I35" s="28">
        <f t="shared" si="1"/>
        <v>2794407.7568000001</v>
      </c>
      <c r="J35" s="28"/>
      <c r="K35" s="26">
        <v>30360</v>
      </c>
      <c r="L35" s="62">
        <v>5785.5096999999987</v>
      </c>
      <c r="M35" s="62">
        <f t="shared" si="2"/>
        <v>0.19056356060606056</v>
      </c>
      <c r="N35" s="63">
        <v>856</v>
      </c>
      <c r="O35" s="15">
        <f t="shared" si="3"/>
        <v>4952396.303199999</v>
      </c>
      <c r="P35" s="15">
        <f t="shared" si="4"/>
        <v>7746804.0599999987</v>
      </c>
      <c r="Q35" s="15">
        <f t="shared" si="5"/>
        <v>2582268.0199999996</v>
      </c>
    </row>
    <row r="36" spans="2:17" x14ac:dyDescent="0.35">
      <c r="B36" s="24">
        <v>16007</v>
      </c>
      <c r="C36" s="25" t="s">
        <v>184</v>
      </c>
      <c r="D36" t="s">
        <v>241</v>
      </c>
      <c r="E36" s="26">
        <v>1762</v>
      </c>
      <c r="F36" s="62">
        <v>3688.1466</v>
      </c>
      <c r="G36" s="62">
        <f t="shared" si="0"/>
        <v>2.0931592508513055</v>
      </c>
      <c r="H36" s="16">
        <v>2816</v>
      </c>
      <c r="I36" s="28">
        <f t="shared" si="1"/>
        <v>10385820.825600002</v>
      </c>
      <c r="J36" s="28"/>
      <c r="K36" s="26">
        <v>91377</v>
      </c>
      <c r="L36" s="62">
        <v>21730.195599999999</v>
      </c>
      <c r="M36" s="62">
        <f t="shared" si="2"/>
        <v>0.23780815303632205</v>
      </c>
      <c r="N36" s="63">
        <v>856</v>
      </c>
      <c r="O36" s="15">
        <f t="shared" si="3"/>
        <v>18601047.433600001</v>
      </c>
      <c r="P36" s="15">
        <f t="shared" si="4"/>
        <v>28986868.259200003</v>
      </c>
      <c r="Q36" s="15">
        <f t="shared" si="5"/>
        <v>9662289.4197333343</v>
      </c>
    </row>
    <row r="37" spans="2:17" x14ac:dyDescent="0.35">
      <c r="B37" s="42">
        <v>18005</v>
      </c>
      <c r="C37" s="25" t="s">
        <v>185</v>
      </c>
      <c r="D37" t="s">
        <v>241</v>
      </c>
      <c r="E37" s="26">
        <v>238</v>
      </c>
      <c r="F37" s="62">
        <v>442.93970000000002</v>
      </c>
      <c r="G37" s="62">
        <f t="shared" si="0"/>
        <v>1.8610911764705882</v>
      </c>
      <c r="H37" s="16">
        <v>2816</v>
      </c>
      <c r="I37" s="28">
        <f>E37*G37*H37</f>
        <v>1247318.1952</v>
      </c>
      <c r="J37" s="28"/>
      <c r="K37" s="26">
        <v>13444</v>
      </c>
      <c r="L37" s="62">
        <v>2629.4989999999998</v>
      </c>
      <c r="M37" s="62">
        <f t="shared" si="2"/>
        <v>0.1955890360011901</v>
      </c>
      <c r="N37" s="63">
        <v>856</v>
      </c>
      <c r="O37" s="15">
        <f t="shared" si="3"/>
        <v>2250851.1439999999</v>
      </c>
      <c r="P37" s="15">
        <f t="shared" si="4"/>
        <v>3498169.3391999998</v>
      </c>
      <c r="Q37" s="15">
        <f t="shared" si="5"/>
        <v>1166056.4464</v>
      </c>
    </row>
    <row r="38" spans="2:17" x14ac:dyDescent="0.35">
      <c r="B38" s="24">
        <v>18006</v>
      </c>
      <c r="C38" s="25" t="s">
        <v>186</v>
      </c>
      <c r="D38" t="s">
        <v>241</v>
      </c>
      <c r="E38" s="26">
        <v>1295</v>
      </c>
      <c r="F38" s="62">
        <v>1648.1311999999998</v>
      </c>
      <c r="G38" s="62">
        <f t="shared" si="0"/>
        <v>1.2726881853281853</v>
      </c>
      <c r="H38" s="16">
        <v>2816</v>
      </c>
      <c r="I38" s="28">
        <f t="shared" si="1"/>
        <v>4641137.4592000004</v>
      </c>
      <c r="J38" s="28"/>
      <c r="K38" s="26">
        <v>79449</v>
      </c>
      <c r="L38" s="62">
        <v>17063.720500000003</v>
      </c>
      <c r="M38" s="62">
        <f t="shared" si="2"/>
        <v>0.21477577439615356</v>
      </c>
      <c r="N38" s="63">
        <v>856</v>
      </c>
      <c r="O38" s="15">
        <f t="shared" si="3"/>
        <v>14606544.748000003</v>
      </c>
      <c r="P38" s="15">
        <f t="shared" si="4"/>
        <v>19247682.207200006</v>
      </c>
      <c r="Q38" s="15">
        <f t="shared" si="5"/>
        <v>6415894.0690666689</v>
      </c>
    </row>
    <row r="39" spans="2:17" x14ac:dyDescent="0.35">
      <c r="B39" s="24">
        <v>19006</v>
      </c>
      <c r="C39" s="25" t="s">
        <v>187</v>
      </c>
      <c r="D39" t="s">
        <v>241</v>
      </c>
      <c r="E39" s="26">
        <v>841</v>
      </c>
      <c r="F39" s="62">
        <v>1536.0537000000004</v>
      </c>
      <c r="G39" s="62">
        <f t="shared" si="0"/>
        <v>1.8264609988109399</v>
      </c>
      <c r="H39" s="16">
        <v>2816</v>
      </c>
      <c r="I39" s="28">
        <f t="shared" si="1"/>
        <v>4325527.2192000011</v>
      </c>
      <c r="J39" s="28"/>
      <c r="K39" s="26">
        <v>52003</v>
      </c>
      <c r="L39" s="62">
        <v>9837.215400000001</v>
      </c>
      <c r="M39" s="62">
        <f t="shared" si="2"/>
        <v>0.18916630579005059</v>
      </c>
      <c r="N39" s="63">
        <v>856</v>
      </c>
      <c r="O39" s="15">
        <f t="shared" si="3"/>
        <v>8420656.3824000005</v>
      </c>
      <c r="P39" s="15">
        <f t="shared" si="4"/>
        <v>12746183.601600002</v>
      </c>
      <c r="Q39" s="15">
        <f t="shared" si="5"/>
        <v>4248727.8672000011</v>
      </c>
    </row>
    <row r="40" spans="2:17" x14ac:dyDescent="0.35">
      <c r="B40" s="24">
        <v>19007</v>
      </c>
      <c r="C40" s="25" t="s">
        <v>188</v>
      </c>
      <c r="D40" t="s">
        <v>241</v>
      </c>
      <c r="E40" s="26">
        <v>1156</v>
      </c>
      <c r="F40" s="62">
        <v>1914.5739999999998</v>
      </c>
      <c r="G40" s="62">
        <f t="shared" si="0"/>
        <v>1.6562058823529411</v>
      </c>
      <c r="H40" s="16">
        <v>2816</v>
      </c>
      <c r="I40" s="28">
        <f t="shared" si="1"/>
        <v>5391440.3839999996</v>
      </c>
      <c r="J40" s="28"/>
      <c r="K40" s="26">
        <v>23491</v>
      </c>
      <c r="L40" s="62">
        <v>8137.6791999999996</v>
      </c>
      <c r="M40" s="62">
        <f t="shared" si="2"/>
        <v>0.34641689157549699</v>
      </c>
      <c r="N40" s="63">
        <v>856</v>
      </c>
      <c r="O40" s="15">
        <f t="shared" si="3"/>
        <v>6965853.3951999992</v>
      </c>
      <c r="P40" s="15">
        <f t="shared" si="4"/>
        <v>12357293.779199999</v>
      </c>
      <c r="Q40" s="15">
        <f t="shared" si="5"/>
        <v>4119097.9263999998</v>
      </c>
    </row>
    <row r="41" spans="2:17" x14ac:dyDescent="0.35">
      <c r="B41" s="24">
        <v>21002</v>
      </c>
      <c r="C41" s="25" t="s">
        <v>189</v>
      </c>
      <c r="D41" t="s">
        <v>241</v>
      </c>
      <c r="E41" s="26">
        <v>1565</v>
      </c>
      <c r="F41" s="62">
        <v>2290.6360999999997</v>
      </c>
      <c r="G41" s="62">
        <f t="shared" si="0"/>
        <v>1.4636652396166132</v>
      </c>
      <c r="H41" s="16">
        <v>2816</v>
      </c>
      <c r="I41" s="28">
        <f t="shared" si="1"/>
        <v>6450431.2575999992</v>
      </c>
      <c r="J41" s="28"/>
      <c r="K41" s="26">
        <v>102880</v>
      </c>
      <c r="L41" s="62">
        <v>22734.306200000003</v>
      </c>
      <c r="M41" s="62">
        <f t="shared" si="2"/>
        <v>0.22097887052877141</v>
      </c>
      <c r="N41" s="63">
        <v>856</v>
      </c>
      <c r="O41" s="15">
        <f t="shared" si="3"/>
        <v>19460566.107200004</v>
      </c>
      <c r="P41" s="15">
        <f t="shared" si="4"/>
        <v>25910997.364800002</v>
      </c>
      <c r="Q41" s="15">
        <f t="shared" si="5"/>
        <v>8636999.1216000002</v>
      </c>
    </row>
    <row r="42" spans="2:17" x14ac:dyDescent="0.35">
      <c r="B42" s="24">
        <v>23003</v>
      </c>
      <c r="C42" s="25" t="s">
        <v>190</v>
      </c>
      <c r="D42" t="s">
        <v>241</v>
      </c>
      <c r="E42" s="26">
        <v>286</v>
      </c>
      <c r="F42" s="62">
        <v>363.48990000000003</v>
      </c>
      <c r="G42" s="62">
        <f t="shared" si="0"/>
        <v>1.2709437062937063</v>
      </c>
      <c r="H42" s="16">
        <v>2816</v>
      </c>
      <c r="I42" s="28">
        <f t="shared" si="1"/>
        <v>1023587.5584000001</v>
      </c>
      <c r="J42" s="28"/>
      <c r="K42" s="26">
        <v>13980</v>
      </c>
      <c r="L42" s="62">
        <v>3148.6613000000002</v>
      </c>
      <c r="M42" s="62">
        <f t="shared" si="2"/>
        <v>0.22522613018597998</v>
      </c>
      <c r="N42" s="63">
        <v>856</v>
      </c>
      <c r="O42" s="15">
        <f t="shared" si="3"/>
        <v>2695254.0728000002</v>
      </c>
      <c r="P42" s="15">
        <f t="shared" si="4"/>
        <v>3718841.6312000002</v>
      </c>
      <c r="Q42" s="15">
        <f t="shared" si="5"/>
        <v>1239613.8770666667</v>
      </c>
    </row>
    <row r="43" spans="2:17" x14ac:dyDescent="0.35">
      <c r="B43" s="24">
        <v>23008</v>
      </c>
      <c r="C43" s="25" t="s">
        <v>191</v>
      </c>
      <c r="D43" t="s">
        <v>241</v>
      </c>
      <c r="E43" s="26">
        <v>715</v>
      </c>
      <c r="F43" s="62">
        <v>991.14740000000006</v>
      </c>
      <c r="G43" s="62">
        <f t="shared" si="0"/>
        <v>1.3862201398601399</v>
      </c>
      <c r="H43" s="16">
        <v>2816</v>
      </c>
      <c r="I43" s="28">
        <f t="shared" si="1"/>
        <v>2791071.0784</v>
      </c>
      <c r="J43" s="28"/>
      <c r="K43" s="26">
        <v>128553</v>
      </c>
      <c r="L43" s="62">
        <v>11353.116299999998</v>
      </c>
      <c r="M43" s="62">
        <f t="shared" si="2"/>
        <v>8.8314674103288124E-2</v>
      </c>
      <c r="N43" s="63">
        <v>856</v>
      </c>
      <c r="O43" s="15">
        <f t="shared" si="3"/>
        <v>9718267.5527999979</v>
      </c>
      <c r="P43" s="15">
        <f t="shared" si="4"/>
        <v>12509338.631199997</v>
      </c>
      <c r="Q43" s="15">
        <f t="shared" si="5"/>
        <v>4169779.5437333323</v>
      </c>
    </row>
    <row r="44" spans="2:17" x14ac:dyDescent="0.35">
      <c r="B44" s="24">
        <v>31000</v>
      </c>
      <c r="C44" s="25" t="s">
        <v>192</v>
      </c>
      <c r="D44" t="s">
        <v>241</v>
      </c>
      <c r="E44" s="26">
        <v>503</v>
      </c>
      <c r="F44" s="62">
        <v>642.6543999999999</v>
      </c>
      <c r="G44" s="62">
        <f t="shared" si="0"/>
        <v>1.2776429423459243</v>
      </c>
      <c r="H44" s="16">
        <v>2816</v>
      </c>
      <c r="I44" s="28">
        <f t="shared" si="1"/>
        <v>1809714.7903999998</v>
      </c>
      <c r="J44" s="28"/>
      <c r="K44" s="26">
        <v>8299</v>
      </c>
      <c r="L44" s="62">
        <v>2419.7697999999996</v>
      </c>
      <c r="M44" s="62">
        <f t="shared" si="2"/>
        <v>0.29157365947704539</v>
      </c>
      <c r="N44" s="63">
        <v>856</v>
      </c>
      <c r="O44" s="15">
        <f t="shared" si="3"/>
        <v>2071322.9487999997</v>
      </c>
      <c r="P44" s="15">
        <f t="shared" si="4"/>
        <v>3881037.7391999997</v>
      </c>
      <c r="Q44" s="15">
        <f t="shared" si="5"/>
        <v>1293679.2463999998</v>
      </c>
    </row>
    <row r="45" spans="2:17" x14ac:dyDescent="0.35">
      <c r="B45" s="24">
        <v>3052</v>
      </c>
      <c r="C45" s="25" t="s">
        <v>193</v>
      </c>
      <c r="D45" t="s">
        <v>241</v>
      </c>
      <c r="E45" s="26">
        <v>562</v>
      </c>
      <c r="F45" s="62">
        <v>512.65190000000007</v>
      </c>
      <c r="G45" s="62">
        <f t="shared" si="0"/>
        <v>0.91219199288256236</v>
      </c>
      <c r="H45" s="16">
        <v>2816</v>
      </c>
      <c r="I45" s="28">
        <f t="shared" si="1"/>
        <v>1443627.7504000003</v>
      </c>
      <c r="J45" s="28"/>
      <c r="K45" s="26">
        <v>6476</v>
      </c>
      <c r="L45" s="62">
        <v>1542.7162000000001</v>
      </c>
      <c r="M45" s="62">
        <f t="shared" si="2"/>
        <v>0.23822053736874615</v>
      </c>
      <c r="N45" s="63">
        <v>856</v>
      </c>
      <c r="O45" s="15">
        <f t="shared" si="3"/>
        <v>1320565.0672000002</v>
      </c>
      <c r="P45" s="15">
        <f t="shared" si="4"/>
        <v>2764192.8176000006</v>
      </c>
      <c r="Q45" s="15">
        <f t="shared" si="5"/>
        <v>921397.60586666688</v>
      </c>
    </row>
    <row r="46" spans="2:17" x14ac:dyDescent="0.35">
      <c r="B46" s="24">
        <v>5006</v>
      </c>
      <c r="C46" s="25" t="s">
        <v>194</v>
      </c>
      <c r="D46" t="s">
        <v>241</v>
      </c>
      <c r="E46" s="26">
        <v>464</v>
      </c>
      <c r="F46" s="62">
        <v>441.7527</v>
      </c>
      <c r="G46" s="62">
        <f t="shared" si="0"/>
        <v>0.95205323275862075</v>
      </c>
      <c r="H46" s="16">
        <v>2816</v>
      </c>
      <c r="I46" s="28">
        <f t="shared" si="1"/>
        <v>1243975.6032</v>
      </c>
      <c r="J46" s="28"/>
      <c r="K46" s="26">
        <v>20629</v>
      </c>
      <c r="L46" s="62">
        <v>3806.6081000000004</v>
      </c>
      <c r="M46" s="62">
        <f t="shared" si="2"/>
        <v>0.18452702990935094</v>
      </c>
      <c r="N46" s="63">
        <v>856</v>
      </c>
      <c r="O46" s="15">
        <f t="shared" si="3"/>
        <v>3258456.5336000002</v>
      </c>
      <c r="P46" s="15">
        <f t="shared" si="4"/>
        <v>4502432.1368000004</v>
      </c>
      <c r="Q46" s="15">
        <f t="shared" si="5"/>
        <v>1500810.7122666668</v>
      </c>
    </row>
    <row r="47" spans="2:17" x14ac:dyDescent="0.35">
      <c r="B47" s="24">
        <v>18007</v>
      </c>
      <c r="C47" s="25" t="s">
        <v>195</v>
      </c>
      <c r="D47" t="s">
        <v>241</v>
      </c>
      <c r="E47" s="26">
        <v>472</v>
      </c>
      <c r="F47" s="62">
        <v>897.92090000000007</v>
      </c>
      <c r="G47" s="62">
        <f t="shared" si="0"/>
        <v>1.9023747881355935</v>
      </c>
      <c r="H47" s="16">
        <v>2816</v>
      </c>
      <c r="I47" s="28">
        <f t="shared" si="1"/>
        <v>2528545.2544</v>
      </c>
      <c r="J47" s="28"/>
      <c r="K47" s="26">
        <v>25326</v>
      </c>
      <c r="L47" s="62">
        <v>5435.9696000000004</v>
      </c>
      <c r="M47" s="62">
        <f t="shared" si="2"/>
        <v>0.21463987996525311</v>
      </c>
      <c r="N47" s="63">
        <v>856</v>
      </c>
      <c r="O47" s="15">
        <f t="shared" si="3"/>
        <v>4653189.9775999999</v>
      </c>
      <c r="P47" s="15">
        <f t="shared" si="4"/>
        <v>7181735.2319999998</v>
      </c>
      <c r="Q47" s="15">
        <f t="shared" si="5"/>
        <v>2393911.7439999999</v>
      </c>
    </row>
    <row r="48" spans="2:17" x14ac:dyDescent="0.35">
      <c r="B48" s="24">
        <v>21001</v>
      </c>
      <c r="C48" s="25" t="s">
        <v>196</v>
      </c>
      <c r="D48" t="s">
        <v>241</v>
      </c>
      <c r="E48" s="26">
        <v>85</v>
      </c>
      <c r="F48" s="62">
        <v>120.7704</v>
      </c>
      <c r="G48" s="62">
        <f t="shared" si="0"/>
        <v>1.4208282352941175</v>
      </c>
      <c r="H48" s="16">
        <v>2816</v>
      </c>
      <c r="I48" s="28">
        <f t="shared" si="1"/>
        <v>340089.44639999996</v>
      </c>
      <c r="J48" s="28"/>
      <c r="K48" s="26">
        <v>4632</v>
      </c>
      <c r="L48" s="62">
        <v>1375.1510000000001</v>
      </c>
      <c r="M48" s="62">
        <f t="shared" si="2"/>
        <v>0.29688061312607944</v>
      </c>
      <c r="N48" s="63">
        <v>856</v>
      </c>
      <c r="O48" s="15">
        <f t="shared" si="3"/>
        <v>1177129.2560000001</v>
      </c>
      <c r="P48" s="15">
        <f t="shared" si="4"/>
        <v>1517218.7024000001</v>
      </c>
      <c r="Q48" s="15">
        <f t="shared" si="5"/>
        <v>505739.56746666669</v>
      </c>
    </row>
    <row r="49" spans="2:17" x14ac:dyDescent="0.35">
      <c r="B49" s="24">
        <v>4004</v>
      </c>
      <c r="C49" s="25" t="s">
        <v>197</v>
      </c>
      <c r="D49" t="s">
        <v>241</v>
      </c>
      <c r="E49" s="26">
        <v>400</v>
      </c>
      <c r="F49" s="62">
        <v>468.44099999999992</v>
      </c>
      <c r="G49" s="62">
        <f t="shared" si="0"/>
        <v>1.1711024999999997</v>
      </c>
      <c r="H49" s="16">
        <v>2816</v>
      </c>
      <c r="I49" s="28">
        <f t="shared" si="1"/>
        <v>1319129.8559999997</v>
      </c>
      <c r="J49" s="28"/>
      <c r="K49" s="26">
        <v>23595</v>
      </c>
      <c r="L49" s="62">
        <v>5819.1850999999997</v>
      </c>
      <c r="M49" s="62">
        <f t="shared" si="2"/>
        <v>0.24662789150243694</v>
      </c>
      <c r="N49" s="63">
        <v>856</v>
      </c>
      <c r="O49" s="15">
        <f t="shared" si="3"/>
        <v>4981222.4455999993</v>
      </c>
      <c r="P49" s="15">
        <f t="shared" si="4"/>
        <v>6300352.301599999</v>
      </c>
      <c r="Q49" s="15">
        <f t="shared" si="5"/>
        <v>2100117.4338666662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671F-A85C-4C98-9F57-D2CF15D5CD04}">
  <dimension ref="A1:R52"/>
  <sheetViews>
    <sheetView topLeftCell="B1" zoomScale="79" workbookViewId="0">
      <pane ySplit="8" topLeftCell="A9" activePane="bottomLeft" state="frozen"/>
      <selection activeCell="T32" sqref="T32"/>
      <selection pane="bottomLeft" activeCell="O13" sqref="O13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10.453125" bestFit="1" customWidth="1"/>
    <col min="13" max="13" width="9.453125" bestFit="1" customWidth="1"/>
    <col min="15" max="15" width="16.453125" bestFit="1" customWidth="1"/>
    <col min="16" max="16" width="8.26953125" hidden="1" customWidth="1"/>
    <col min="17" max="17" width="16.453125" bestFit="1" customWidth="1"/>
    <col min="18" max="18" width="14.26953125" bestFit="1" customWidth="1"/>
  </cols>
  <sheetData>
    <row r="1" spans="1:18" x14ac:dyDescent="0.35">
      <c r="B1" s="1" t="s">
        <v>0</v>
      </c>
      <c r="E1"/>
    </row>
    <row r="2" spans="1:18" x14ac:dyDescent="0.35">
      <c r="B2" s="1" t="s">
        <v>198</v>
      </c>
      <c r="E2"/>
    </row>
    <row r="3" spans="1:18" x14ac:dyDescent="0.35">
      <c r="E3"/>
    </row>
    <row r="4" spans="1:18" x14ac:dyDescent="0.35">
      <c r="B4" s="1" t="s">
        <v>6</v>
      </c>
      <c r="E4" s="53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spans="1:18" x14ac:dyDescent="0.35">
      <c r="B5" s="1"/>
      <c r="E5" s="64"/>
      <c r="F5" s="65"/>
      <c r="G5" s="66"/>
      <c r="H5" s="54"/>
      <c r="I5" s="54"/>
      <c r="J5" s="54"/>
      <c r="K5" s="54"/>
      <c r="L5" s="54"/>
      <c r="M5" s="55">
        <f>AVERAGE(M9:M33)</f>
        <v>0.21926453868628279</v>
      </c>
      <c r="N5" s="54"/>
      <c r="O5" s="56">
        <f>O6*4</f>
        <v>368800758.37080002</v>
      </c>
      <c r="P5" s="54"/>
      <c r="Q5" s="57">
        <f>Q7*4</f>
        <v>513367134.76543379</v>
      </c>
      <c r="R5" s="54"/>
    </row>
    <row r="6" spans="1:18" s="65" customFormat="1" x14ac:dyDescent="0.35">
      <c r="B6" s="1" t="s">
        <v>7</v>
      </c>
      <c r="E6" s="53">
        <v>10676</v>
      </c>
      <c r="F6" s="53">
        <v>13773.473360769225</v>
      </c>
      <c r="G6" s="54">
        <f>F6/E6</f>
        <v>1.2901342600945322</v>
      </c>
      <c r="H6" s="54"/>
      <c r="I6" s="53">
        <f>SUM(I9:I47)</f>
        <v>36141594.098658472</v>
      </c>
      <c r="J6" s="53"/>
      <c r="K6" s="53">
        <v>484944</v>
      </c>
      <c r="L6" s="53">
        <v>114605.5806</v>
      </c>
      <c r="M6" s="54">
        <f>L6/K6</f>
        <v>0.23632745347916462</v>
      </c>
      <c r="N6" s="54"/>
      <c r="O6" s="53">
        <f>SUM(O9:O47)</f>
        <v>92200189.592700005</v>
      </c>
      <c r="P6" s="53">
        <f>SUM(P9:P47)</f>
        <v>0</v>
      </c>
      <c r="Q6" s="53">
        <f>SUM(Q9:Q47)</f>
        <v>128341783.69135845</v>
      </c>
      <c r="R6" s="54"/>
    </row>
    <row r="7" spans="1:18" x14ac:dyDescent="0.35">
      <c r="E7" s="58" t="s">
        <v>148</v>
      </c>
      <c r="F7" s="58"/>
      <c r="G7" s="58"/>
      <c r="H7" s="58"/>
      <c r="I7" s="58"/>
      <c r="J7" s="59"/>
      <c r="K7" s="58" t="s">
        <v>149</v>
      </c>
      <c r="L7" s="58"/>
      <c r="M7" s="58"/>
      <c r="N7" s="58"/>
      <c r="O7" s="58"/>
      <c r="P7" s="59"/>
      <c r="Q7" s="60">
        <f>SUM(Q9:Q47)</f>
        <v>128341783.69135845</v>
      </c>
      <c r="R7" s="60">
        <f>SUM(R9:R52)</f>
        <v>49467016.246686161</v>
      </c>
    </row>
    <row r="8" spans="1:18" ht="29" x14ac:dyDescent="0.35">
      <c r="B8" s="18" t="s">
        <v>8</v>
      </c>
      <c r="C8" s="18" t="s">
        <v>9</v>
      </c>
      <c r="D8" s="67" t="s">
        <v>150</v>
      </c>
      <c r="E8" s="19" t="s">
        <v>151</v>
      </c>
      <c r="F8" s="18" t="s">
        <v>152</v>
      </c>
      <c r="G8" s="18" t="s">
        <v>153</v>
      </c>
      <c r="H8" s="18" t="s">
        <v>154</v>
      </c>
      <c r="I8" s="18" t="s">
        <v>155</v>
      </c>
      <c r="J8" s="61"/>
      <c r="K8" s="18" t="s">
        <v>156</v>
      </c>
      <c r="L8" s="18" t="s">
        <v>152</v>
      </c>
      <c r="M8" s="18" t="s">
        <v>153</v>
      </c>
      <c r="N8" s="18" t="s">
        <v>154</v>
      </c>
      <c r="O8" s="18" t="s">
        <v>155</v>
      </c>
      <c r="P8" s="61"/>
      <c r="Q8" s="18" t="s">
        <v>157</v>
      </c>
      <c r="R8" s="18" t="s">
        <v>18</v>
      </c>
    </row>
    <row r="9" spans="1:18" x14ac:dyDescent="0.35">
      <c r="A9">
        <v>140127</v>
      </c>
      <c r="B9" s="24">
        <v>1002</v>
      </c>
      <c r="C9" s="25" t="s">
        <v>199</v>
      </c>
      <c r="D9" t="s">
        <v>242</v>
      </c>
      <c r="E9" s="26">
        <v>370</v>
      </c>
      <c r="F9" s="62">
        <v>389.1157</v>
      </c>
      <c r="G9" s="62">
        <f>IFERROR(F9/E9,0)</f>
        <v>1.0516640540540541</v>
      </c>
      <c r="H9" s="16">
        <v>2624</v>
      </c>
      <c r="I9" s="28">
        <f>E9*G9*H9</f>
        <v>1021039.5968000001</v>
      </c>
      <c r="J9" s="28"/>
      <c r="K9" s="26">
        <v>11977</v>
      </c>
      <c r="L9" s="62">
        <v>2656.2957000000001</v>
      </c>
      <c r="M9" s="62">
        <f t="shared" ref="M9:M51" si="0">IFERROR(L9/K9,0)</f>
        <v>0.22178305919679386</v>
      </c>
      <c r="N9" s="68">
        <v>804.5</v>
      </c>
      <c r="O9" s="15">
        <f>K9*M9*N9</f>
        <v>2136989.89065</v>
      </c>
      <c r="P9" s="28"/>
      <c r="Q9" s="15">
        <f>O9+I9</f>
        <v>3158029.4874499999</v>
      </c>
      <c r="R9" s="15">
        <f>Q9/3</f>
        <v>1052676.4958166666</v>
      </c>
    </row>
    <row r="10" spans="1:18" x14ac:dyDescent="0.35">
      <c r="A10">
        <v>140202</v>
      </c>
      <c r="B10" s="24">
        <v>1011</v>
      </c>
      <c r="C10" s="25" t="s">
        <v>200</v>
      </c>
      <c r="D10" t="s">
        <v>242</v>
      </c>
      <c r="E10" s="26">
        <v>491</v>
      </c>
      <c r="F10" s="62">
        <v>572.60390000000007</v>
      </c>
      <c r="G10" s="62">
        <f>IFERROR(F10/E10,0)</f>
        <v>1.1661993890020368</v>
      </c>
      <c r="H10" s="16">
        <v>2624</v>
      </c>
      <c r="I10" s="28">
        <f t="shared" ref="I10:I51" si="1">E10*G10*H10</f>
        <v>1502512.6336000003</v>
      </c>
      <c r="J10" s="28"/>
      <c r="K10" s="26">
        <v>27827</v>
      </c>
      <c r="L10" s="62">
        <v>3939.498399999999</v>
      </c>
      <c r="M10" s="62">
        <f t="shared" si="0"/>
        <v>0.14157107844898836</v>
      </c>
      <c r="N10" s="68">
        <v>804.5</v>
      </c>
      <c r="O10" s="15">
        <f t="shared" ref="O10:O51" si="2">K10*M10*N10</f>
        <v>3169326.4627999994</v>
      </c>
      <c r="P10" s="28"/>
      <c r="Q10" s="15">
        <f t="shared" ref="Q10:Q46" si="3">O10+I10</f>
        <v>4671839.0964000002</v>
      </c>
      <c r="R10" s="15">
        <f t="shared" ref="R10:R52" si="4">Q10/3</f>
        <v>1557279.6988000001</v>
      </c>
    </row>
    <row r="11" spans="1:18" x14ac:dyDescent="0.35">
      <c r="A11">
        <v>140288</v>
      </c>
      <c r="B11" s="24">
        <v>2005</v>
      </c>
      <c r="C11" s="25" t="s">
        <v>201</v>
      </c>
      <c r="D11" t="s">
        <v>242</v>
      </c>
      <c r="E11" s="26">
        <v>347</v>
      </c>
      <c r="F11" s="62">
        <v>300.8451</v>
      </c>
      <c r="G11" s="62">
        <f t="shared" ref="G11:G51" si="5">IFERROR(F11/E11,0)</f>
        <v>0.86698876080691645</v>
      </c>
      <c r="H11" s="16">
        <v>2624</v>
      </c>
      <c r="I11" s="28">
        <f t="shared" si="1"/>
        <v>789417.54240000003</v>
      </c>
      <c r="J11" s="28"/>
      <c r="K11" s="26">
        <v>17692</v>
      </c>
      <c r="L11" s="62">
        <v>4449.037299999999</v>
      </c>
      <c r="M11" s="62">
        <f t="shared" si="0"/>
        <v>0.2514716990730273</v>
      </c>
      <c r="N11" s="68">
        <v>804.5</v>
      </c>
      <c r="O11" s="15">
        <f t="shared" si="2"/>
        <v>3579250.5078499992</v>
      </c>
      <c r="P11" s="28"/>
      <c r="Q11" s="15">
        <f t="shared" si="3"/>
        <v>4368668.0502499994</v>
      </c>
      <c r="R11" s="15">
        <f t="shared" si="4"/>
        <v>1456222.6834166665</v>
      </c>
    </row>
    <row r="12" spans="1:18" x14ac:dyDescent="0.35">
      <c r="A12">
        <v>140291</v>
      </c>
      <c r="B12" s="24">
        <v>2008</v>
      </c>
      <c r="C12" s="25" t="s">
        <v>202</v>
      </c>
      <c r="D12" t="s">
        <v>242</v>
      </c>
      <c r="E12" s="26">
        <v>225</v>
      </c>
      <c r="F12" s="62">
        <v>364.1782</v>
      </c>
      <c r="G12" s="62">
        <f t="shared" si="5"/>
        <v>1.6185697777777779</v>
      </c>
      <c r="H12" s="16">
        <v>2624</v>
      </c>
      <c r="I12" s="28">
        <f t="shared" si="1"/>
        <v>955603.59680000006</v>
      </c>
      <c r="J12" s="28"/>
      <c r="K12" s="26">
        <v>18014</v>
      </c>
      <c r="L12" s="62">
        <v>3139.1533999999997</v>
      </c>
      <c r="M12" s="62">
        <f t="shared" si="0"/>
        <v>0.17426187409792382</v>
      </c>
      <c r="N12" s="68">
        <v>804.5</v>
      </c>
      <c r="O12" s="15">
        <f t="shared" si="2"/>
        <v>2525448.9102999996</v>
      </c>
      <c r="P12" s="28"/>
      <c r="Q12" s="15">
        <f t="shared" si="3"/>
        <v>3481052.5070999996</v>
      </c>
      <c r="R12" s="15">
        <f t="shared" si="4"/>
        <v>1160350.8356999999</v>
      </c>
    </row>
    <row r="13" spans="1:18" x14ac:dyDescent="0.35">
      <c r="A13">
        <v>140223</v>
      </c>
      <c r="B13" s="24">
        <v>2010</v>
      </c>
      <c r="C13" s="25" t="s">
        <v>80</v>
      </c>
      <c r="D13" t="s">
        <v>242</v>
      </c>
      <c r="E13" s="26">
        <v>67</v>
      </c>
      <c r="F13" s="62">
        <v>41.119399999999999</v>
      </c>
      <c r="G13" s="62">
        <f t="shared" si="5"/>
        <v>0.61372238805970147</v>
      </c>
      <c r="H13" s="16">
        <v>2624</v>
      </c>
      <c r="I13" s="28">
        <f t="shared" si="1"/>
        <v>107897.30559999999</v>
      </c>
      <c r="J13" s="28"/>
      <c r="K13" s="26">
        <v>3003</v>
      </c>
      <c r="L13" s="62">
        <v>522.54339999999991</v>
      </c>
      <c r="M13" s="62">
        <f t="shared" si="0"/>
        <v>0.17400712620712619</v>
      </c>
      <c r="N13" s="68">
        <v>804.5</v>
      </c>
      <c r="O13" s="15">
        <f t="shared" si="2"/>
        <v>420386.16529999994</v>
      </c>
      <c r="P13" s="28"/>
      <c r="Q13" s="15">
        <f t="shared" si="3"/>
        <v>528283.47089999996</v>
      </c>
      <c r="R13" s="15">
        <f t="shared" si="4"/>
        <v>176094.49029999998</v>
      </c>
    </row>
    <row r="14" spans="1:18" x14ac:dyDescent="0.35">
      <c r="A14">
        <v>140030</v>
      </c>
      <c r="B14" s="24">
        <v>2134</v>
      </c>
      <c r="C14" s="25" t="s">
        <v>203</v>
      </c>
      <c r="D14" t="s">
        <v>242</v>
      </c>
      <c r="E14" s="26">
        <v>117</v>
      </c>
      <c r="F14" s="62">
        <v>173.3578</v>
      </c>
      <c r="G14" s="62">
        <f t="shared" si="5"/>
        <v>1.4816905982905983</v>
      </c>
      <c r="H14" s="16">
        <v>2624</v>
      </c>
      <c r="I14" s="28">
        <f t="shared" si="1"/>
        <v>454890.86719999998</v>
      </c>
      <c r="J14" s="28"/>
      <c r="K14" s="26">
        <v>8544</v>
      </c>
      <c r="L14" s="62">
        <v>1848.3495</v>
      </c>
      <c r="M14" s="62">
        <f t="shared" si="0"/>
        <v>0.21633304073033707</v>
      </c>
      <c r="N14" s="68">
        <v>804.5</v>
      </c>
      <c r="O14" s="15">
        <f t="shared" si="2"/>
        <v>1486997.1727500001</v>
      </c>
      <c r="P14" s="28"/>
      <c r="Q14" s="15">
        <f t="shared" si="3"/>
        <v>1941888.0399500001</v>
      </c>
      <c r="R14" s="15">
        <f t="shared" si="4"/>
        <v>647296.01331666671</v>
      </c>
    </row>
    <row r="15" spans="1:18" x14ac:dyDescent="0.35">
      <c r="B15" s="24">
        <v>3002</v>
      </c>
      <c r="C15" s="25" t="s">
        <v>204</v>
      </c>
      <c r="D15" t="s">
        <v>242</v>
      </c>
      <c r="E15" s="26">
        <v>84</v>
      </c>
      <c r="F15" s="62">
        <v>79.59920000000001</v>
      </c>
      <c r="G15" s="62">
        <f>IFERROR(F15/E15,0)</f>
        <v>0.9476095238095239</v>
      </c>
      <c r="H15" s="16">
        <v>2624</v>
      </c>
      <c r="I15" s="28">
        <f>E15*G15*H15</f>
        <v>208868.30080000003</v>
      </c>
      <c r="J15" s="28"/>
      <c r="K15" s="26">
        <v>11428</v>
      </c>
      <c r="L15" s="62">
        <v>1674.4259999999999</v>
      </c>
      <c r="M15" s="62">
        <f>IFERROR(L15/K15,0)</f>
        <v>0.14651960098004899</v>
      </c>
      <c r="N15" s="68">
        <v>804.5</v>
      </c>
      <c r="O15" s="15">
        <f>K15*M15*N15</f>
        <v>1347075.7169999997</v>
      </c>
      <c r="P15" s="28"/>
      <c r="Q15" s="15">
        <f>O15+I15</f>
        <v>1555944.0177999998</v>
      </c>
      <c r="R15" s="15">
        <f>Q15/3</f>
        <v>518648.00593333325</v>
      </c>
    </row>
    <row r="16" spans="1:18" x14ac:dyDescent="0.35">
      <c r="A16">
        <v>140002</v>
      </c>
      <c r="B16" s="24">
        <v>3066</v>
      </c>
      <c r="C16" s="25" t="s">
        <v>205</v>
      </c>
      <c r="D16" t="s">
        <v>242</v>
      </c>
      <c r="E16" s="26">
        <v>244</v>
      </c>
      <c r="F16" s="62">
        <v>360.94569999999993</v>
      </c>
      <c r="G16" s="62">
        <f t="shared" si="5"/>
        <v>1.4792856557377045</v>
      </c>
      <c r="H16" s="16">
        <v>2624</v>
      </c>
      <c r="I16" s="28">
        <f t="shared" si="1"/>
        <v>947121.51679999987</v>
      </c>
      <c r="J16" s="28"/>
      <c r="K16" s="26">
        <v>10606</v>
      </c>
      <c r="L16" s="62">
        <v>3059.9677999999994</v>
      </c>
      <c r="M16" s="62">
        <f t="shared" si="0"/>
        <v>0.28851289835941912</v>
      </c>
      <c r="N16" s="68">
        <v>804.5</v>
      </c>
      <c r="O16" s="15">
        <f t="shared" si="2"/>
        <v>2461744.0950999996</v>
      </c>
      <c r="P16" s="28"/>
      <c r="Q16" s="15">
        <f t="shared" si="3"/>
        <v>3408865.6118999994</v>
      </c>
      <c r="R16" s="15">
        <f t="shared" si="4"/>
        <v>1136288.5372999997</v>
      </c>
    </row>
    <row r="17" spans="1:18" x14ac:dyDescent="0.35">
      <c r="A17">
        <v>140122</v>
      </c>
      <c r="B17" s="24">
        <v>3999</v>
      </c>
      <c r="C17" s="25" t="s">
        <v>206</v>
      </c>
      <c r="D17" t="s">
        <v>242</v>
      </c>
      <c r="E17" s="26">
        <v>27</v>
      </c>
      <c r="F17" s="62">
        <v>96.775299999999987</v>
      </c>
      <c r="G17" s="62">
        <f t="shared" si="5"/>
        <v>3.58427037037037</v>
      </c>
      <c r="H17" s="16">
        <v>2624</v>
      </c>
      <c r="I17" s="28">
        <f t="shared" si="1"/>
        <v>253938.38719999997</v>
      </c>
      <c r="J17" s="28"/>
      <c r="K17" s="26">
        <v>3862</v>
      </c>
      <c r="L17" s="62">
        <v>765.73970000000008</v>
      </c>
      <c r="M17" s="62">
        <f t="shared" si="0"/>
        <v>0.19827542723977215</v>
      </c>
      <c r="N17" s="68">
        <v>804.5</v>
      </c>
      <c r="O17" s="15">
        <f t="shared" si="2"/>
        <v>616037.58865000005</v>
      </c>
      <c r="P17" s="28"/>
      <c r="Q17" s="15">
        <f t="shared" si="3"/>
        <v>869975.97585000005</v>
      </c>
      <c r="R17" s="15">
        <f t="shared" si="4"/>
        <v>289991.99195</v>
      </c>
    </row>
    <row r="18" spans="1:18" x14ac:dyDescent="0.35">
      <c r="A18">
        <v>140258</v>
      </c>
      <c r="B18" s="24">
        <v>4006</v>
      </c>
      <c r="C18" s="25" t="s">
        <v>207</v>
      </c>
      <c r="D18" t="s">
        <v>242</v>
      </c>
      <c r="E18" s="26">
        <v>268</v>
      </c>
      <c r="F18" s="62">
        <v>346.69669999999996</v>
      </c>
      <c r="G18" s="62">
        <f t="shared" si="5"/>
        <v>1.2936444029850744</v>
      </c>
      <c r="H18" s="16">
        <v>2624</v>
      </c>
      <c r="I18" s="28">
        <f t="shared" si="1"/>
        <v>909732.14079999994</v>
      </c>
      <c r="J18" s="28"/>
      <c r="K18" s="26">
        <v>17626</v>
      </c>
      <c r="L18" s="62">
        <v>3951.5131999999994</v>
      </c>
      <c r="M18" s="62">
        <f t="shared" si="0"/>
        <v>0.22418661068875523</v>
      </c>
      <c r="N18" s="68">
        <v>804.5</v>
      </c>
      <c r="O18" s="15">
        <f t="shared" si="2"/>
        <v>3178992.3693999997</v>
      </c>
      <c r="P18" s="28"/>
      <c r="Q18" s="15">
        <f t="shared" si="3"/>
        <v>4088724.5101999994</v>
      </c>
      <c r="R18" s="15">
        <f t="shared" si="4"/>
        <v>1362908.1700666666</v>
      </c>
    </row>
    <row r="19" spans="1:18" x14ac:dyDescent="0.35">
      <c r="A19">
        <v>140290</v>
      </c>
      <c r="B19" s="24">
        <v>4008</v>
      </c>
      <c r="C19" s="25" t="s">
        <v>208</v>
      </c>
      <c r="D19" t="s">
        <v>242</v>
      </c>
      <c r="E19" s="26">
        <v>120</v>
      </c>
      <c r="F19" s="62">
        <v>109.87009999999998</v>
      </c>
      <c r="G19" s="62">
        <f t="shared" si="5"/>
        <v>0.91558416666666653</v>
      </c>
      <c r="H19" s="16">
        <v>2624</v>
      </c>
      <c r="I19" s="28">
        <f t="shared" si="1"/>
        <v>288299.14239999995</v>
      </c>
      <c r="J19" s="28"/>
      <c r="K19" s="26">
        <v>10083</v>
      </c>
      <c r="L19" s="62">
        <v>1779.2058</v>
      </c>
      <c r="M19" s="62">
        <f t="shared" si="0"/>
        <v>0.17645599523951205</v>
      </c>
      <c r="N19" s="68">
        <v>804.5</v>
      </c>
      <c r="O19" s="15">
        <f t="shared" si="2"/>
        <v>1431371.0660999999</v>
      </c>
      <c r="P19" s="28"/>
      <c r="Q19" s="15">
        <f t="shared" si="3"/>
        <v>1719670.2084999999</v>
      </c>
      <c r="R19" s="15">
        <f t="shared" si="4"/>
        <v>573223.40283333336</v>
      </c>
    </row>
    <row r="20" spans="1:18" x14ac:dyDescent="0.35">
      <c r="A20">
        <v>140289</v>
      </c>
      <c r="B20" s="24">
        <v>4025</v>
      </c>
      <c r="C20" s="25" t="s">
        <v>209</v>
      </c>
      <c r="D20" t="s">
        <v>242</v>
      </c>
      <c r="E20" s="26">
        <v>418</v>
      </c>
      <c r="F20" s="62">
        <v>585.62760000000003</v>
      </c>
      <c r="G20" s="62">
        <f t="shared" si="5"/>
        <v>1.4010229665071772</v>
      </c>
      <c r="H20" s="16">
        <v>2624</v>
      </c>
      <c r="I20" s="28">
        <f t="shared" si="1"/>
        <v>1536686.8224000002</v>
      </c>
      <c r="J20" s="28"/>
      <c r="K20" s="26">
        <v>9289</v>
      </c>
      <c r="L20" s="62">
        <v>3066.9374000000007</v>
      </c>
      <c r="M20" s="62">
        <f t="shared" si="0"/>
        <v>0.3301687372160621</v>
      </c>
      <c r="N20" s="68">
        <v>804.5</v>
      </c>
      <c r="O20" s="15">
        <f t="shared" si="2"/>
        <v>2467351.1383000007</v>
      </c>
      <c r="P20" s="28"/>
      <c r="Q20" s="15">
        <f t="shared" si="3"/>
        <v>4004037.9607000006</v>
      </c>
      <c r="R20" s="15">
        <f t="shared" si="4"/>
        <v>1334679.3202333336</v>
      </c>
    </row>
    <row r="21" spans="1:18" x14ac:dyDescent="0.35">
      <c r="A21">
        <v>140015</v>
      </c>
      <c r="B21" s="24">
        <v>5003</v>
      </c>
      <c r="C21" s="25" t="s">
        <v>210</v>
      </c>
      <c r="D21" t="s">
        <v>242</v>
      </c>
      <c r="E21" s="26">
        <v>165</v>
      </c>
      <c r="F21" s="62">
        <v>123.98569999999999</v>
      </c>
      <c r="G21" s="62">
        <f t="shared" si="5"/>
        <v>0.75142848484848479</v>
      </c>
      <c r="H21" s="16">
        <v>2624</v>
      </c>
      <c r="I21" s="28">
        <f t="shared" si="1"/>
        <v>325338.4768</v>
      </c>
      <c r="J21" s="28"/>
      <c r="K21" s="26">
        <v>8736</v>
      </c>
      <c r="L21" s="62">
        <v>2198.9332999999997</v>
      </c>
      <c r="M21" s="62">
        <f t="shared" si="0"/>
        <v>0.25170939789377283</v>
      </c>
      <c r="N21" s="68">
        <v>804.5</v>
      </c>
      <c r="O21" s="15">
        <f t="shared" si="2"/>
        <v>1769041.8398499996</v>
      </c>
      <c r="P21" s="28"/>
      <c r="Q21" s="15">
        <f t="shared" si="3"/>
        <v>2094380.3166499997</v>
      </c>
      <c r="R21" s="15">
        <f t="shared" si="4"/>
        <v>698126.77221666661</v>
      </c>
    </row>
    <row r="22" spans="1:18" x14ac:dyDescent="0.35">
      <c r="A22">
        <v>140294</v>
      </c>
      <c r="B22" s="24">
        <v>5007</v>
      </c>
      <c r="C22" s="25" t="s">
        <v>193</v>
      </c>
      <c r="D22" t="s">
        <v>242</v>
      </c>
      <c r="E22" s="26">
        <v>163</v>
      </c>
      <c r="F22" s="62">
        <v>222.25760000000008</v>
      </c>
      <c r="G22" s="62">
        <f t="shared" si="5"/>
        <v>1.3635435582822091</v>
      </c>
      <c r="H22" s="16">
        <v>2624</v>
      </c>
      <c r="I22" s="28">
        <f t="shared" si="1"/>
        <v>583203.94240000017</v>
      </c>
      <c r="J22" s="28"/>
      <c r="K22" s="26">
        <v>7283</v>
      </c>
      <c r="L22" s="62">
        <v>1700.77</v>
      </c>
      <c r="M22" s="62">
        <f t="shared" si="0"/>
        <v>0.23352601949745982</v>
      </c>
      <c r="N22" s="68">
        <v>804.5</v>
      </c>
      <c r="O22" s="15">
        <f t="shared" si="2"/>
        <v>1368269.4650000001</v>
      </c>
      <c r="P22" s="28"/>
      <c r="Q22" s="15">
        <f t="shared" si="3"/>
        <v>1951473.4074000004</v>
      </c>
      <c r="R22" s="15">
        <f t="shared" si="4"/>
        <v>650491.13580000016</v>
      </c>
    </row>
    <row r="23" spans="1:18" x14ac:dyDescent="0.35">
      <c r="A23">
        <v>140135</v>
      </c>
      <c r="B23" s="24">
        <v>5014</v>
      </c>
      <c r="C23" s="25" t="s">
        <v>211</v>
      </c>
      <c r="D23" t="s">
        <v>242</v>
      </c>
      <c r="E23" s="26">
        <v>556</v>
      </c>
      <c r="F23" s="62">
        <v>600.7299999999999</v>
      </c>
      <c r="G23" s="62">
        <f t="shared" si="5"/>
        <v>1.0804496402877697</v>
      </c>
      <c r="H23" s="16">
        <v>2624</v>
      </c>
      <c r="I23" s="28">
        <f t="shared" si="1"/>
        <v>1576315.5199999998</v>
      </c>
      <c r="J23" s="28"/>
      <c r="K23" s="26">
        <v>12976</v>
      </c>
      <c r="L23" s="62">
        <v>3415.7719999999999</v>
      </c>
      <c r="M23" s="62">
        <f t="shared" si="0"/>
        <v>0.26323766954377309</v>
      </c>
      <c r="N23" s="68">
        <v>804.5</v>
      </c>
      <c r="O23" s="15">
        <f t="shared" si="2"/>
        <v>2747988.5739999996</v>
      </c>
      <c r="P23" s="28"/>
      <c r="Q23" s="15">
        <f t="shared" si="3"/>
        <v>4324304.0939999996</v>
      </c>
      <c r="R23" s="15">
        <f t="shared" si="4"/>
        <v>1441434.6979999999</v>
      </c>
    </row>
    <row r="24" spans="1:18" x14ac:dyDescent="0.35">
      <c r="A24">
        <v>140231</v>
      </c>
      <c r="B24" s="24">
        <v>6005</v>
      </c>
      <c r="C24" s="25" t="s">
        <v>212</v>
      </c>
      <c r="D24" t="s">
        <v>242</v>
      </c>
      <c r="E24" s="26">
        <v>110</v>
      </c>
      <c r="F24" s="62">
        <v>123.38400000000001</v>
      </c>
      <c r="G24" s="62">
        <f t="shared" si="5"/>
        <v>1.1216727272727274</v>
      </c>
      <c r="H24" s="16">
        <v>2624</v>
      </c>
      <c r="I24" s="28">
        <f t="shared" si="1"/>
        <v>323759.61600000004</v>
      </c>
      <c r="J24" s="28"/>
      <c r="K24" s="26">
        <v>11112</v>
      </c>
      <c r="L24" s="62">
        <v>2233.8439000000008</v>
      </c>
      <c r="M24" s="62">
        <f t="shared" si="0"/>
        <v>0.20102986861051123</v>
      </c>
      <c r="N24" s="68">
        <v>804.5</v>
      </c>
      <c r="O24" s="15">
        <f t="shared" si="2"/>
        <v>1797127.4175500006</v>
      </c>
      <c r="P24" s="28"/>
      <c r="Q24" s="15">
        <f t="shared" si="3"/>
        <v>2120887.0335500007</v>
      </c>
      <c r="R24" s="15">
        <f t="shared" si="4"/>
        <v>706962.34451666696</v>
      </c>
    </row>
    <row r="25" spans="1:18" x14ac:dyDescent="0.35">
      <c r="B25" s="24">
        <v>7005</v>
      </c>
      <c r="C25" s="25" t="s">
        <v>213</v>
      </c>
      <c r="D25" t="s">
        <v>242</v>
      </c>
      <c r="E25" s="26">
        <v>215</v>
      </c>
      <c r="F25" s="62">
        <v>312.9796</v>
      </c>
      <c r="G25" s="62">
        <f t="shared" si="5"/>
        <v>1.4557190697674418</v>
      </c>
      <c r="H25" s="16">
        <v>2624</v>
      </c>
      <c r="I25" s="28">
        <f t="shared" si="1"/>
        <v>821258.47039999999</v>
      </c>
      <c r="J25" s="28"/>
      <c r="K25" s="26">
        <v>11976</v>
      </c>
      <c r="L25" s="62">
        <v>3088.3204000000001</v>
      </c>
      <c r="M25" s="62">
        <f t="shared" si="0"/>
        <v>0.25787578490313962</v>
      </c>
      <c r="N25" s="68">
        <v>804.5</v>
      </c>
      <c r="O25" s="15">
        <f t="shared" si="2"/>
        <v>2484553.7618</v>
      </c>
      <c r="P25" s="28"/>
      <c r="Q25" s="15">
        <f t="shared" si="3"/>
        <v>3305812.2322</v>
      </c>
      <c r="R25" s="15">
        <f t="shared" si="4"/>
        <v>1101937.4107333333</v>
      </c>
    </row>
    <row r="26" spans="1:18" x14ac:dyDescent="0.35">
      <c r="A26">
        <v>140275</v>
      </c>
      <c r="B26" s="24">
        <v>7008</v>
      </c>
      <c r="C26" s="25" t="s">
        <v>214</v>
      </c>
      <c r="D26" t="s">
        <v>242</v>
      </c>
      <c r="E26" s="26">
        <v>1</v>
      </c>
      <c r="F26" s="62">
        <v>1.101</v>
      </c>
      <c r="G26" s="62">
        <f t="shared" si="5"/>
        <v>1.101</v>
      </c>
      <c r="H26" s="16">
        <v>2624</v>
      </c>
      <c r="I26" s="28">
        <f t="shared" si="1"/>
        <v>2889.0239999999999</v>
      </c>
      <c r="J26" s="28"/>
      <c r="K26" s="26">
        <v>2105</v>
      </c>
      <c r="L26" s="62">
        <v>358.75549999999998</v>
      </c>
      <c r="M26" s="62">
        <f t="shared" si="0"/>
        <v>0.17043016627078383</v>
      </c>
      <c r="N26" s="68">
        <v>804.5</v>
      </c>
      <c r="O26" s="15">
        <f t="shared" si="2"/>
        <v>288618.79975000001</v>
      </c>
      <c r="P26" s="28"/>
      <c r="Q26" s="15">
        <f t="shared" si="3"/>
        <v>291507.82374999998</v>
      </c>
      <c r="R26" s="15">
        <f t="shared" si="4"/>
        <v>97169.274583333332</v>
      </c>
    </row>
    <row r="27" spans="1:18" x14ac:dyDescent="0.35">
      <c r="A27">
        <v>140046</v>
      </c>
      <c r="B27" s="24">
        <v>8012</v>
      </c>
      <c r="C27" s="25" t="s">
        <v>215</v>
      </c>
      <c r="D27" t="s">
        <v>242</v>
      </c>
      <c r="E27" s="26">
        <v>394</v>
      </c>
      <c r="F27" s="62">
        <v>395.64049999999997</v>
      </c>
      <c r="G27" s="62">
        <f t="shared" si="5"/>
        <v>1.0041637055837562</v>
      </c>
      <c r="H27" s="16">
        <v>2624</v>
      </c>
      <c r="I27" s="28">
        <f t="shared" si="1"/>
        <v>1038160.6719999999</v>
      </c>
      <c r="J27" s="28"/>
      <c r="K27" s="26">
        <v>23215</v>
      </c>
      <c r="L27" s="62">
        <v>3163.5497</v>
      </c>
      <c r="M27" s="62">
        <f t="shared" si="0"/>
        <v>0.13627179409864312</v>
      </c>
      <c r="N27" s="68">
        <v>804.5</v>
      </c>
      <c r="O27" s="15">
        <f t="shared" si="2"/>
        <v>2545075.7336499998</v>
      </c>
      <c r="P27" s="28"/>
      <c r="Q27" s="15">
        <f t="shared" si="3"/>
        <v>3583236.4056499996</v>
      </c>
      <c r="R27" s="15">
        <f t="shared" si="4"/>
        <v>1194412.1352166666</v>
      </c>
    </row>
    <row r="28" spans="1:18" x14ac:dyDescent="0.35">
      <c r="A28">
        <v>140011</v>
      </c>
      <c r="B28" s="24">
        <v>8088</v>
      </c>
      <c r="C28" s="25" t="s">
        <v>216</v>
      </c>
      <c r="D28" t="s">
        <v>242</v>
      </c>
      <c r="E28" s="26">
        <v>581</v>
      </c>
      <c r="F28" s="62">
        <v>861.23970000000008</v>
      </c>
      <c r="G28" s="62">
        <f t="shared" si="5"/>
        <v>1.4823402753872634</v>
      </c>
      <c r="H28" s="16">
        <v>2624</v>
      </c>
      <c r="I28" s="28">
        <f t="shared" si="1"/>
        <v>2259892.9728000001</v>
      </c>
      <c r="J28" s="28"/>
      <c r="K28" s="26">
        <v>22129</v>
      </c>
      <c r="L28" s="62">
        <v>5924.5904</v>
      </c>
      <c r="M28" s="62">
        <f t="shared" si="0"/>
        <v>0.2677296940666094</v>
      </c>
      <c r="N28" s="68">
        <v>804.5</v>
      </c>
      <c r="O28" s="15">
        <f t="shared" si="2"/>
        <v>4766332.9767999994</v>
      </c>
      <c r="P28" s="28"/>
      <c r="Q28" s="15">
        <f t="shared" si="3"/>
        <v>7026225.9495999999</v>
      </c>
      <c r="R28" s="15">
        <f t="shared" si="4"/>
        <v>2342075.3165333332</v>
      </c>
    </row>
    <row r="29" spans="1:18" x14ac:dyDescent="0.35">
      <c r="B29" s="24">
        <v>10004</v>
      </c>
      <c r="C29" s="25" t="s">
        <v>217</v>
      </c>
      <c r="D29" t="s">
        <v>242</v>
      </c>
      <c r="E29" s="26">
        <v>577</v>
      </c>
      <c r="F29" s="62">
        <v>659.89049999999997</v>
      </c>
      <c r="G29" s="62">
        <f t="shared" si="5"/>
        <v>1.143657712305026</v>
      </c>
      <c r="H29" s="16">
        <v>2624</v>
      </c>
      <c r="I29" s="28">
        <f t="shared" si="1"/>
        <v>1731552.672</v>
      </c>
      <c r="J29" s="28"/>
      <c r="K29" s="26">
        <v>13927</v>
      </c>
      <c r="L29" s="62">
        <v>3328.7957999999999</v>
      </c>
      <c r="M29" s="62">
        <f t="shared" si="0"/>
        <v>0.23901743376175771</v>
      </c>
      <c r="N29" s="68">
        <v>804.5</v>
      </c>
      <c r="O29" s="15">
        <f t="shared" si="2"/>
        <v>2678016.2210999997</v>
      </c>
      <c r="P29" s="28"/>
      <c r="Q29" s="15">
        <f t="shared" si="3"/>
        <v>4409568.8931</v>
      </c>
      <c r="R29" s="15">
        <f t="shared" si="4"/>
        <v>1469856.2977</v>
      </c>
    </row>
    <row r="30" spans="1:18" x14ac:dyDescent="0.35">
      <c r="B30" s="24">
        <v>12002</v>
      </c>
      <c r="C30" s="25" t="s">
        <v>218</v>
      </c>
      <c r="D30" t="s">
        <v>242</v>
      </c>
      <c r="E30" s="26">
        <v>321</v>
      </c>
      <c r="F30" s="62">
        <v>416.22149999999999</v>
      </c>
      <c r="G30" s="62">
        <f t="shared" si="5"/>
        <v>1.2966401869158879</v>
      </c>
      <c r="H30" s="16">
        <v>2624</v>
      </c>
      <c r="I30" s="28">
        <f t="shared" si="1"/>
        <v>1092165.216</v>
      </c>
      <c r="J30" s="28"/>
      <c r="K30" s="26">
        <v>23045</v>
      </c>
      <c r="L30" s="62">
        <v>6320.5983000000015</v>
      </c>
      <c r="M30" s="62">
        <f t="shared" si="0"/>
        <v>0.27427200260360174</v>
      </c>
      <c r="N30" s="68">
        <v>804.5</v>
      </c>
      <c r="O30" s="15">
        <f t="shared" si="2"/>
        <v>5084921.3323500017</v>
      </c>
      <c r="P30" s="28"/>
      <c r="Q30" s="15">
        <f t="shared" si="3"/>
        <v>6177086.5483500017</v>
      </c>
      <c r="R30" s="15">
        <f t="shared" si="4"/>
        <v>2059028.8494500006</v>
      </c>
    </row>
    <row r="31" spans="1:18" x14ac:dyDescent="0.35">
      <c r="A31">
        <v>140032</v>
      </c>
      <c r="B31" s="24">
        <v>12009</v>
      </c>
      <c r="C31" s="25" t="s">
        <v>219</v>
      </c>
      <c r="D31" t="s">
        <v>242</v>
      </c>
      <c r="E31" s="26">
        <v>109</v>
      </c>
      <c r="F31" s="62">
        <v>171.53390000000002</v>
      </c>
      <c r="G31" s="62">
        <f t="shared" si="5"/>
        <v>1.5737055045871562</v>
      </c>
      <c r="H31" s="16">
        <v>2624</v>
      </c>
      <c r="I31" s="28">
        <f t="shared" si="1"/>
        <v>450104.95360000007</v>
      </c>
      <c r="J31" s="28"/>
      <c r="K31" s="26">
        <v>7249</v>
      </c>
      <c r="L31" s="62">
        <v>1761.6159</v>
      </c>
      <c r="M31" s="62">
        <f t="shared" si="0"/>
        <v>0.24301502276176024</v>
      </c>
      <c r="N31" s="68">
        <v>804.5</v>
      </c>
      <c r="O31" s="15">
        <f t="shared" si="2"/>
        <v>1417219.9915499999</v>
      </c>
      <c r="P31" s="28"/>
      <c r="Q31" s="15">
        <f t="shared" si="3"/>
        <v>1867324.94515</v>
      </c>
      <c r="R31" s="15">
        <f t="shared" si="4"/>
        <v>622441.64838333335</v>
      </c>
    </row>
    <row r="32" spans="1:18" x14ac:dyDescent="0.35">
      <c r="A32">
        <v>140187</v>
      </c>
      <c r="B32" s="24">
        <v>12010</v>
      </c>
      <c r="C32" s="25" t="s">
        <v>220</v>
      </c>
      <c r="D32" t="s">
        <v>242</v>
      </c>
      <c r="E32" s="26">
        <v>539</v>
      </c>
      <c r="F32" s="62">
        <v>725.80069999999989</v>
      </c>
      <c r="G32" s="62">
        <f t="shared" si="5"/>
        <v>1.3465690166975879</v>
      </c>
      <c r="H32" s="16">
        <v>2624</v>
      </c>
      <c r="I32" s="28">
        <f t="shared" si="1"/>
        <v>1904501.0367999997</v>
      </c>
      <c r="J32" s="28"/>
      <c r="K32" s="26">
        <v>20694</v>
      </c>
      <c r="L32" s="62">
        <v>4881.9228999999996</v>
      </c>
      <c r="M32" s="62">
        <f t="shared" si="0"/>
        <v>0.23591006571953221</v>
      </c>
      <c r="N32" s="68">
        <v>804.5</v>
      </c>
      <c r="O32" s="15">
        <f t="shared" si="2"/>
        <v>3927506.9730499997</v>
      </c>
      <c r="P32" s="28"/>
      <c r="Q32" s="15">
        <f t="shared" si="3"/>
        <v>5832008.0098499991</v>
      </c>
      <c r="R32" s="15">
        <f t="shared" si="4"/>
        <v>1944002.6699499998</v>
      </c>
    </row>
    <row r="33" spans="1:18" x14ac:dyDescent="0.35">
      <c r="A33">
        <v>140145</v>
      </c>
      <c r="B33" s="24">
        <v>13011</v>
      </c>
      <c r="C33" s="25" t="s">
        <v>221</v>
      </c>
      <c r="D33" t="s">
        <v>242</v>
      </c>
      <c r="E33" s="26">
        <v>118</v>
      </c>
      <c r="F33" s="62">
        <v>100.22330000000001</v>
      </c>
      <c r="G33" s="62">
        <f t="shared" si="5"/>
        <v>0.84935000000000005</v>
      </c>
      <c r="H33" s="16">
        <v>2624</v>
      </c>
      <c r="I33" s="28">
        <f t="shared" si="1"/>
        <v>262985.93920000002</v>
      </c>
      <c r="J33" s="28"/>
      <c r="K33" s="26">
        <v>15372</v>
      </c>
      <c r="L33" s="62">
        <v>2521.6444000000001</v>
      </c>
      <c r="M33" s="62">
        <f t="shared" si="0"/>
        <v>0.16404139994795733</v>
      </c>
      <c r="N33" s="68">
        <v>804.5</v>
      </c>
      <c r="O33" s="15">
        <f t="shared" si="2"/>
        <v>2028662.9198</v>
      </c>
      <c r="P33" s="28"/>
      <c r="Q33" s="15">
        <f t="shared" si="3"/>
        <v>2291648.8590000002</v>
      </c>
      <c r="R33" s="15">
        <f t="shared" si="4"/>
        <v>763882.9530000001</v>
      </c>
    </row>
    <row r="34" spans="1:18" x14ac:dyDescent="0.35">
      <c r="A34">
        <v>140234</v>
      </c>
      <c r="B34" s="24">
        <v>13014</v>
      </c>
      <c r="C34" s="25" t="s">
        <v>222</v>
      </c>
      <c r="D34" t="s">
        <v>242</v>
      </c>
      <c r="E34" s="26">
        <v>385</v>
      </c>
      <c r="F34" s="62">
        <v>385.19420000000002</v>
      </c>
      <c r="G34" s="62">
        <f t="shared" si="5"/>
        <v>1.0005044155844156</v>
      </c>
      <c r="H34" s="16">
        <v>2624</v>
      </c>
      <c r="I34" s="28">
        <f t="shared" si="1"/>
        <v>1010749.5808000001</v>
      </c>
      <c r="J34" s="28"/>
      <c r="K34" s="26">
        <v>15929</v>
      </c>
      <c r="L34" s="62">
        <v>3186.4837000000007</v>
      </c>
      <c r="M34" s="62">
        <f t="shared" si="0"/>
        <v>0.20004292171511084</v>
      </c>
      <c r="N34" s="68">
        <v>804.5</v>
      </c>
      <c r="O34" s="15">
        <f t="shared" si="2"/>
        <v>2563526.1366500007</v>
      </c>
      <c r="Q34" s="15">
        <f t="shared" si="3"/>
        <v>3574275.7174500008</v>
      </c>
      <c r="R34" s="15">
        <f t="shared" si="4"/>
        <v>1191425.2391500003</v>
      </c>
    </row>
    <row r="35" spans="1:18" x14ac:dyDescent="0.35">
      <c r="A35">
        <v>140082</v>
      </c>
      <c r="B35" s="24">
        <v>13017</v>
      </c>
      <c r="C35" s="25" t="s">
        <v>223</v>
      </c>
      <c r="D35" t="s">
        <v>242</v>
      </c>
      <c r="E35" s="26">
        <v>58</v>
      </c>
      <c r="F35" s="62">
        <v>112.19533076923076</v>
      </c>
      <c r="G35" s="62">
        <f>IFERROR(F35/E35,0)</f>
        <v>1.9344022546419097</v>
      </c>
      <c r="H35" s="16">
        <v>2624</v>
      </c>
      <c r="I35" s="28">
        <f>E35*G35*H35</f>
        <v>294400.54793846153</v>
      </c>
      <c r="J35" s="28"/>
      <c r="K35" s="26">
        <v>8352</v>
      </c>
      <c r="L35" s="62">
        <v>1966.7637999999999</v>
      </c>
      <c r="M35" s="62">
        <f>IFERROR(L35/K35,0)</f>
        <v>0.2354841714559387</v>
      </c>
      <c r="N35" s="68">
        <v>804.5</v>
      </c>
      <c r="O35" s="15">
        <f>K35*M35*N35</f>
        <v>1582261.4771</v>
      </c>
      <c r="Q35" s="15">
        <f>O35+I35</f>
        <v>1876662.0250384617</v>
      </c>
      <c r="R35" s="15">
        <f>Q35/3</f>
        <v>625554.00834615389</v>
      </c>
    </row>
    <row r="36" spans="1:18" x14ac:dyDescent="0.35">
      <c r="A36">
        <v>140012</v>
      </c>
      <c r="B36" s="24">
        <v>13026</v>
      </c>
      <c r="C36" s="25" t="s">
        <v>224</v>
      </c>
      <c r="D36" t="s">
        <v>242</v>
      </c>
      <c r="E36" s="26">
        <v>124</v>
      </c>
      <c r="F36" s="62">
        <v>276.07429999999999</v>
      </c>
      <c r="G36" s="62">
        <f t="shared" si="5"/>
        <v>2.2264056451612904</v>
      </c>
      <c r="H36" s="16">
        <v>2624</v>
      </c>
      <c r="I36" s="28">
        <f t="shared" si="1"/>
        <v>724418.9632</v>
      </c>
      <c r="J36" s="28"/>
      <c r="K36" s="26">
        <v>7281</v>
      </c>
      <c r="L36" s="62">
        <v>2569.5861</v>
      </c>
      <c r="M36" s="62">
        <f t="shared" si="0"/>
        <v>0.35291664606510093</v>
      </c>
      <c r="N36" s="68">
        <v>804.5</v>
      </c>
      <c r="O36" s="15">
        <f t="shared" si="2"/>
        <v>2067232.0174499999</v>
      </c>
      <c r="Q36" s="15">
        <f t="shared" si="3"/>
        <v>2791650.9806499998</v>
      </c>
      <c r="R36" s="15">
        <f t="shared" si="4"/>
        <v>930550.32688333327</v>
      </c>
    </row>
    <row r="37" spans="1:18" x14ac:dyDescent="0.35">
      <c r="A37">
        <v>140179</v>
      </c>
      <c r="B37" s="24">
        <v>13297</v>
      </c>
      <c r="C37" s="25" t="s">
        <v>225</v>
      </c>
      <c r="D37" t="s">
        <v>242</v>
      </c>
      <c r="E37" s="26">
        <v>13</v>
      </c>
      <c r="F37" s="62">
        <v>27.915929999999999</v>
      </c>
      <c r="G37" s="62">
        <f t="shared" si="5"/>
        <v>2.1473792307692308</v>
      </c>
      <c r="H37" s="16">
        <v>2624</v>
      </c>
      <c r="I37" s="28">
        <f t="shared" si="1"/>
        <v>73251.400320000001</v>
      </c>
      <c r="J37" s="28"/>
      <c r="K37" s="26">
        <v>4645</v>
      </c>
      <c r="L37" s="62">
        <v>1114.4613000000002</v>
      </c>
      <c r="M37" s="62">
        <f t="shared" si="0"/>
        <v>0.23992708288482242</v>
      </c>
      <c r="N37" s="68">
        <v>804.5</v>
      </c>
      <c r="O37" s="15">
        <f t="shared" si="2"/>
        <v>896584.11585000018</v>
      </c>
      <c r="Q37" s="15">
        <f t="shared" si="3"/>
        <v>969835.51617000019</v>
      </c>
      <c r="R37" s="15">
        <f t="shared" si="4"/>
        <v>323278.50539000006</v>
      </c>
    </row>
    <row r="38" spans="1:18" x14ac:dyDescent="0.35">
      <c r="B38" s="24">
        <v>14001</v>
      </c>
      <c r="C38" s="25" t="s">
        <v>226</v>
      </c>
      <c r="D38" t="s">
        <v>242</v>
      </c>
      <c r="E38" s="26">
        <v>420</v>
      </c>
      <c r="F38" s="62">
        <v>403.58780000000002</v>
      </c>
      <c r="G38" s="62">
        <f t="shared" si="5"/>
        <v>0.96092333333333335</v>
      </c>
      <c r="H38" s="16">
        <v>2624</v>
      </c>
      <c r="I38" s="28">
        <f t="shared" si="1"/>
        <v>1059014.3872</v>
      </c>
      <c r="J38" s="28"/>
      <c r="K38" s="26">
        <v>17494</v>
      </c>
      <c r="L38" s="62">
        <v>4392.4538999999995</v>
      </c>
      <c r="M38" s="62">
        <f t="shared" si="0"/>
        <v>0.25108345146907507</v>
      </c>
      <c r="N38" s="68">
        <v>804.5</v>
      </c>
      <c r="O38" s="15">
        <f t="shared" si="2"/>
        <v>3533729.1625499995</v>
      </c>
      <c r="Q38" s="15">
        <f t="shared" si="3"/>
        <v>4592743.5497499993</v>
      </c>
      <c r="R38" s="15">
        <f t="shared" si="4"/>
        <v>1530914.516583333</v>
      </c>
    </row>
    <row r="39" spans="1:18" x14ac:dyDescent="0.35">
      <c r="A39">
        <v>140185</v>
      </c>
      <c r="B39" s="24">
        <v>15007</v>
      </c>
      <c r="C39" s="25" t="s">
        <v>227</v>
      </c>
      <c r="D39" t="s">
        <v>242</v>
      </c>
      <c r="E39" s="26">
        <v>157</v>
      </c>
      <c r="F39" s="62">
        <v>279.41419999999999</v>
      </c>
      <c r="G39" s="62">
        <f t="shared" si="5"/>
        <v>1.779708280254777</v>
      </c>
      <c r="H39" s="16">
        <v>2624</v>
      </c>
      <c r="I39" s="28">
        <f t="shared" si="1"/>
        <v>733182.86080000002</v>
      </c>
      <c r="J39" s="28"/>
      <c r="K39" s="26">
        <v>11887</v>
      </c>
      <c r="L39" s="62">
        <v>3845.3589000000002</v>
      </c>
      <c r="M39" s="62">
        <f t="shared" si="0"/>
        <v>0.32349279885589299</v>
      </c>
      <c r="N39" s="68">
        <v>804.5</v>
      </c>
      <c r="O39" s="15">
        <f t="shared" si="2"/>
        <v>3093591.2350500003</v>
      </c>
      <c r="Q39" s="15">
        <f t="shared" si="3"/>
        <v>3826774.0958500002</v>
      </c>
      <c r="R39" s="15">
        <f t="shared" si="4"/>
        <v>1275591.3652833335</v>
      </c>
    </row>
    <row r="40" spans="1:18" x14ac:dyDescent="0.35">
      <c r="A40">
        <v>140148</v>
      </c>
      <c r="B40" s="24">
        <v>16004</v>
      </c>
      <c r="C40" s="25" t="s">
        <v>228</v>
      </c>
      <c r="D40" t="s">
        <v>242</v>
      </c>
      <c r="E40" s="26">
        <v>39</v>
      </c>
      <c r="F40" s="62">
        <v>48.775300000000001</v>
      </c>
      <c r="G40" s="62">
        <f t="shared" si="5"/>
        <v>1.250648717948718</v>
      </c>
      <c r="H40" s="16">
        <v>2624</v>
      </c>
      <c r="I40" s="28">
        <f t="shared" si="1"/>
        <v>127986.3872</v>
      </c>
      <c r="J40" s="28"/>
      <c r="K40" s="26">
        <v>7873</v>
      </c>
      <c r="L40" s="62">
        <v>1643.4274999999998</v>
      </c>
      <c r="M40" s="62">
        <f t="shared" si="0"/>
        <v>0.20874222024641176</v>
      </c>
      <c r="N40" s="68">
        <v>804.5</v>
      </c>
      <c r="O40" s="15">
        <f t="shared" si="2"/>
        <v>1322137.4237499998</v>
      </c>
      <c r="Q40" s="15">
        <f t="shared" si="3"/>
        <v>1450123.8109499998</v>
      </c>
      <c r="R40" s="15">
        <f t="shared" si="4"/>
        <v>483374.60364999995</v>
      </c>
    </row>
    <row r="41" spans="1:18" x14ac:dyDescent="0.35">
      <c r="A41">
        <v>140100</v>
      </c>
      <c r="B41" s="24">
        <v>16005</v>
      </c>
      <c r="C41" s="25" t="s">
        <v>229</v>
      </c>
      <c r="D41" t="s">
        <v>242</v>
      </c>
      <c r="E41" s="26">
        <v>47</v>
      </c>
      <c r="F41" s="62">
        <v>69.192699999999988</v>
      </c>
      <c r="G41" s="62">
        <f t="shared" si="5"/>
        <v>1.4721851063829785</v>
      </c>
      <c r="H41" s="16">
        <v>2624</v>
      </c>
      <c r="I41" s="28">
        <f t="shared" si="1"/>
        <v>181561.64479999998</v>
      </c>
      <c r="J41" s="28"/>
      <c r="K41" s="26">
        <v>4394</v>
      </c>
      <c r="L41" s="62">
        <v>1399.499</v>
      </c>
      <c r="M41" s="62">
        <f t="shared" si="0"/>
        <v>0.31850227583067819</v>
      </c>
      <c r="N41" s="68">
        <v>804.5</v>
      </c>
      <c r="O41" s="15">
        <f t="shared" si="2"/>
        <v>1125896.9454999999</v>
      </c>
      <c r="Q41" s="15">
        <f t="shared" si="3"/>
        <v>1307458.5902999998</v>
      </c>
      <c r="R41" s="15">
        <f t="shared" si="4"/>
        <v>435819.53009999992</v>
      </c>
    </row>
    <row r="42" spans="1:18" x14ac:dyDescent="0.35">
      <c r="B42" s="24">
        <v>16010</v>
      </c>
      <c r="C42" s="25" t="s">
        <v>230</v>
      </c>
      <c r="D42" t="s">
        <v>242</v>
      </c>
      <c r="E42" s="26">
        <v>24</v>
      </c>
      <c r="F42" s="62">
        <v>40.173499999999997</v>
      </c>
      <c r="G42" s="62">
        <f>IFERROR(F42/E42,0)</f>
        <v>1.6738958333333331</v>
      </c>
      <c r="H42" s="16">
        <v>2624</v>
      </c>
      <c r="I42" s="28">
        <f>E42*G42*H42</f>
        <v>105415.264</v>
      </c>
      <c r="J42" s="28"/>
      <c r="K42" s="26">
        <v>9520</v>
      </c>
      <c r="L42" s="62">
        <v>1250.9305999999999</v>
      </c>
      <c r="M42" s="62">
        <f>IFERROR(L42/K42,0)</f>
        <v>0.13140027310924368</v>
      </c>
      <c r="N42" s="68">
        <v>804.5</v>
      </c>
      <c r="O42" s="15">
        <f>K42*M42*N42</f>
        <v>1006373.6676999999</v>
      </c>
      <c r="Q42" s="15">
        <f>O42+I42</f>
        <v>1111788.9316999998</v>
      </c>
      <c r="R42" s="15">
        <f>Q42/3</f>
        <v>370596.31056666659</v>
      </c>
    </row>
    <row r="43" spans="1:18" x14ac:dyDescent="0.35">
      <c r="A43">
        <v>140101</v>
      </c>
      <c r="B43" s="24">
        <v>16017</v>
      </c>
      <c r="C43" s="25" t="s">
        <v>231</v>
      </c>
      <c r="D43" t="s">
        <v>242</v>
      </c>
      <c r="E43" s="26">
        <v>1566</v>
      </c>
      <c r="F43" s="62">
        <v>2358.4402999999998</v>
      </c>
      <c r="G43" s="62">
        <f t="shared" si="5"/>
        <v>1.5060282886334608</v>
      </c>
      <c r="H43" s="16">
        <v>2624</v>
      </c>
      <c r="I43" s="28">
        <f t="shared" si="1"/>
        <v>6188547.3471999997</v>
      </c>
      <c r="J43" s="28"/>
      <c r="K43" s="26">
        <v>25570</v>
      </c>
      <c r="L43" s="62">
        <v>10222.478600000002</v>
      </c>
      <c r="M43" s="62">
        <f t="shared" si="0"/>
        <v>0.39978406726632781</v>
      </c>
      <c r="N43" s="68">
        <v>804.5</v>
      </c>
      <c r="O43" s="15">
        <f t="shared" si="2"/>
        <v>8223984.0337000014</v>
      </c>
      <c r="Q43" s="15">
        <f t="shared" si="3"/>
        <v>14412531.380900001</v>
      </c>
      <c r="R43" s="15">
        <f t="shared" si="4"/>
        <v>4804177.1269666674</v>
      </c>
    </row>
    <row r="44" spans="1:18" x14ac:dyDescent="0.35">
      <c r="A44">
        <v>140010</v>
      </c>
      <c r="B44" s="24">
        <v>16020</v>
      </c>
      <c r="C44" s="25" t="s">
        <v>232</v>
      </c>
      <c r="D44" t="s">
        <v>242</v>
      </c>
      <c r="E44" s="26">
        <v>502</v>
      </c>
      <c r="F44" s="62">
        <v>825.82009999999968</v>
      </c>
      <c r="G44" s="62">
        <f t="shared" si="5"/>
        <v>1.6450599601593618</v>
      </c>
      <c r="H44" s="16">
        <v>2624</v>
      </c>
      <c r="I44" s="28">
        <f t="shared" si="1"/>
        <v>2166951.9423999991</v>
      </c>
      <c r="J44" s="28"/>
      <c r="K44" s="26">
        <v>12516</v>
      </c>
      <c r="L44" s="62">
        <v>3929.2304999999997</v>
      </c>
      <c r="M44" s="62">
        <f t="shared" si="0"/>
        <v>0.31393660115052729</v>
      </c>
      <c r="N44" s="68">
        <v>804.5</v>
      </c>
      <c r="O44" s="15">
        <f t="shared" si="2"/>
        <v>3161065.93725</v>
      </c>
      <c r="Q44" s="15">
        <f t="shared" si="3"/>
        <v>5328017.8796499986</v>
      </c>
      <c r="R44" s="15">
        <f t="shared" si="4"/>
        <v>1776005.959883333</v>
      </c>
    </row>
    <row r="45" spans="1:18" x14ac:dyDescent="0.35">
      <c r="A45">
        <v>140242</v>
      </c>
      <c r="B45" s="24">
        <v>17001</v>
      </c>
      <c r="C45" s="25" t="s">
        <v>233</v>
      </c>
      <c r="D45" t="s">
        <v>242</v>
      </c>
      <c r="E45" s="26">
        <v>553</v>
      </c>
      <c r="F45" s="62">
        <v>641.64230000000009</v>
      </c>
      <c r="G45" s="62">
        <f t="shared" si="5"/>
        <v>1.1602934900542496</v>
      </c>
      <c r="H45" s="16">
        <v>2624</v>
      </c>
      <c r="I45" s="28">
        <f t="shared" si="1"/>
        <v>1683669.3952000001</v>
      </c>
      <c r="J45" s="28"/>
      <c r="K45" s="26">
        <v>16694</v>
      </c>
      <c r="L45" s="62">
        <v>4554.6239000000005</v>
      </c>
      <c r="M45" s="62">
        <f t="shared" si="0"/>
        <v>0.27282999281178871</v>
      </c>
      <c r="N45" s="68">
        <v>804.5</v>
      </c>
      <c r="O45" s="15">
        <f t="shared" si="2"/>
        <v>3664194.9275500006</v>
      </c>
      <c r="Q45" s="15">
        <f t="shared" si="3"/>
        <v>5347864.3227500003</v>
      </c>
      <c r="R45" s="15">
        <f t="shared" si="4"/>
        <v>1782621.4409166668</v>
      </c>
    </row>
    <row r="46" spans="1:18" x14ac:dyDescent="0.35">
      <c r="A46">
        <v>140113</v>
      </c>
      <c r="B46" s="24">
        <v>19034</v>
      </c>
      <c r="C46" s="25" t="s">
        <v>234</v>
      </c>
      <c r="D46" t="s">
        <v>242</v>
      </c>
      <c r="E46" s="26">
        <v>152</v>
      </c>
      <c r="F46" s="62">
        <v>148.24619999999999</v>
      </c>
      <c r="G46" s="62">
        <f t="shared" si="5"/>
        <v>0.97530394736842096</v>
      </c>
      <c r="H46" s="16">
        <v>2624</v>
      </c>
      <c r="I46" s="28">
        <f t="shared" si="1"/>
        <v>388998.02879999997</v>
      </c>
      <c r="J46" s="28"/>
      <c r="K46" s="26">
        <v>11560</v>
      </c>
      <c r="L46" s="62">
        <v>1596.097</v>
      </c>
      <c r="M46" s="62">
        <f t="shared" si="0"/>
        <v>0.13807067474048443</v>
      </c>
      <c r="N46" s="68">
        <v>804.5</v>
      </c>
      <c r="O46" s="15">
        <f t="shared" si="2"/>
        <v>1284060.0364999999</v>
      </c>
      <c r="Q46" s="15">
        <f t="shared" si="3"/>
        <v>1673058.0652999999</v>
      </c>
      <c r="R46" s="15">
        <f t="shared" si="4"/>
        <v>557686.02176666667</v>
      </c>
    </row>
    <row r="47" spans="1:18" x14ac:dyDescent="0.35">
      <c r="A47">
        <v>140062</v>
      </c>
      <c r="B47" s="24">
        <v>24001</v>
      </c>
      <c r="C47" s="25" t="s">
        <v>235</v>
      </c>
      <c r="D47" t="s">
        <v>242</v>
      </c>
      <c r="E47" s="26">
        <v>9</v>
      </c>
      <c r="F47" s="62">
        <v>21.078499999999998</v>
      </c>
      <c r="G47" s="62">
        <f t="shared" si="5"/>
        <v>2.3420555555555556</v>
      </c>
      <c r="H47" s="16">
        <v>2624</v>
      </c>
      <c r="I47" s="28">
        <f t="shared" si="1"/>
        <v>55309.983999999997</v>
      </c>
      <c r="J47" s="28"/>
      <c r="K47" s="26">
        <v>1459</v>
      </c>
      <c r="L47" s="62">
        <v>1182.4056999999998</v>
      </c>
      <c r="M47" s="62">
        <f t="shared" si="0"/>
        <v>0.81042200137080178</v>
      </c>
      <c r="N47" s="68">
        <v>804.5</v>
      </c>
      <c r="O47" s="15">
        <f t="shared" si="2"/>
        <v>951245.38564999984</v>
      </c>
      <c r="Q47" s="15">
        <f>O47+I47</f>
        <v>1006555.3696499998</v>
      </c>
      <c r="R47" s="15">
        <f t="shared" si="4"/>
        <v>335518.45654999994</v>
      </c>
    </row>
    <row r="48" spans="1:18" x14ac:dyDescent="0.35">
      <c r="B48" s="24">
        <v>3029</v>
      </c>
      <c r="C48" s="25" t="s">
        <v>236</v>
      </c>
      <c r="D48" t="s">
        <v>242</v>
      </c>
      <c r="E48" s="26">
        <v>7</v>
      </c>
      <c r="F48" s="62">
        <v>8.8987000000000016</v>
      </c>
      <c r="G48" s="62">
        <f t="shared" si="5"/>
        <v>1.2712428571428573</v>
      </c>
      <c r="H48" s="16">
        <v>2624</v>
      </c>
      <c r="I48" s="28">
        <f t="shared" si="1"/>
        <v>23350.188800000004</v>
      </c>
      <c r="J48" s="28"/>
      <c r="K48" s="26">
        <v>1332</v>
      </c>
      <c r="L48" s="62">
        <v>413.29240000000004</v>
      </c>
      <c r="M48" s="62">
        <f t="shared" si="0"/>
        <v>0.31027957957957963</v>
      </c>
      <c r="N48" s="68">
        <v>804.5</v>
      </c>
      <c r="O48" s="15">
        <f t="shared" si="2"/>
        <v>332493.73580000008</v>
      </c>
      <c r="Q48" s="15">
        <f>O48+I48</f>
        <v>355843.92460000009</v>
      </c>
      <c r="R48" s="15">
        <f t="shared" si="4"/>
        <v>118614.64153333336</v>
      </c>
    </row>
    <row r="49" spans="2:18" x14ac:dyDescent="0.35">
      <c r="B49" s="24">
        <v>3055</v>
      </c>
      <c r="C49" s="25" t="s">
        <v>237</v>
      </c>
      <c r="D49" t="s">
        <v>242</v>
      </c>
      <c r="E49" s="26">
        <v>379</v>
      </c>
      <c r="F49" s="62">
        <v>503.06099999999998</v>
      </c>
      <c r="G49" s="62">
        <f t="shared" si="5"/>
        <v>1.3273377308707124</v>
      </c>
      <c r="H49" s="16">
        <v>2624</v>
      </c>
      <c r="I49" s="28">
        <f t="shared" si="1"/>
        <v>1320032.064</v>
      </c>
      <c r="J49" s="28"/>
      <c r="K49" s="26">
        <v>9288</v>
      </c>
      <c r="L49" s="62">
        <v>2922.3943999999997</v>
      </c>
      <c r="M49" s="62">
        <f t="shared" si="0"/>
        <v>0.31464194659776051</v>
      </c>
      <c r="N49" s="68">
        <v>804.5</v>
      </c>
      <c r="O49" s="15">
        <f t="shared" si="2"/>
        <v>2351066.2947999998</v>
      </c>
      <c r="Q49" s="15">
        <f t="shared" ref="Q49:Q52" si="6">O49+I49</f>
        <v>3671098.3587999996</v>
      </c>
      <c r="R49" s="15">
        <f t="shared" si="4"/>
        <v>1223699.4529333331</v>
      </c>
    </row>
    <row r="50" spans="2:18" x14ac:dyDescent="0.35">
      <c r="B50" s="24">
        <v>10003</v>
      </c>
      <c r="C50" s="25" t="s">
        <v>238</v>
      </c>
      <c r="D50" t="s">
        <v>242</v>
      </c>
      <c r="E50" s="26">
        <v>647</v>
      </c>
      <c r="F50" s="62">
        <v>787.7399999999999</v>
      </c>
      <c r="G50" s="62">
        <f t="shared" si="5"/>
        <v>1.2175270479134466</v>
      </c>
      <c r="H50" s="16">
        <v>2624</v>
      </c>
      <c r="I50" s="28">
        <f t="shared" si="1"/>
        <v>2067029.7599999998</v>
      </c>
      <c r="J50" s="28"/>
      <c r="K50" s="26">
        <v>23386</v>
      </c>
      <c r="L50" s="62">
        <v>5052.9229999999998</v>
      </c>
      <c r="M50" s="62">
        <f t="shared" si="0"/>
        <v>0.21606615068844606</v>
      </c>
      <c r="N50" s="68">
        <v>804.5</v>
      </c>
      <c r="O50" s="15">
        <f t="shared" si="2"/>
        <v>4065076.5534999999</v>
      </c>
      <c r="Q50" s="15">
        <f t="shared" si="6"/>
        <v>6132106.3135000002</v>
      </c>
      <c r="R50" s="15">
        <f t="shared" si="4"/>
        <v>2044035.4378333334</v>
      </c>
    </row>
    <row r="51" spans="2:18" x14ac:dyDescent="0.35">
      <c r="B51" s="24">
        <v>18015</v>
      </c>
      <c r="C51" s="25" t="s">
        <v>239</v>
      </c>
      <c r="D51" t="s">
        <v>242</v>
      </c>
      <c r="E51" s="26">
        <v>472</v>
      </c>
      <c r="F51" s="62">
        <v>513.99279999999987</v>
      </c>
      <c r="G51" s="62">
        <f t="shared" si="5"/>
        <v>1.0889677966101692</v>
      </c>
      <c r="H51" s="16">
        <v>2624</v>
      </c>
      <c r="I51" s="28">
        <f t="shared" si="1"/>
        <v>1348717.1071999997</v>
      </c>
      <c r="J51" s="28"/>
      <c r="K51" s="26">
        <v>24219</v>
      </c>
      <c r="L51" s="62">
        <v>4684.8580999999995</v>
      </c>
      <c r="M51" s="62">
        <f t="shared" si="0"/>
        <v>0.19343730542136336</v>
      </c>
      <c r="N51" s="68">
        <v>804.5</v>
      </c>
      <c r="O51" s="15">
        <f t="shared" si="2"/>
        <v>3768968.3414499997</v>
      </c>
      <c r="Q51" s="15">
        <f t="shared" si="6"/>
        <v>5117685.4486499997</v>
      </c>
      <c r="R51" s="15">
        <f t="shared" si="4"/>
        <v>1705895.14955</v>
      </c>
    </row>
    <row r="52" spans="2:18" x14ac:dyDescent="0.35">
      <c r="B52" s="24">
        <v>8016</v>
      </c>
      <c r="C52" s="25" t="s">
        <v>240</v>
      </c>
      <c r="D52" t="s">
        <v>242</v>
      </c>
      <c r="E52" s="26">
        <v>201</v>
      </c>
      <c r="F52" s="62">
        <v>394.01</v>
      </c>
      <c r="G52" s="62">
        <f>IFERROR(F52/E52,0)</f>
        <v>1.9602487562189055</v>
      </c>
      <c r="H52" s="16">
        <v>2624</v>
      </c>
      <c r="I52" s="28">
        <f>E52*G52*H52</f>
        <v>1033882.24</v>
      </c>
      <c r="J52" s="28"/>
      <c r="K52" s="26">
        <v>12052</v>
      </c>
      <c r="L52" s="62">
        <v>4659.6007</v>
      </c>
      <c r="M52" s="62">
        <f>IFERROR(L52/K52,0)</f>
        <v>0.3866246846996349</v>
      </c>
      <c r="N52" s="68">
        <v>804.5</v>
      </c>
      <c r="O52" s="15">
        <f>K52*M52*N52</f>
        <v>3748648.76315</v>
      </c>
      <c r="P52" s="15">
        <f>O52+I52</f>
        <v>4782531.0031500002</v>
      </c>
      <c r="Q52" s="15">
        <f t="shared" si="6"/>
        <v>4782531.0031500002</v>
      </c>
      <c r="R52" s="15">
        <f t="shared" si="4"/>
        <v>1594177.0010500001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2025-03-12T19:12:17Z</dcterms:created>
  <dcterms:modified xsi:type="dcterms:W3CDTF">2025-03-12T19:13:47Z</dcterms:modified>
</cp:coreProperties>
</file>