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0201d\Data\Brda\Hospital_MCO_Reimb\2025 Hospital\MCAP Quarterly 7.1.2025\FILES TO POST\Created Files to Post\"/>
    </mc:Choice>
  </mc:AlternateContent>
  <xr:revisionPtr revIDLastSave="0" documentId="14_{D31A6903-8036-4DB7-A911-4CC9426CB7A5}" xr6:coauthVersionLast="47" xr6:coauthVersionMax="47" xr10:uidLastSave="{00000000-0000-0000-0000-000000000000}"/>
  <bookViews>
    <workbookView xWindow="-110" yWindow="-110" windowWidth="19420" windowHeight="10420" xr2:uid="{99AB4AAD-FC6F-4DBA-84FF-7ADFC8137AC8}"/>
  </bookViews>
  <sheets>
    <sheet name="Safety Net Pool" sheetId="1" r:id="rId1"/>
    <sheet name="Public Hospital Pool" sheetId="3" r:id="rId2"/>
    <sheet name="Critical Access Pool" sheetId="5" r:id="rId3"/>
    <sheet name="Fixed Rate - Volume" sheetId="7" r:id="rId4"/>
    <sheet name="Fixed Rate-Acuity High Medicaid" sheetId="8" r:id="rId5"/>
    <sheet name="Fixed Rate-Acuity Other Acute" sheetId="9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9" l="1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O24" i="9" s="1"/>
  <c r="M25" i="9"/>
  <c r="M26" i="9"/>
  <c r="M27" i="9"/>
  <c r="M28" i="9"/>
  <c r="M29" i="9"/>
  <c r="M30" i="9"/>
  <c r="M31" i="9"/>
  <c r="M32" i="9"/>
  <c r="O32" i="9" s="1"/>
  <c r="M33" i="9"/>
  <c r="M34" i="9"/>
  <c r="M35" i="9"/>
  <c r="M36" i="9"/>
  <c r="M37" i="9"/>
  <c r="M38" i="9"/>
  <c r="M39" i="9"/>
  <c r="M40" i="9"/>
  <c r="O40" i="9" s="1"/>
  <c r="M41" i="9"/>
  <c r="M42" i="9"/>
  <c r="M43" i="9"/>
  <c r="M44" i="9"/>
  <c r="M45" i="9"/>
  <c r="M46" i="9"/>
  <c r="M47" i="9"/>
  <c r="M48" i="9"/>
  <c r="O48" i="9" s="1"/>
  <c r="M49" i="9"/>
  <c r="M50" i="9"/>
  <c r="M51" i="9"/>
  <c r="M52" i="9"/>
  <c r="G52" i="9"/>
  <c r="G51" i="9"/>
  <c r="O50" i="9"/>
  <c r="G50" i="9"/>
  <c r="I50" i="9" s="1"/>
  <c r="O49" i="9"/>
  <c r="G49" i="9"/>
  <c r="I49" i="9" s="1"/>
  <c r="G48" i="9"/>
  <c r="G47" i="9"/>
  <c r="O46" i="9"/>
  <c r="G46" i="9"/>
  <c r="I46" i="9" s="1"/>
  <c r="O45" i="9"/>
  <c r="G45" i="9"/>
  <c r="I45" i="9" s="1"/>
  <c r="G44" i="9"/>
  <c r="I44" i="9" s="1"/>
  <c r="G43" i="9"/>
  <c r="O42" i="9"/>
  <c r="G42" i="9"/>
  <c r="I42" i="9" s="1"/>
  <c r="O41" i="9"/>
  <c r="G41" i="9"/>
  <c r="I41" i="9" s="1"/>
  <c r="G40" i="9"/>
  <c r="G39" i="9"/>
  <c r="O38" i="9"/>
  <c r="G38" i="9"/>
  <c r="I38" i="9" s="1"/>
  <c r="O37" i="9"/>
  <c r="G37" i="9"/>
  <c r="I37" i="9" s="1"/>
  <c r="G36" i="9"/>
  <c r="I36" i="9" s="1"/>
  <c r="G35" i="9"/>
  <c r="O34" i="9"/>
  <c r="G34" i="9"/>
  <c r="I34" i="9" s="1"/>
  <c r="O33" i="9"/>
  <c r="Q33" i="9" s="1"/>
  <c r="R33" i="9" s="1"/>
  <c r="I33" i="9"/>
  <c r="G33" i="9"/>
  <c r="G32" i="9"/>
  <c r="G31" i="9"/>
  <c r="O30" i="9"/>
  <c r="G30" i="9"/>
  <c r="I30" i="9" s="1"/>
  <c r="O29" i="9"/>
  <c r="G29" i="9"/>
  <c r="G28" i="9"/>
  <c r="I28" i="9" s="1"/>
  <c r="O27" i="9"/>
  <c r="O26" i="9"/>
  <c r="Q26" i="9" s="1"/>
  <c r="R26" i="9" s="1"/>
  <c r="I26" i="9"/>
  <c r="G26" i="9"/>
  <c r="O25" i="9"/>
  <c r="G25" i="9"/>
  <c r="I25" i="9" s="1"/>
  <c r="G24" i="9"/>
  <c r="G23" i="9"/>
  <c r="I23" i="9" s="1"/>
  <c r="O22" i="9"/>
  <c r="Q22" i="9" s="1"/>
  <c r="R22" i="9" s="1"/>
  <c r="G22" i="9"/>
  <c r="I22" i="9" s="1"/>
  <c r="O21" i="9"/>
  <c r="G21" i="9"/>
  <c r="I21" i="9" s="1"/>
  <c r="G20" i="9"/>
  <c r="I20" i="9" s="1"/>
  <c r="O19" i="9"/>
  <c r="O18" i="9"/>
  <c r="G18" i="9"/>
  <c r="I18" i="9" s="1"/>
  <c r="G17" i="9"/>
  <c r="I17" i="9" s="1"/>
  <c r="O16" i="9"/>
  <c r="G16" i="9"/>
  <c r="I16" i="9" s="1"/>
  <c r="G15" i="9"/>
  <c r="I15" i="9" s="1"/>
  <c r="O14" i="9"/>
  <c r="Q14" i="9" s="1"/>
  <c r="R14" i="9" s="1"/>
  <c r="G14" i="9"/>
  <c r="I14" i="9" s="1"/>
  <c r="O13" i="9"/>
  <c r="G13" i="9"/>
  <c r="I13" i="9"/>
  <c r="O12" i="9"/>
  <c r="G12" i="9"/>
  <c r="I12" i="9" s="1"/>
  <c r="O11" i="9"/>
  <c r="O10" i="9"/>
  <c r="I9" i="9"/>
  <c r="G9" i="9"/>
  <c r="P6" i="9"/>
  <c r="O49" i="8"/>
  <c r="M49" i="8"/>
  <c r="M48" i="8"/>
  <c r="O48" i="8" s="1"/>
  <c r="G48" i="8"/>
  <c r="I48" i="8" s="1"/>
  <c r="M47" i="8"/>
  <c r="G47" i="8"/>
  <c r="I47" i="8" s="1"/>
  <c r="M46" i="8"/>
  <c r="O46" i="8" s="1"/>
  <c r="G46" i="8"/>
  <c r="M45" i="8"/>
  <c r="G45" i="8"/>
  <c r="I45" i="8" s="1"/>
  <c r="G44" i="8"/>
  <c r="I44" i="8" s="1"/>
  <c r="M43" i="8"/>
  <c r="O43" i="8" s="1"/>
  <c r="G43" i="8"/>
  <c r="G42" i="8"/>
  <c r="I42" i="8" s="1"/>
  <c r="M41" i="8"/>
  <c r="O41" i="8" s="1"/>
  <c r="M40" i="8"/>
  <c r="O40" i="8" s="1"/>
  <c r="M39" i="8"/>
  <c r="G39" i="8"/>
  <c r="I39" i="8" s="1"/>
  <c r="M38" i="8"/>
  <c r="O38" i="8" s="1"/>
  <c r="M37" i="8"/>
  <c r="G37" i="8"/>
  <c r="I37" i="8" s="1"/>
  <c r="M36" i="8"/>
  <c r="G36" i="8"/>
  <c r="I36" i="8" s="1"/>
  <c r="M35" i="8"/>
  <c r="O35" i="8" s="1"/>
  <c r="G35" i="8"/>
  <c r="I35" i="8"/>
  <c r="G34" i="8"/>
  <c r="I34" i="8" s="1"/>
  <c r="M32" i="8"/>
  <c r="O32" i="8" s="1"/>
  <c r="P32" i="8" s="1"/>
  <c r="Q32" i="8" s="1"/>
  <c r="I32" i="8"/>
  <c r="G32" i="8"/>
  <c r="M31" i="8"/>
  <c r="G31" i="8"/>
  <c r="I31" i="8" s="1"/>
  <c r="M30" i="8"/>
  <c r="O30" i="8" s="1"/>
  <c r="G30" i="8"/>
  <c r="G29" i="8"/>
  <c r="I29" i="8" s="1"/>
  <c r="M28" i="8"/>
  <c r="O28" i="8" s="1"/>
  <c r="G28" i="8"/>
  <c r="I28" i="8" s="1"/>
  <c r="O27" i="8"/>
  <c r="M27" i="8"/>
  <c r="G27" i="8"/>
  <c r="I27" i="8"/>
  <c r="G26" i="8"/>
  <c r="I26" i="8" s="1"/>
  <c r="M24" i="8"/>
  <c r="O24" i="8" s="1"/>
  <c r="G24" i="8"/>
  <c r="M23" i="8"/>
  <c r="I23" i="8"/>
  <c r="G23" i="8"/>
  <c r="M22" i="8"/>
  <c r="O22" i="8" s="1"/>
  <c r="G22" i="8"/>
  <c r="G21" i="8"/>
  <c r="G20" i="8"/>
  <c r="I20" i="8" s="1"/>
  <c r="M19" i="8"/>
  <c r="O19" i="8" s="1"/>
  <c r="G19" i="8"/>
  <c r="G18" i="8"/>
  <c r="I18" i="8" s="1"/>
  <c r="M16" i="8"/>
  <c r="O16" i="8" s="1"/>
  <c r="M15" i="8"/>
  <c r="G15" i="8"/>
  <c r="I15" i="8" s="1"/>
  <c r="G13" i="8"/>
  <c r="M12" i="8"/>
  <c r="G12" i="8"/>
  <c r="I12" i="8" s="1"/>
  <c r="M11" i="8"/>
  <c r="O11" i="8" s="1"/>
  <c r="G11" i="8"/>
  <c r="O10" i="8"/>
  <c r="M10" i="8"/>
  <c r="G10" i="8"/>
  <c r="I10" i="8" s="1"/>
  <c r="M9" i="8"/>
  <c r="O9" i="8" s="1"/>
  <c r="I38" i="7"/>
  <c r="J38" i="7" s="1"/>
  <c r="F38" i="7"/>
  <c r="G38" i="7" s="1"/>
  <c r="J37" i="7"/>
  <c r="I37" i="7"/>
  <c r="F37" i="7"/>
  <c r="G37" i="7" s="1"/>
  <c r="I36" i="7"/>
  <c r="J36" i="7" s="1"/>
  <c r="F36" i="7"/>
  <c r="G36" i="7" s="1"/>
  <c r="I35" i="7"/>
  <c r="J35" i="7"/>
  <c r="F35" i="7"/>
  <c r="G35" i="7" s="1"/>
  <c r="I34" i="7"/>
  <c r="J34" i="7"/>
  <c r="F34" i="7"/>
  <c r="G34" i="7" s="1"/>
  <c r="K34" i="7" s="1"/>
  <c r="L34" i="7" s="1"/>
  <c r="J33" i="7"/>
  <c r="I33" i="7"/>
  <c r="F33" i="7"/>
  <c r="G33" i="7" s="1"/>
  <c r="K33" i="7" s="1"/>
  <c r="L33" i="7" s="1"/>
  <c r="I32" i="7"/>
  <c r="J32" i="7"/>
  <c r="F32" i="7"/>
  <c r="G32" i="7" s="1"/>
  <c r="K32" i="7" s="1"/>
  <c r="L32" i="7" s="1"/>
  <c r="J31" i="7"/>
  <c r="G31" i="7"/>
  <c r="E39" i="7"/>
  <c r="I28" i="7"/>
  <c r="J28" i="7"/>
  <c r="F28" i="7"/>
  <c r="G28" i="7" s="1"/>
  <c r="I27" i="7"/>
  <c r="J27" i="7"/>
  <c r="F27" i="7"/>
  <c r="G27" i="7" s="1"/>
  <c r="K26" i="7"/>
  <c r="L26" i="7" s="1"/>
  <c r="I26" i="7"/>
  <c r="J26" i="7"/>
  <c r="F26" i="7"/>
  <c r="G26" i="7"/>
  <c r="I25" i="7"/>
  <c r="J25" i="7"/>
  <c r="G25" i="7"/>
  <c r="K25" i="7" s="1"/>
  <c r="L25" i="7" s="1"/>
  <c r="F25" i="7"/>
  <c r="K24" i="7"/>
  <c r="L24" i="7" s="1"/>
  <c r="I24" i="7"/>
  <c r="J24" i="7"/>
  <c r="F24" i="7"/>
  <c r="G24" i="7" s="1"/>
  <c r="I23" i="7"/>
  <c r="J23" i="7"/>
  <c r="G23" i="7"/>
  <c r="K23" i="7" s="1"/>
  <c r="L23" i="7" s="1"/>
  <c r="F23" i="7"/>
  <c r="I22" i="7"/>
  <c r="J22" i="7"/>
  <c r="F22" i="7"/>
  <c r="G22" i="7" s="1"/>
  <c r="I21" i="7"/>
  <c r="J21" i="7"/>
  <c r="G21" i="7"/>
  <c r="K21" i="7" s="1"/>
  <c r="L21" i="7" s="1"/>
  <c r="F21" i="7"/>
  <c r="I20" i="7"/>
  <c r="J20" i="7"/>
  <c r="F20" i="7"/>
  <c r="G20" i="7" s="1"/>
  <c r="I19" i="7"/>
  <c r="J19" i="7"/>
  <c r="F19" i="7"/>
  <c r="E29" i="7"/>
  <c r="I18" i="7"/>
  <c r="J18" i="7"/>
  <c r="F18" i="7"/>
  <c r="G18" i="7"/>
  <c r="J17" i="7"/>
  <c r="G17" i="7"/>
  <c r="J15" i="7"/>
  <c r="H15" i="7"/>
  <c r="G14" i="7"/>
  <c r="K14" i="7" s="1"/>
  <c r="L14" i="7" s="1"/>
  <c r="F14" i="7"/>
  <c r="F13" i="7"/>
  <c r="F12" i="7"/>
  <c r="G12" i="7" s="1"/>
  <c r="K12" i="7" s="1"/>
  <c r="L12" i="7" s="1"/>
  <c r="F11" i="7"/>
  <c r="F10" i="7"/>
  <c r="G10" i="7"/>
  <c r="K10" i="7" s="1"/>
  <c r="L10" i="7" s="1"/>
  <c r="E15" i="5"/>
  <c r="G7" i="5"/>
  <c r="C7" i="5"/>
  <c r="E15" i="3"/>
  <c r="G7" i="3"/>
  <c r="C7" i="3"/>
  <c r="H15" i="1"/>
  <c r="G7" i="1"/>
  <c r="I15" i="1" s="1"/>
  <c r="C7" i="1"/>
  <c r="Q25" i="9" l="1"/>
  <c r="R25" i="9" s="1"/>
  <c r="Q21" i="9"/>
  <c r="R21" i="9" s="1"/>
  <c r="Q49" i="9"/>
  <c r="R49" i="9" s="1"/>
  <c r="Q41" i="9"/>
  <c r="R41" i="9" s="1"/>
  <c r="Q37" i="9"/>
  <c r="R37" i="9" s="1"/>
  <c r="Q45" i="9"/>
  <c r="R45" i="9" s="1"/>
  <c r="P28" i="8"/>
  <c r="Q28" i="8" s="1"/>
  <c r="P48" i="8"/>
  <c r="Q48" i="8" s="1"/>
  <c r="K36" i="7"/>
  <c r="L36" i="7" s="1"/>
  <c r="K27" i="7"/>
  <c r="L27" i="7" s="1"/>
  <c r="K28" i="7"/>
  <c r="L28" i="7" s="1"/>
  <c r="K18" i="7"/>
  <c r="L18" i="7" s="1"/>
  <c r="K20" i="7"/>
  <c r="L20" i="7" s="1"/>
  <c r="K38" i="7"/>
  <c r="L38" i="7" s="1"/>
  <c r="K37" i="7"/>
  <c r="L37" i="7" s="1"/>
  <c r="F15" i="3"/>
  <c r="J18" i="1"/>
  <c r="J21" i="1"/>
  <c r="J37" i="1"/>
  <c r="J34" i="1"/>
  <c r="J41" i="1"/>
  <c r="J20" i="1"/>
  <c r="J29" i="1"/>
  <c r="J32" i="1"/>
  <c r="J31" i="1"/>
  <c r="J30" i="1"/>
  <c r="J27" i="1"/>
  <c r="J26" i="1"/>
  <c r="J16" i="1"/>
  <c r="J33" i="1"/>
  <c r="J25" i="1"/>
  <c r="J24" i="1"/>
  <c r="J23" i="1"/>
  <c r="J22" i="1"/>
  <c r="J40" i="1"/>
  <c r="J42" i="1"/>
  <c r="J39" i="1"/>
  <c r="J38" i="1"/>
  <c r="J35" i="1"/>
  <c r="J19" i="1"/>
  <c r="J17" i="1"/>
  <c r="F33" i="3"/>
  <c r="G33" i="3" s="1"/>
  <c r="F32" i="3"/>
  <c r="G32" i="3" s="1"/>
  <c r="F28" i="3"/>
  <c r="G28" i="3" s="1"/>
  <c r="F20" i="3"/>
  <c r="G20" i="3" s="1"/>
  <c r="F29" i="3"/>
  <c r="G29" i="3" s="1"/>
  <c r="F21" i="3"/>
  <c r="G21" i="3" s="1"/>
  <c r="F18" i="3"/>
  <c r="G18" i="3" s="1"/>
  <c r="F19" i="3"/>
  <c r="G19" i="3" s="1"/>
  <c r="F22" i="3"/>
  <c r="G22" i="3" s="1"/>
  <c r="F26" i="3"/>
  <c r="G26" i="3" s="1"/>
  <c r="F30" i="3"/>
  <c r="G30" i="3" s="1"/>
  <c r="F23" i="3"/>
  <c r="G23" i="3" s="1"/>
  <c r="F34" i="3"/>
  <c r="G34" i="3" s="1"/>
  <c r="F24" i="3"/>
  <c r="G24" i="3" s="1"/>
  <c r="F16" i="3"/>
  <c r="G16" i="3" s="1"/>
  <c r="F25" i="3"/>
  <c r="G25" i="3" s="1"/>
  <c r="F17" i="3"/>
  <c r="G17" i="3" s="1"/>
  <c r="F31" i="3"/>
  <c r="G31" i="3" s="1"/>
  <c r="F27" i="3"/>
  <c r="G27" i="3" s="1"/>
  <c r="E15" i="1"/>
  <c r="F15" i="1" s="1"/>
  <c r="F15" i="5"/>
  <c r="J36" i="1"/>
  <c r="G16" i="8"/>
  <c r="I16" i="8" s="1"/>
  <c r="P16" i="8" s="1"/>
  <c r="Q16" i="8" s="1"/>
  <c r="E6" i="8"/>
  <c r="H15" i="5"/>
  <c r="I15" i="5" s="1"/>
  <c r="J28" i="1"/>
  <c r="H15" i="3"/>
  <c r="I15" i="3" s="1"/>
  <c r="G39" i="7"/>
  <c r="K17" i="7"/>
  <c r="K22" i="7"/>
  <c r="L22" i="7" s="1"/>
  <c r="K35" i="7"/>
  <c r="L35" i="7" s="1"/>
  <c r="O33" i="8"/>
  <c r="G19" i="7"/>
  <c r="K19" i="7" s="1"/>
  <c r="L19" i="7" s="1"/>
  <c r="H29" i="7"/>
  <c r="E15" i="7"/>
  <c r="G9" i="7"/>
  <c r="M20" i="8"/>
  <c r="O20" i="8" s="1"/>
  <c r="P20" i="8" s="1"/>
  <c r="Q20" i="8" s="1"/>
  <c r="P24" i="8"/>
  <c r="Q24" i="8" s="1"/>
  <c r="F6" i="8"/>
  <c r="G6" i="8" s="1"/>
  <c r="L6" i="8"/>
  <c r="J29" i="7"/>
  <c r="J39" i="7"/>
  <c r="G17" i="8"/>
  <c r="I17" i="8" s="1"/>
  <c r="G11" i="7"/>
  <c r="K11" i="7" s="1"/>
  <c r="L11" i="7" s="1"/>
  <c r="K31" i="7"/>
  <c r="I9" i="8"/>
  <c r="P9" i="8" s="1"/>
  <c r="I11" i="8"/>
  <c r="P11" i="8" s="1"/>
  <c r="Q11" i="8" s="1"/>
  <c r="I13" i="8"/>
  <c r="G14" i="8"/>
  <c r="I14" i="8" s="1"/>
  <c r="G38" i="8"/>
  <c r="I38" i="8" s="1"/>
  <c r="P38" i="8" s="1"/>
  <c r="Q38" i="8" s="1"/>
  <c r="L6" i="9"/>
  <c r="G9" i="8"/>
  <c r="M13" i="8"/>
  <c r="M17" i="8"/>
  <c r="O17" i="8" s="1"/>
  <c r="P17" i="8" s="1"/>
  <c r="Q17" i="8" s="1"/>
  <c r="G19" i="9"/>
  <c r="I19" i="9" s="1"/>
  <c r="Q19" i="9" s="1"/>
  <c r="R19" i="9" s="1"/>
  <c r="K6" i="8"/>
  <c r="M14" i="8"/>
  <c r="O14" i="8" s="1"/>
  <c r="O15" i="8"/>
  <c r="P15" i="8" s="1"/>
  <c r="Q15" i="8" s="1"/>
  <c r="I22" i="8"/>
  <c r="P22" i="8" s="1"/>
  <c r="Q22" i="8" s="1"/>
  <c r="O15" i="9"/>
  <c r="Q15" i="9" s="1"/>
  <c r="R15" i="9" s="1"/>
  <c r="H39" i="7"/>
  <c r="I19" i="8"/>
  <c r="P19" i="8" s="1"/>
  <c r="Q19" i="8" s="1"/>
  <c r="I21" i="8"/>
  <c r="I24" i="8"/>
  <c r="P10" i="8"/>
  <c r="Q10" i="8" s="1"/>
  <c r="P27" i="8"/>
  <c r="Q27" i="8" s="1"/>
  <c r="O36" i="8"/>
  <c r="P36" i="8" s="1"/>
  <c r="Q36" i="8" s="1"/>
  <c r="O12" i="8"/>
  <c r="P12" i="8" s="1"/>
  <c r="Q12" i="8" s="1"/>
  <c r="G40" i="8"/>
  <c r="I40" i="8" s="1"/>
  <c r="P40" i="8" s="1"/>
  <c r="Q40" i="8" s="1"/>
  <c r="M18" i="8"/>
  <c r="O18" i="8" s="1"/>
  <c r="P18" i="8" s="1"/>
  <c r="Q18" i="8" s="1"/>
  <c r="M21" i="8"/>
  <c r="O21" i="8" s="1"/>
  <c r="O23" i="8"/>
  <c r="P23" i="8" s="1"/>
  <c r="Q23" i="8" s="1"/>
  <c r="M25" i="8"/>
  <c r="O25" i="8" s="1"/>
  <c r="M26" i="8"/>
  <c r="O26" i="8" s="1"/>
  <c r="P26" i="8" s="1"/>
  <c r="Q26" i="8" s="1"/>
  <c r="M29" i="8"/>
  <c r="O29" i="8" s="1"/>
  <c r="P29" i="8" s="1"/>
  <c r="Q29" i="8" s="1"/>
  <c r="O31" i="8"/>
  <c r="P31" i="8" s="1"/>
  <c r="Q31" i="8" s="1"/>
  <c r="M33" i="8"/>
  <c r="M34" i="8"/>
  <c r="O34" i="8" s="1"/>
  <c r="P34" i="8" s="1"/>
  <c r="Q34" i="8" s="1"/>
  <c r="P35" i="8"/>
  <c r="Q35" i="8" s="1"/>
  <c r="O20" i="9"/>
  <c r="Q20" i="9" s="1"/>
  <c r="R20" i="9" s="1"/>
  <c r="I29" i="9"/>
  <c r="O31" i="9"/>
  <c r="O35" i="9"/>
  <c r="O39" i="9"/>
  <c r="Q39" i="9" s="1"/>
  <c r="R39" i="9" s="1"/>
  <c r="O43" i="9"/>
  <c r="Q43" i="9" s="1"/>
  <c r="R43" i="9" s="1"/>
  <c r="O47" i="9"/>
  <c r="O51" i="9"/>
  <c r="O45" i="8"/>
  <c r="P45" i="8" s="1"/>
  <c r="Q45" i="8" s="1"/>
  <c r="O47" i="8"/>
  <c r="P47" i="8" s="1"/>
  <c r="Q47" i="8" s="1"/>
  <c r="G41" i="8"/>
  <c r="I41" i="8" s="1"/>
  <c r="P41" i="8" s="1"/>
  <c r="Q41" i="8" s="1"/>
  <c r="G11" i="9"/>
  <c r="I11" i="9" s="1"/>
  <c r="Q11" i="9" s="1"/>
  <c r="R11" i="9" s="1"/>
  <c r="F6" i="9"/>
  <c r="M44" i="8"/>
  <c r="O44" i="8" s="1"/>
  <c r="P44" i="8" s="1"/>
  <c r="Q44" i="8" s="1"/>
  <c r="E6" i="9"/>
  <c r="O23" i="9"/>
  <c r="Q23" i="9" s="1"/>
  <c r="R23" i="9" s="1"/>
  <c r="I32" i="9"/>
  <c r="Q32" i="9" s="1"/>
  <c r="R32" i="9" s="1"/>
  <c r="I40" i="9"/>
  <c r="Q40" i="9" s="1"/>
  <c r="R40" i="9" s="1"/>
  <c r="Q42" i="9"/>
  <c r="R42" i="9" s="1"/>
  <c r="I48" i="9"/>
  <c r="Q48" i="9" s="1"/>
  <c r="R48" i="9" s="1"/>
  <c r="I52" i="9"/>
  <c r="I30" i="8"/>
  <c r="P30" i="8" s="1"/>
  <c r="Q30" i="8" s="1"/>
  <c r="M42" i="8"/>
  <c r="O42" i="8" s="1"/>
  <c r="P42" i="8" s="1"/>
  <c r="Q42" i="8" s="1"/>
  <c r="G10" i="9"/>
  <c r="I10" i="9" s="1"/>
  <c r="Q12" i="9"/>
  <c r="R12" i="9" s="1"/>
  <c r="G27" i="9"/>
  <c r="I27" i="9" s="1"/>
  <c r="Q27" i="9" s="1"/>
  <c r="R27" i="9" s="1"/>
  <c r="Q30" i="9"/>
  <c r="R30" i="9" s="1"/>
  <c r="Q34" i="9"/>
  <c r="R34" i="9" s="1"/>
  <c r="Q38" i="9"/>
  <c r="R38" i="9" s="1"/>
  <c r="Q46" i="9"/>
  <c r="R46" i="9" s="1"/>
  <c r="Q50" i="9"/>
  <c r="R50" i="9" s="1"/>
  <c r="O37" i="8"/>
  <c r="P37" i="8" s="1"/>
  <c r="Q37" i="8" s="1"/>
  <c r="O39" i="8"/>
  <c r="P39" i="8" s="1"/>
  <c r="Q39" i="8" s="1"/>
  <c r="I46" i="8"/>
  <c r="P46" i="8" s="1"/>
  <c r="Q46" i="8" s="1"/>
  <c r="Q13" i="9"/>
  <c r="R13" i="9" s="1"/>
  <c r="O17" i="9"/>
  <c r="Q17" i="9" s="1"/>
  <c r="R17" i="9" s="1"/>
  <c r="Q18" i="9"/>
  <c r="R18" i="9" s="1"/>
  <c r="O28" i="9"/>
  <c r="Q28" i="9" s="1"/>
  <c r="R28" i="9" s="1"/>
  <c r="O52" i="9"/>
  <c r="G13" i="7"/>
  <c r="K13" i="7" s="1"/>
  <c r="L13" i="7" s="1"/>
  <c r="G25" i="8"/>
  <c r="I25" i="8" s="1"/>
  <c r="G33" i="8"/>
  <c r="I33" i="8" s="1"/>
  <c r="I43" i="8"/>
  <c r="P43" i="8" s="1"/>
  <c r="Q43" i="8" s="1"/>
  <c r="G49" i="8"/>
  <c r="I49" i="8" s="1"/>
  <c r="P49" i="8" s="1"/>
  <c r="Q49" i="8" s="1"/>
  <c r="O9" i="9"/>
  <c r="Q16" i="9"/>
  <c r="R16" i="9" s="1"/>
  <c r="I24" i="9"/>
  <c r="Q24" i="9" s="1"/>
  <c r="R24" i="9" s="1"/>
  <c r="Q29" i="9"/>
  <c r="R29" i="9" s="1"/>
  <c r="I31" i="9"/>
  <c r="I35" i="9"/>
  <c r="O36" i="9"/>
  <c r="Q36" i="9" s="1"/>
  <c r="R36" i="9" s="1"/>
  <c r="I39" i="9"/>
  <c r="I43" i="9"/>
  <c r="O44" i="9"/>
  <c r="Q44" i="9" s="1"/>
  <c r="R44" i="9" s="1"/>
  <c r="I47" i="9"/>
  <c r="I51" i="9"/>
  <c r="K6" i="9"/>
  <c r="P14" i="8" l="1"/>
  <c r="Q14" i="8" s="1"/>
  <c r="P21" i="8"/>
  <c r="Q21" i="8" s="1"/>
  <c r="I6" i="9"/>
  <c r="Q10" i="9"/>
  <c r="R10" i="9" s="1"/>
  <c r="Q9" i="8"/>
  <c r="I30" i="3"/>
  <c r="J30" i="3" s="1"/>
  <c r="K30" i="3" s="1"/>
  <c r="L30" i="3" s="1"/>
  <c r="I33" i="3"/>
  <c r="J33" i="3" s="1"/>
  <c r="K33" i="3" s="1"/>
  <c r="L33" i="3" s="1"/>
  <c r="I23" i="3"/>
  <c r="J23" i="3" s="1"/>
  <c r="K23" i="3" s="1"/>
  <c r="L23" i="3" s="1"/>
  <c r="I24" i="3"/>
  <c r="J24" i="3" s="1"/>
  <c r="K24" i="3" s="1"/>
  <c r="L24" i="3" s="1"/>
  <c r="I16" i="3"/>
  <c r="J16" i="3" s="1"/>
  <c r="I34" i="3"/>
  <c r="J34" i="3" s="1"/>
  <c r="K34" i="3" s="1"/>
  <c r="L34" i="3" s="1"/>
  <c r="I25" i="3"/>
  <c r="J25" i="3" s="1"/>
  <c r="K25" i="3" s="1"/>
  <c r="L25" i="3" s="1"/>
  <c r="I17" i="3"/>
  <c r="J17" i="3" s="1"/>
  <c r="K17" i="3" s="1"/>
  <c r="L17" i="3" s="1"/>
  <c r="I31" i="3"/>
  <c r="J31" i="3" s="1"/>
  <c r="K31" i="3" s="1"/>
  <c r="L31" i="3" s="1"/>
  <c r="I26" i="3"/>
  <c r="J26" i="3" s="1"/>
  <c r="K26" i="3" s="1"/>
  <c r="L26" i="3" s="1"/>
  <c r="I18" i="3"/>
  <c r="J18" i="3" s="1"/>
  <c r="K18" i="3" s="1"/>
  <c r="L18" i="3" s="1"/>
  <c r="I27" i="3"/>
  <c r="J27" i="3" s="1"/>
  <c r="K27" i="3" s="1"/>
  <c r="L27" i="3" s="1"/>
  <c r="I19" i="3"/>
  <c r="J19" i="3" s="1"/>
  <c r="K19" i="3" s="1"/>
  <c r="L19" i="3" s="1"/>
  <c r="I29" i="3"/>
  <c r="J29" i="3" s="1"/>
  <c r="K29" i="3" s="1"/>
  <c r="L29" i="3" s="1"/>
  <c r="I32" i="3"/>
  <c r="J32" i="3" s="1"/>
  <c r="K32" i="3" s="1"/>
  <c r="L32" i="3" s="1"/>
  <c r="I28" i="3"/>
  <c r="J28" i="3" s="1"/>
  <c r="K28" i="3" s="1"/>
  <c r="L28" i="3" s="1"/>
  <c r="I20" i="3"/>
  <c r="J20" i="3" s="1"/>
  <c r="K20" i="3" s="1"/>
  <c r="L20" i="3" s="1"/>
  <c r="I21" i="3"/>
  <c r="J21" i="3" s="1"/>
  <c r="K21" i="3" s="1"/>
  <c r="L21" i="3" s="1"/>
  <c r="I22" i="3"/>
  <c r="J22" i="3" s="1"/>
  <c r="K22" i="3" s="1"/>
  <c r="L22" i="3" s="1"/>
  <c r="Q52" i="9"/>
  <c r="R52" i="9" s="1"/>
  <c r="P52" i="9"/>
  <c r="Q47" i="9"/>
  <c r="R47" i="9" s="1"/>
  <c r="G5" i="8"/>
  <c r="O6" i="9"/>
  <c r="O5" i="9" s="1"/>
  <c r="Q9" i="9"/>
  <c r="I53" i="5"/>
  <c r="J53" i="5" s="1"/>
  <c r="I45" i="5"/>
  <c r="J45" i="5" s="1"/>
  <c r="I37" i="5"/>
  <c r="J37" i="5" s="1"/>
  <c r="I47" i="5"/>
  <c r="J47" i="5" s="1"/>
  <c r="I39" i="5"/>
  <c r="J39" i="5" s="1"/>
  <c r="I48" i="5"/>
  <c r="J48" i="5" s="1"/>
  <c r="I40" i="5"/>
  <c r="J40" i="5" s="1"/>
  <c r="I49" i="5"/>
  <c r="J49" i="5" s="1"/>
  <c r="I51" i="5"/>
  <c r="J51" i="5" s="1"/>
  <c r="I43" i="5"/>
  <c r="J43" i="5" s="1"/>
  <c r="I52" i="5"/>
  <c r="J52" i="5" s="1"/>
  <c r="I50" i="5"/>
  <c r="J50" i="5" s="1"/>
  <c r="I46" i="5"/>
  <c r="J46" i="5" s="1"/>
  <c r="I54" i="5"/>
  <c r="J54" i="5" s="1"/>
  <c r="I42" i="5"/>
  <c r="J42" i="5" s="1"/>
  <c r="I35" i="5"/>
  <c r="J35" i="5" s="1"/>
  <c r="I31" i="5"/>
  <c r="J31" i="5" s="1"/>
  <c r="I27" i="5"/>
  <c r="J27" i="5" s="1"/>
  <c r="I23" i="5"/>
  <c r="J23" i="5" s="1"/>
  <c r="I19" i="5"/>
  <c r="J19" i="5" s="1"/>
  <c r="I38" i="5"/>
  <c r="J38" i="5" s="1"/>
  <c r="I36" i="5"/>
  <c r="J36" i="5" s="1"/>
  <c r="I32" i="5"/>
  <c r="J32" i="5" s="1"/>
  <c r="I28" i="5"/>
  <c r="J28" i="5" s="1"/>
  <c r="I24" i="5"/>
  <c r="J24" i="5" s="1"/>
  <c r="I20" i="5"/>
  <c r="J20" i="5" s="1"/>
  <c r="K20" i="5" s="1"/>
  <c r="L20" i="5" s="1"/>
  <c r="I16" i="5"/>
  <c r="J16" i="5" s="1"/>
  <c r="I26" i="5"/>
  <c r="J26" i="5" s="1"/>
  <c r="I17" i="5"/>
  <c r="J17" i="5" s="1"/>
  <c r="I33" i="5"/>
  <c r="J33" i="5" s="1"/>
  <c r="I29" i="5"/>
  <c r="J29" i="5" s="1"/>
  <c r="I22" i="5"/>
  <c r="J22" i="5" s="1"/>
  <c r="I41" i="5"/>
  <c r="J41" i="5" s="1"/>
  <c r="I25" i="5"/>
  <c r="J25" i="5" s="1"/>
  <c r="I18" i="5"/>
  <c r="J18" i="5" s="1"/>
  <c r="I44" i="5"/>
  <c r="J44" i="5" s="1"/>
  <c r="I34" i="5"/>
  <c r="J34" i="5" s="1"/>
  <c r="I21" i="5"/>
  <c r="J21" i="5" s="1"/>
  <c r="I30" i="5"/>
  <c r="J30" i="5" s="1"/>
  <c r="G15" i="3"/>
  <c r="K39" i="7"/>
  <c r="L39" i="7" s="1"/>
  <c r="L31" i="7"/>
  <c r="Q51" i="9"/>
  <c r="R51" i="9" s="1"/>
  <c r="Q35" i="9"/>
  <c r="R35" i="9" s="1"/>
  <c r="G15" i="7"/>
  <c r="K15" i="7" s="1"/>
  <c r="L15" i="7" s="1"/>
  <c r="K9" i="7"/>
  <c r="L9" i="7" s="1"/>
  <c r="J15" i="1"/>
  <c r="M6" i="8"/>
  <c r="Q31" i="9"/>
  <c r="R31" i="9" s="1"/>
  <c r="M5" i="9"/>
  <c r="K29" i="7"/>
  <c r="L29" i="7" s="1"/>
  <c r="L17" i="7"/>
  <c r="P25" i="8"/>
  <c r="Q25" i="8" s="1"/>
  <c r="M6" i="9"/>
  <c r="I6" i="8"/>
  <c r="G29" i="7"/>
  <c r="F50" i="5"/>
  <c r="G50" i="5" s="1"/>
  <c r="F42" i="5"/>
  <c r="G42" i="5" s="1"/>
  <c r="F52" i="5"/>
  <c r="G52" i="5" s="1"/>
  <c r="F44" i="5"/>
  <c r="G44" i="5" s="1"/>
  <c r="F36" i="5"/>
  <c r="G36" i="5" s="1"/>
  <c r="F35" i="5"/>
  <c r="G35" i="5" s="1"/>
  <c r="F34" i="5"/>
  <c r="G34" i="5" s="1"/>
  <c r="F33" i="5"/>
  <c r="G33" i="5" s="1"/>
  <c r="F32" i="5"/>
  <c r="G32" i="5" s="1"/>
  <c r="F31" i="5"/>
  <c r="G31" i="5" s="1"/>
  <c r="F30" i="5"/>
  <c r="G30" i="5" s="1"/>
  <c r="F29" i="5"/>
  <c r="G29" i="5" s="1"/>
  <c r="F28" i="5"/>
  <c r="G28" i="5" s="1"/>
  <c r="F27" i="5"/>
  <c r="G27" i="5" s="1"/>
  <c r="F26" i="5"/>
  <c r="G26" i="5" s="1"/>
  <c r="F25" i="5"/>
  <c r="G25" i="5" s="1"/>
  <c r="F24" i="5"/>
  <c r="G24" i="5" s="1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F16" i="5"/>
  <c r="G16" i="5" s="1"/>
  <c r="F53" i="5"/>
  <c r="G53" i="5" s="1"/>
  <c r="F45" i="5"/>
  <c r="G45" i="5" s="1"/>
  <c r="F37" i="5"/>
  <c r="G37" i="5" s="1"/>
  <c r="F54" i="5"/>
  <c r="G54" i="5" s="1"/>
  <c r="F46" i="5"/>
  <c r="G46" i="5" s="1"/>
  <c r="F48" i="5"/>
  <c r="G48" i="5" s="1"/>
  <c r="F40" i="5"/>
  <c r="G40" i="5" s="1"/>
  <c r="F39" i="5"/>
  <c r="G39" i="5" s="1"/>
  <c r="F51" i="5"/>
  <c r="G51" i="5" s="1"/>
  <c r="F43" i="5"/>
  <c r="G43" i="5" s="1"/>
  <c r="F49" i="5"/>
  <c r="G49" i="5" s="1"/>
  <c r="F38" i="5"/>
  <c r="G38" i="5" s="1"/>
  <c r="F47" i="5"/>
  <c r="G47" i="5" s="1"/>
  <c r="F41" i="5"/>
  <c r="G41" i="5" s="1"/>
  <c r="P33" i="8"/>
  <c r="Q33" i="8" s="1"/>
  <c r="M5" i="8"/>
  <c r="O13" i="8"/>
  <c r="P13" i="8" s="1"/>
  <c r="Q13" i="8" s="1"/>
  <c r="G6" i="9"/>
  <c r="F40" i="1"/>
  <c r="G40" i="1" s="1"/>
  <c r="K40" i="1" s="1"/>
  <c r="L40" i="1" s="1"/>
  <c r="F32" i="1"/>
  <c r="G32" i="1" s="1"/>
  <c r="K32" i="1" s="1"/>
  <c r="L32" i="1" s="1"/>
  <c r="F24" i="1"/>
  <c r="G24" i="1" s="1"/>
  <c r="K24" i="1" s="1"/>
  <c r="L24" i="1" s="1"/>
  <c r="F41" i="1"/>
  <c r="G41" i="1" s="1"/>
  <c r="K41" i="1" s="1"/>
  <c r="L41" i="1" s="1"/>
  <c r="F39" i="1"/>
  <c r="G39" i="1" s="1"/>
  <c r="K39" i="1" s="1"/>
  <c r="L39" i="1" s="1"/>
  <c r="F19" i="1"/>
  <c r="G19" i="1" s="1"/>
  <c r="K19" i="1" s="1"/>
  <c r="L19" i="1" s="1"/>
  <c r="F38" i="1"/>
  <c r="G38" i="1" s="1"/>
  <c r="K38" i="1" s="1"/>
  <c r="L38" i="1" s="1"/>
  <c r="F37" i="1"/>
  <c r="G37" i="1" s="1"/>
  <c r="K37" i="1" s="1"/>
  <c r="L37" i="1" s="1"/>
  <c r="F36" i="1"/>
  <c r="G36" i="1" s="1"/>
  <c r="K36" i="1" s="1"/>
  <c r="L36" i="1" s="1"/>
  <c r="F35" i="1"/>
  <c r="G35" i="1" s="1"/>
  <c r="K35" i="1" s="1"/>
  <c r="L35" i="1" s="1"/>
  <c r="F34" i="1"/>
  <c r="G34" i="1" s="1"/>
  <c r="K34" i="1" s="1"/>
  <c r="L34" i="1" s="1"/>
  <c r="F18" i="1"/>
  <c r="G18" i="1" s="1"/>
  <c r="K18" i="1" s="1"/>
  <c r="L18" i="1" s="1"/>
  <c r="F33" i="1"/>
  <c r="G33" i="1" s="1"/>
  <c r="K33" i="1" s="1"/>
  <c r="L33" i="1" s="1"/>
  <c r="F31" i="1"/>
  <c r="G31" i="1" s="1"/>
  <c r="K31" i="1" s="1"/>
  <c r="L31" i="1" s="1"/>
  <c r="F17" i="1"/>
  <c r="G17" i="1" s="1"/>
  <c r="K17" i="1" s="1"/>
  <c r="L17" i="1" s="1"/>
  <c r="F30" i="1"/>
  <c r="G30" i="1" s="1"/>
  <c r="K30" i="1" s="1"/>
  <c r="L30" i="1" s="1"/>
  <c r="F29" i="1"/>
  <c r="G29" i="1" s="1"/>
  <c r="K29" i="1" s="1"/>
  <c r="L29" i="1" s="1"/>
  <c r="F28" i="1"/>
  <c r="G28" i="1" s="1"/>
  <c r="K28" i="1" s="1"/>
  <c r="L28" i="1" s="1"/>
  <c r="F27" i="1"/>
  <c r="G27" i="1" s="1"/>
  <c r="K27" i="1" s="1"/>
  <c r="L27" i="1" s="1"/>
  <c r="F26" i="1"/>
  <c r="G26" i="1" s="1"/>
  <c r="K26" i="1" s="1"/>
  <c r="L26" i="1" s="1"/>
  <c r="F16" i="1"/>
  <c r="G16" i="1" s="1"/>
  <c r="K16" i="1" s="1"/>
  <c r="F25" i="1"/>
  <c r="G25" i="1" s="1"/>
  <c r="K25" i="1" s="1"/>
  <c r="L25" i="1" s="1"/>
  <c r="F23" i="1"/>
  <c r="G23" i="1" s="1"/>
  <c r="K23" i="1" s="1"/>
  <c r="L23" i="1" s="1"/>
  <c r="F21" i="1"/>
  <c r="G21" i="1" s="1"/>
  <c r="K21" i="1" s="1"/>
  <c r="L21" i="1" s="1"/>
  <c r="F22" i="1"/>
  <c r="G22" i="1" s="1"/>
  <c r="K22" i="1" s="1"/>
  <c r="L22" i="1" s="1"/>
  <c r="F20" i="1"/>
  <c r="G20" i="1" s="1"/>
  <c r="K20" i="1" s="1"/>
  <c r="L20" i="1" s="1"/>
  <c r="F42" i="1"/>
  <c r="G42" i="1" s="1"/>
  <c r="K42" i="1" s="1"/>
  <c r="L42" i="1" s="1"/>
  <c r="K37" i="5" l="1"/>
  <c r="L37" i="5" s="1"/>
  <c r="K41" i="5"/>
  <c r="L41" i="5" s="1"/>
  <c r="K31" i="5"/>
  <c r="L31" i="5" s="1"/>
  <c r="K51" i="5"/>
  <c r="L51" i="5" s="1"/>
  <c r="K53" i="5"/>
  <c r="L53" i="5" s="1"/>
  <c r="K22" i="5"/>
  <c r="L22" i="5" s="1"/>
  <c r="K28" i="5"/>
  <c r="L28" i="5" s="1"/>
  <c r="K49" i="5"/>
  <c r="L49" i="5" s="1"/>
  <c r="K29" i="5"/>
  <c r="L29" i="5" s="1"/>
  <c r="K21" i="5"/>
  <c r="L21" i="5" s="1"/>
  <c r="K33" i="5"/>
  <c r="L33" i="5" s="1"/>
  <c r="K36" i="5"/>
  <c r="L36" i="5" s="1"/>
  <c r="K54" i="5"/>
  <c r="L54" i="5" s="1"/>
  <c r="K48" i="5"/>
  <c r="L48" i="5" s="1"/>
  <c r="K34" i="5"/>
  <c r="L34" i="5" s="1"/>
  <c r="K17" i="5"/>
  <c r="L17" i="5" s="1"/>
  <c r="K38" i="5"/>
  <c r="L38" i="5" s="1"/>
  <c r="K46" i="5"/>
  <c r="L46" i="5" s="1"/>
  <c r="K39" i="5"/>
  <c r="L39" i="5" s="1"/>
  <c r="G15" i="1"/>
  <c r="K44" i="5"/>
  <c r="L44" i="5" s="1"/>
  <c r="K26" i="5"/>
  <c r="L26" i="5" s="1"/>
  <c r="K19" i="5"/>
  <c r="L19" i="5" s="1"/>
  <c r="K50" i="5"/>
  <c r="L50" i="5" s="1"/>
  <c r="K47" i="5"/>
  <c r="L47" i="5" s="1"/>
  <c r="P7" i="8"/>
  <c r="P5" i="8" s="1"/>
  <c r="K18" i="5"/>
  <c r="L18" i="5" s="1"/>
  <c r="J15" i="5"/>
  <c r="K16" i="5"/>
  <c r="K23" i="5"/>
  <c r="L23" i="5" s="1"/>
  <c r="K52" i="5"/>
  <c r="L52" i="5" s="1"/>
  <c r="Q7" i="8"/>
  <c r="O6" i="8"/>
  <c r="O5" i="8" s="1"/>
  <c r="K25" i="5"/>
  <c r="L25" i="5" s="1"/>
  <c r="K27" i="5"/>
  <c r="L27" i="5" s="1"/>
  <c r="K43" i="5"/>
  <c r="L43" i="5" s="1"/>
  <c r="K45" i="5"/>
  <c r="L45" i="5" s="1"/>
  <c r="R9" i="9"/>
  <c r="R7" i="9" s="1"/>
  <c r="Q6" i="9"/>
  <c r="Q7" i="9"/>
  <c r="Q5" i="9" s="1"/>
  <c r="J15" i="3"/>
  <c r="K16" i="3"/>
  <c r="G15" i="5"/>
  <c r="L16" i="1"/>
  <c r="K15" i="1"/>
  <c r="L15" i="1" s="1"/>
  <c r="K24" i="5"/>
  <c r="L24" i="5" s="1"/>
  <c r="K35" i="5"/>
  <c r="L35" i="5" s="1"/>
  <c r="K30" i="5"/>
  <c r="L30" i="5" s="1"/>
  <c r="K32" i="5"/>
  <c r="L32" i="5" s="1"/>
  <c r="K42" i="5"/>
  <c r="L42" i="5" s="1"/>
  <c r="K40" i="5"/>
  <c r="L40" i="5" s="1"/>
  <c r="L16" i="5" l="1"/>
  <c r="K15" i="5"/>
  <c r="L15" i="5" s="1"/>
  <c r="K15" i="3"/>
  <c r="L15" i="3" s="1"/>
  <c r="L16" i="3"/>
</calcChain>
</file>

<file path=xl/sharedStrings.xml><?xml version="1.0" encoding="utf-8"?>
<sst xmlns="http://schemas.openxmlformats.org/spreadsheetml/2006/main" count="511" uniqueCount="244">
  <si>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</si>
  <si>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</si>
  <si>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</si>
  <si>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</si>
  <si>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</si>
  <si>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</si>
  <si>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July 1, 2025 - September 30, 2025</t>
  </si>
  <si>
    <t>Data Period:  January 1, 2025 - March 31, 2025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</si>
  <si>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</si>
  <si>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</si>
  <si>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</si>
  <si>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</si>
  <si>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</si>
  <si>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</si>
  <si>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</si>
  <si>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</si>
  <si>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</si>
  <si>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</si>
  <si>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</si>
  <si>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</si>
  <si>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</si>
  <si>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</si>
  <si>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</si>
  <si>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</si>
  <si>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</si>
  <si>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</si>
  <si>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</si>
  <si>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</si>
  <si>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</si>
  <si>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</si>
  <si>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</si>
  <si>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</si>
  <si>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</si>
  <si>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</si>
  <si>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</si>
  <si>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</si>
  <si>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</si>
  <si>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</si>
  <si>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</si>
  <si>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</si>
  <si>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</si>
  <si>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</si>
  <si>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</si>
  <si>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</si>
  <si>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</si>
  <si>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Weiss Memorial Hosp</t>
  </si>
  <si>
    <t>Safety Net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</si>
  <si>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</si>
  <si>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</si>
  <si>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</si>
  <si>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</si>
  <si>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</si>
  <si>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</si>
  <si>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</si>
  <si>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</si>
  <si>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</si>
  <si>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</si>
  <si>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</si>
  <si>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</si>
  <si>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</si>
  <si>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</si>
  <si>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</si>
  <si>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</si>
  <si>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</si>
  <si>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</si>
  <si>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</si>
  <si>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</si>
  <si>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</si>
  <si>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</si>
  <si>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</si>
  <si>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</si>
  <si>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</si>
  <si>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</si>
  <si>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</si>
  <si>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</si>
  <si>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</si>
  <si>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</si>
  <si>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</si>
  <si>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</si>
  <si>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</si>
  <si>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</si>
  <si>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</si>
  <si>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</si>
  <si>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</si>
  <si>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</si>
  <si>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</si>
  <si>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</si>
  <si>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</si>
  <si>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</si>
  <si>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</si>
  <si>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</si>
  <si>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</si>
  <si>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</si>
  <si>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</si>
  <si>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</si>
  <si>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</si>
  <si>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</si>
  <si>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</si>
  <si>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</si>
  <si>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</si>
  <si>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</si>
  <si>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</si>
  <si>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</si>
  <si>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</si>
  <si>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</si>
  <si>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</si>
  <si>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</si>
  <si>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</si>
  <si>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</si>
  <si>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</si>
  <si>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</si>
  <si>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</si>
  <si>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</si>
  <si>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</si>
  <si>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</si>
  <si>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</si>
  <si>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</si>
  <si>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</si>
  <si>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</si>
  <si>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</si>
  <si>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</si>
  <si>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</si>
  <si>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</si>
  <si>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</si>
  <si>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</si>
  <si>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</si>
  <si>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</si>
  <si>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</si>
  <si>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</si>
  <si>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</si>
  <si>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</si>
  <si>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</si>
  <si>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</si>
  <si>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</si>
  <si>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</si>
  <si>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</si>
  <si>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</si>
  <si>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</si>
  <si>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</si>
  <si>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</si>
  <si>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</si>
  <si>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</si>
  <si>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</si>
  <si>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</si>
  <si>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</si>
  <si>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</si>
  <si>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</si>
  <si>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</si>
  <si>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</si>
  <si>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</si>
  <si>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</si>
  <si>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</si>
  <si>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</si>
  <si>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</si>
  <si>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</si>
  <si>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</si>
  <si>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</si>
  <si>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</si>
  <si>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</si>
  <si>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</si>
  <si>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</si>
  <si>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</si>
  <si>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</si>
  <si>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</si>
  <si>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</si>
  <si>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</si>
  <si>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</si>
  <si>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</si>
  <si>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</si>
  <si>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</si>
  <si>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</si>
  <si>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</si>
  <si>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</si>
  <si>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</si>
  <si>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</si>
  <si>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</si>
  <si>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</si>
  <si>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</si>
  <si>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</si>
  <si>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</si>
  <si>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</si>
  <si>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</si>
  <si>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</si>
  <si>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</si>
  <si>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</si>
  <si>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</si>
  <si>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</si>
  <si>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</si>
  <si>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</si>
  <si>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</si>
  <si>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</si>
  <si>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</si>
  <si>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</si>
  <si>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</si>
  <si>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</si>
  <si>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</si>
  <si>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</si>
  <si>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</si>
  <si>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</si>
  <si>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</si>
  <si>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</si>
  <si>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</si>
  <si>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</si>
  <si>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</si>
  <si>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</si>
  <si>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</si>
  <si>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</si>
  <si>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</si>
  <si>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</si>
  <si>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</si>
  <si>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</si>
  <si>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</si>
  <si>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</si>
  <si>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</si>
  <si>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</si>
  <si>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</si>
  <si>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</si>
  <si>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</si>
  <si>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</si>
  <si>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</si>
  <si>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</si>
  <si>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</si>
  <si>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</si>
  <si>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</si>
  <si>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</si>
  <si>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</si>
  <si>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</si>
  <si>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</si>
  <si>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</si>
  <si>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</si>
  <si>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</si>
  <si>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</si>
  <si>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</si>
  <si>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</si>
  <si>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</si>
  <si>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</si>
  <si>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</si>
  <si>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</si>
  <si>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</si>
  <si>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</si>
  <si>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</si>
  <si>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</si>
  <si>
    <t>High Medicaid</t>
  </si>
  <si>
    <t>Other Acute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</si>
</sst>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0" fontId="4" fillId="0" borderId="0" xfId="0" applyFont="1" applyAlignment="1">
      <alignment horizontal="center"/>
    </xf>
    <xf numFmtId="165" fontId="0" fillId="0" borderId="0" xfId="0" applyNumberFormat="1"/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8" fillId="0" borderId="0" xfId="3" applyFont="1" applyAlignment="1">
      <alignment horizontal="center" wrapText="1"/>
    </xf>
    <xf numFmtId="7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AA909276-5171-450E-B2E0-2DD9A3AE2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7DA11-44FD-4296-948E-4891557F98E3}">
  <sheetPr>
    <pageSetUpPr fitToPage="1"/>
  </sheetPr>
  <dimension ref="A1:N44"/>
  <sheetViews>
    <sheetView tabSelected="1" topLeftCell="B1" workbookViewId="0">
      <selection activeCell="B3" sqref="B3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1.7265625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1" t="s">
        <v>0</v>
      </c>
    </row>
    <row r="2" spans="1:13" x14ac:dyDescent="0.35">
      <c r="B2" s="1" t="s">
        <v>1</v>
      </c>
    </row>
    <row r="3" spans="1:13" ht="15" thickBot="1" x14ac:dyDescent="0.4"/>
    <row r="4" spans="1:13" x14ac:dyDescent="0.35">
      <c r="C4" s="2" t="s">
        <v>2</v>
      </c>
      <c r="D4" s="3"/>
      <c r="E4" s="3"/>
      <c r="F4" s="3"/>
      <c r="G4" s="3" t="s">
        <v>3</v>
      </c>
      <c r="H4" s="4"/>
    </row>
    <row r="5" spans="1:13" x14ac:dyDescent="0.35">
      <c r="C5" s="5">
        <v>340298635.93129998</v>
      </c>
      <c r="D5" s="6"/>
      <c r="E5" s="1"/>
      <c r="F5" s="1"/>
      <c r="G5" s="7">
        <v>424704595.84353</v>
      </c>
      <c r="H5" s="8"/>
    </row>
    <row r="6" spans="1:13" x14ac:dyDescent="0.35">
      <c r="C6" s="9" t="s">
        <v>4</v>
      </c>
      <c r="D6" s="1"/>
      <c r="E6" s="1"/>
      <c r="F6" s="1"/>
      <c r="G6" s="1" t="s">
        <v>5</v>
      </c>
      <c r="H6" s="10"/>
    </row>
    <row r="7" spans="1:13" ht="15" thickBot="1" x14ac:dyDescent="0.4">
      <c r="C7" s="11">
        <f>C5/4</f>
        <v>85074658.982824996</v>
      </c>
      <c r="D7" s="12"/>
      <c r="E7" s="12"/>
      <c r="F7" s="12"/>
      <c r="G7" s="13">
        <f>G5/4</f>
        <v>106176148.9608825</v>
      </c>
      <c r="H7" s="14"/>
      <c r="J7" s="15"/>
    </row>
    <row r="8" spans="1:13" x14ac:dyDescent="0.35">
      <c r="J8" s="15"/>
    </row>
    <row r="9" spans="1:13" x14ac:dyDescent="0.35">
      <c r="B9" s="1" t="s">
        <v>6</v>
      </c>
    </row>
    <row r="10" spans="1:13" x14ac:dyDescent="0.35">
      <c r="B10" s="1"/>
    </row>
    <row r="11" spans="1:13" x14ac:dyDescent="0.35">
      <c r="B11" s="1" t="s">
        <v>7</v>
      </c>
    </row>
    <row r="12" spans="1:13" x14ac:dyDescent="0.35">
      <c r="K12" s="16"/>
    </row>
    <row r="14" spans="1:13" s="17" customFormat="1" ht="43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35">
      <c r="B15" s="20"/>
      <c r="C15" s="20"/>
      <c r="D15" s="20"/>
      <c r="E15" s="21">
        <f>SUM(E16:E42)</f>
        <v>59762</v>
      </c>
      <c r="F15" s="22">
        <f>C7/E15</f>
        <v>1423.557762170359</v>
      </c>
      <c r="G15" s="23">
        <f>SUM(G16:G42)</f>
        <v>85074658.982824966</v>
      </c>
      <c r="H15" s="21">
        <f>SUM(H16:H42)</f>
        <v>187817</v>
      </c>
      <c r="I15" s="22">
        <f>G7/H15</f>
        <v>565.31703179628312</v>
      </c>
      <c r="J15" s="23">
        <f>SUM(J16:J42)</f>
        <v>106176148.96088248</v>
      </c>
      <c r="K15" s="23">
        <f>SUM(K16:K42)</f>
        <v>191250807.94370753</v>
      </c>
      <c r="L15" s="23">
        <f t="shared" ref="L15:L42" si="0">K15/3</f>
        <v>63750269.314569175</v>
      </c>
    </row>
    <row r="16" spans="1:13" x14ac:dyDescent="0.35">
      <c r="A16">
        <v>143301</v>
      </c>
      <c r="B16" s="24">
        <v>3036</v>
      </c>
      <c r="C16" s="25" t="s">
        <v>19</v>
      </c>
      <c r="D16" t="s">
        <v>46</v>
      </c>
      <c r="E16" s="26">
        <v>1612</v>
      </c>
      <c r="F16" s="27">
        <f t="shared" ref="F16:F42" si="1">$F$15</f>
        <v>1423.557762170359</v>
      </c>
      <c r="G16" s="28">
        <f t="shared" ref="G16:G42" si="2">E16*F16</f>
        <v>2294775.1126186186</v>
      </c>
      <c r="H16" s="26">
        <v>3846</v>
      </c>
      <c r="I16" s="27">
        <v>565.31703179628312</v>
      </c>
      <c r="J16" s="28">
        <f t="shared" ref="J16:J42" si="3">H16*I16</f>
        <v>2174209.3042885046</v>
      </c>
      <c r="K16" s="28">
        <f t="shared" ref="K16:K42" si="4">J16+G16</f>
        <v>4468984.4169071233</v>
      </c>
      <c r="L16" s="29">
        <f t="shared" si="0"/>
        <v>1489661.4723023744</v>
      </c>
      <c r="M16" s="15"/>
    </row>
    <row r="17" spans="1:14" x14ac:dyDescent="0.35">
      <c r="A17">
        <v>140110</v>
      </c>
      <c r="B17" s="24">
        <v>15010</v>
      </c>
      <c r="C17" s="25" t="s">
        <v>20</v>
      </c>
      <c r="D17" t="s">
        <v>46</v>
      </c>
      <c r="E17" s="26">
        <v>1288</v>
      </c>
      <c r="F17" s="27">
        <f t="shared" si="1"/>
        <v>1423.557762170359</v>
      </c>
      <c r="G17" s="28">
        <f t="shared" si="2"/>
        <v>1833542.3976754223</v>
      </c>
      <c r="H17" s="26">
        <v>12763</v>
      </c>
      <c r="I17" s="27">
        <v>565.31703179628312</v>
      </c>
      <c r="J17" s="28">
        <f t="shared" si="3"/>
        <v>7215141.2768159611</v>
      </c>
      <c r="K17" s="28">
        <f t="shared" si="4"/>
        <v>9048683.6744913831</v>
      </c>
      <c r="L17" s="29">
        <f t="shared" si="0"/>
        <v>3016227.8914971277</v>
      </c>
      <c r="M17" s="15"/>
    </row>
    <row r="18" spans="1:14" x14ac:dyDescent="0.35">
      <c r="A18">
        <v>140206</v>
      </c>
      <c r="B18" s="24">
        <v>3046</v>
      </c>
      <c r="C18" s="25" t="s">
        <v>21</v>
      </c>
      <c r="D18" t="s">
        <v>46</v>
      </c>
      <c r="E18" s="26">
        <v>2842</v>
      </c>
      <c r="F18" s="27">
        <f t="shared" si="1"/>
        <v>1423.557762170359</v>
      </c>
      <c r="G18" s="28">
        <f t="shared" si="2"/>
        <v>4045751.1600881601</v>
      </c>
      <c r="H18" s="26">
        <v>5502</v>
      </c>
      <c r="I18" s="27">
        <v>565.31703179628312</v>
      </c>
      <c r="J18" s="28">
        <f t="shared" si="3"/>
        <v>3110374.3089431496</v>
      </c>
      <c r="K18" s="28">
        <f t="shared" si="4"/>
        <v>7156125.4690313097</v>
      </c>
      <c r="L18" s="29">
        <f t="shared" si="0"/>
        <v>2385375.1563437697</v>
      </c>
      <c r="M18" s="15"/>
    </row>
    <row r="19" spans="1:14" x14ac:dyDescent="0.35">
      <c r="A19">
        <v>140077</v>
      </c>
      <c r="B19" s="24">
        <v>5013</v>
      </c>
      <c r="C19" s="25" t="s">
        <v>22</v>
      </c>
      <c r="D19" t="s">
        <v>46</v>
      </c>
      <c r="E19" s="26">
        <v>758</v>
      </c>
      <c r="F19" s="27">
        <f t="shared" si="1"/>
        <v>1423.557762170359</v>
      </c>
      <c r="G19" s="28">
        <f t="shared" si="2"/>
        <v>1079056.783725132</v>
      </c>
      <c r="H19" s="26">
        <v>5413</v>
      </c>
      <c r="I19" s="27">
        <v>565.31703179628312</v>
      </c>
      <c r="J19" s="28">
        <f t="shared" si="3"/>
        <v>3060061.0931132804</v>
      </c>
      <c r="K19" s="28">
        <f t="shared" si="4"/>
        <v>4139117.8768384121</v>
      </c>
      <c r="L19" s="29">
        <f t="shared" si="0"/>
        <v>1379705.9589461375</v>
      </c>
      <c r="M19" s="15"/>
    </row>
    <row r="20" spans="1:14" x14ac:dyDescent="0.35">
      <c r="A20">
        <v>140083</v>
      </c>
      <c r="B20" s="24">
        <v>3038</v>
      </c>
      <c r="C20" s="25" t="s">
        <v>23</v>
      </c>
      <c r="D20" t="s">
        <v>46</v>
      </c>
      <c r="E20" s="26">
        <v>1114</v>
      </c>
      <c r="F20" s="27">
        <f t="shared" si="1"/>
        <v>1423.557762170359</v>
      </c>
      <c r="G20" s="28">
        <f t="shared" si="2"/>
        <v>1585843.3470577798</v>
      </c>
      <c r="H20" s="26">
        <v>1226</v>
      </c>
      <c r="I20" s="27">
        <v>565.31703179628312</v>
      </c>
      <c r="J20" s="28">
        <f t="shared" si="3"/>
        <v>693078.68098224315</v>
      </c>
      <c r="K20" s="28">
        <f t="shared" si="4"/>
        <v>2278922.0280400231</v>
      </c>
      <c r="L20" s="29">
        <f t="shared" si="0"/>
        <v>759640.67601334106</v>
      </c>
      <c r="M20" s="15"/>
    </row>
    <row r="21" spans="1:14" x14ac:dyDescent="0.35">
      <c r="A21">
        <v>140095</v>
      </c>
      <c r="B21" s="24">
        <v>3075</v>
      </c>
      <c r="C21" s="25" t="s">
        <v>24</v>
      </c>
      <c r="D21" t="s">
        <v>46</v>
      </c>
      <c r="E21" s="26">
        <v>3176</v>
      </c>
      <c r="F21" s="27">
        <f t="shared" si="1"/>
        <v>1423.557762170359</v>
      </c>
      <c r="G21" s="28">
        <f t="shared" si="2"/>
        <v>4521219.4526530597</v>
      </c>
      <c r="H21" s="26">
        <v>13306</v>
      </c>
      <c r="I21" s="27">
        <v>565.31703179628312</v>
      </c>
      <c r="J21" s="28">
        <f t="shared" si="3"/>
        <v>7522108.4250813434</v>
      </c>
      <c r="K21" s="28">
        <f t="shared" si="4"/>
        <v>12043327.877734404</v>
      </c>
      <c r="L21" s="29">
        <f t="shared" si="0"/>
        <v>4014442.6259114682</v>
      </c>
      <c r="M21" s="15"/>
    </row>
    <row r="22" spans="1:14" x14ac:dyDescent="0.35">
      <c r="A22">
        <v>140115</v>
      </c>
      <c r="B22" s="24">
        <v>3102</v>
      </c>
      <c r="C22" s="25" t="s">
        <v>25</v>
      </c>
      <c r="D22" t="s">
        <v>46</v>
      </c>
      <c r="E22" s="26">
        <v>1654</v>
      </c>
      <c r="F22" s="27">
        <f t="shared" si="1"/>
        <v>1423.557762170359</v>
      </c>
      <c r="G22" s="28">
        <f t="shared" si="2"/>
        <v>2354564.5386297735</v>
      </c>
      <c r="H22" s="26">
        <v>4583</v>
      </c>
      <c r="I22" s="27">
        <v>565.31703179628312</v>
      </c>
      <c r="J22" s="28">
        <f t="shared" si="3"/>
        <v>2590847.9567223657</v>
      </c>
      <c r="K22" s="28">
        <f t="shared" si="4"/>
        <v>4945412.4953521397</v>
      </c>
      <c r="L22" s="29">
        <f t="shared" si="0"/>
        <v>1648470.8317840465</v>
      </c>
      <c r="M22" s="15"/>
    </row>
    <row r="23" spans="1:14" x14ac:dyDescent="0.35">
      <c r="A23">
        <v>140103</v>
      </c>
      <c r="B23" s="24">
        <v>3050</v>
      </c>
      <c r="C23" s="25" t="s">
        <v>26</v>
      </c>
      <c r="D23" t="s">
        <v>46</v>
      </c>
      <c r="E23" s="26">
        <v>2721</v>
      </c>
      <c r="F23" s="27">
        <f t="shared" si="1"/>
        <v>1423.557762170359</v>
      </c>
      <c r="G23" s="28">
        <f t="shared" si="2"/>
        <v>3873500.6708655469</v>
      </c>
      <c r="H23" s="26">
        <v>8880</v>
      </c>
      <c r="I23" s="27">
        <v>565.31703179628312</v>
      </c>
      <c r="J23" s="28">
        <f t="shared" si="3"/>
        <v>5020015.2423509937</v>
      </c>
      <c r="K23" s="28">
        <f t="shared" si="4"/>
        <v>8893515.9132165406</v>
      </c>
      <c r="L23" s="29">
        <f t="shared" si="0"/>
        <v>2964505.3044055137</v>
      </c>
      <c r="M23" s="15"/>
    </row>
    <row r="24" spans="1:14" x14ac:dyDescent="0.35">
      <c r="A24">
        <v>140177</v>
      </c>
      <c r="B24" s="24">
        <v>3071</v>
      </c>
      <c r="C24" s="25" t="s">
        <v>27</v>
      </c>
      <c r="D24" t="s">
        <v>46</v>
      </c>
      <c r="E24" s="26">
        <v>2727</v>
      </c>
      <c r="F24" s="27">
        <f t="shared" si="1"/>
        <v>1423.557762170359</v>
      </c>
      <c r="G24" s="28">
        <f t="shared" si="2"/>
        <v>3882042.0174385686</v>
      </c>
      <c r="H24" s="26">
        <v>2408</v>
      </c>
      <c r="I24" s="27">
        <v>565.31703179628312</v>
      </c>
      <c r="J24" s="28">
        <f t="shared" si="3"/>
        <v>1361283.4125654497</v>
      </c>
      <c r="K24" s="28">
        <f t="shared" si="4"/>
        <v>5243325.4300040184</v>
      </c>
      <c r="L24" s="29">
        <f t="shared" si="0"/>
        <v>1747775.1433346728</v>
      </c>
      <c r="M24" s="15"/>
    </row>
    <row r="25" spans="1:14" x14ac:dyDescent="0.35">
      <c r="A25">
        <v>140181</v>
      </c>
      <c r="B25" s="24">
        <v>3068</v>
      </c>
      <c r="C25" s="25" t="s">
        <v>28</v>
      </c>
      <c r="D25" t="s">
        <v>46</v>
      </c>
      <c r="E25" s="26">
        <v>1074</v>
      </c>
      <c r="F25" s="27">
        <f t="shared" si="1"/>
        <v>1423.557762170359</v>
      </c>
      <c r="G25" s="28">
        <f t="shared" si="2"/>
        <v>1528901.0365709655</v>
      </c>
      <c r="H25" s="26">
        <v>769</v>
      </c>
      <c r="I25" s="27">
        <v>565.31703179628312</v>
      </c>
      <c r="J25" s="28">
        <f t="shared" si="3"/>
        <v>434728.7974513417</v>
      </c>
      <c r="K25" s="28">
        <f t="shared" si="4"/>
        <v>1963629.8340223073</v>
      </c>
      <c r="L25" s="29">
        <f t="shared" si="0"/>
        <v>654543.27800743573</v>
      </c>
      <c r="M25" s="15"/>
    </row>
    <row r="26" spans="1:14" x14ac:dyDescent="0.35">
      <c r="A26">
        <v>140197</v>
      </c>
      <c r="B26" s="24">
        <v>3020</v>
      </c>
      <c r="C26" s="25" t="s">
        <v>29</v>
      </c>
      <c r="D26" t="s">
        <v>46</v>
      </c>
      <c r="E26" s="26">
        <v>1814</v>
      </c>
      <c r="F26" s="27">
        <f t="shared" si="1"/>
        <v>1423.557762170359</v>
      </c>
      <c r="G26" s="28">
        <f t="shared" si="2"/>
        <v>2582333.780577031</v>
      </c>
      <c r="H26" s="26">
        <v>387</v>
      </c>
      <c r="I26" s="27">
        <v>565.31703179628312</v>
      </c>
      <c r="J26" s="28">
        <f t="shared" si="3"/>
        <v>218777.69130516157</v>
      </c>
      <c r="K26" s="28">
        <f t="shared" si="4"/>
        <v>2801111.4718821924</v>
      </c>
      <c r="L26" s="29">
        <f t="shared" si="0"/>
        <v>933703.82396073081</v>
      </c>
      <c r="M26" s="15"/>
    </row>
    <row r="27" spans="1:14" x14ac:dyDescent="0.35">
      <c r="A27">
        <v>140114</v>
      </c>
      <c r="B27" s="24">
        <v>3056</v>
      </c>
      <c r="C27" s="25" t="s">
        <v>30</v>
      </c>
      <c r="D27" t="s">
        <v>46</v>
      </c>
      <c r="E27" s="26">
        <v>3488</v>
      </c>
      <c r="F27" s="27">
        <f t="shared" si="1"/>
        <v>1423.557762170359</v>
      </c>
      <c r="G27" s="28">
        <f t="shared" si="2"/>
        <v>4965369.474450212</v>
      </c>
      <c r="H27" s="26">
        <v>14988</v>
      </c>
      <c r="I27" s="27">
        <v>565.31703179628312</v>
      </c>
      <c r="J27" s="28">
        <f t="shared" si="3"/>
        <v>8472971.6725626905</v>
      </c>
      <c r="K27" s="28">
        <f t="shared" si="4"/>
        <v>13438341.147012902</v>
      </c>
      <c r="L27" s="29">
        <f t="shared" si="0"/>
        <v>4479447.0490043005</v>
      </c>
      <c r="M27" s="15"/>
    </row>
    <row r="28" spans="1:14" x14ac:dyDescent="0.35">
      <c r="A28">
        <v>140068</v>
      </c>
      <c r="B28" s="24">
        <v>3107</v>
      </c>
      <c r="C28" s="25" t="s">
        <v>31</v>
      </c>
      <c r="D28" t="s">
        <v>46</v>
      </c>
      <c r="E28" s="26">
        <v>1327</v>
      </c>
      <c r="F28" s="27">
        <f t="shared" si="1"/>
        <v>1423.557762170359</v>
      </c>
      <c r="G28" s="28">
        <f t="shared" si="2"/>
        <v>1889061.1504000663</v>
      </c>
      <c r="H28" s="26">
        <v>2774</v>
      </c>
      <c r="I28" s="27">
        <v>565.31703179628312</v>
      </c>
      <c r="J28" s="28">
        <f t="shared" si="3"/>
        <v>1568189.4462028893</v>
      </c>
      <c r="K28" s="28">
        <f t="shared" si="4"/>
        <v>3457250.5966029558</v>
      </c>
      <c r="L28" s="29">
        <f t="shared" si="0"/>
        <v>1152416.8655343186</v>
      </c>
      <c r="M28" s="15"/>
    </row>
    <row r="29" spans="1:14" x14ac:dyDescent="0.35">
      <c r="A29">
        <v>140292</v>
      </c>
      <c r="B29" s="24">
        <v>7074</v>
      </c>
      <c r="C29" s="25" t="s">
        <v>32</v>
      </c>
      <c r="D29" t="s">
        <v>46</v>
      </c>
      <c r="E29" s="26">
        <v>1776</v>
      </c>
      <c r="F29" s="27">
        <f t="shared" si="1"/>
        <v>1423.557762170359</v>
      </c>
      <c r="G29" s="28">
        <f t="shared" si="2"/>
        <v>2528238.5856145574</v>
      </c>
      <c r="H29" s="26">
        <v>3216</v>
      </c>
      <c r="I29" s="27">
        <v>565.31703179628312</v>
      </c>
      <c r="J29" s="28">
        <f t="shared" si="3"/>
        <v>1818059.5742568464</v>
      </c>
      <c r="K29" s="28">
        <f t="shared" si="4"/>
        <v>4346298.1598714041</v>
      </c>
      <c r="L29" s="29">
        <f t="shared" si="0"/>
        <v>1448766.0532904679</v>
      </c>
      <c r="M29" s="15"/>
      <c r="N29" s="16"/>
    </row>
    <row r="30" spans="1:14" x14ac:dyDescent="0.35">
      <c r="A30">
        <v>140180</v>
      </c>
      <c r="B30" s="24">
        <v>3054</v>
      </c>
      <c r="C30" s="25" t="s">
        <v>33</v>
      </c>
      <c r="D30" t="s">
        <v>46</v>
      </c>
      <c r="E30" s="26">
        <v>8218</v>
      </c>
      <c r="F30" s="27">
        <f t="shared" si="1"/>
        <v>1423.557762170359</v>
      </c>
      <c r="G30" s="28">
        <f t="shared" si="2"/>
        <v>11698797.68951601</v>
      </c>
      <c r="H30" s="26">
        <v>17747</v>
      </c>
      <c r="I30" s="27">
        <v>565.31703179628312</v>
      </c>
      <c r="J30" s="28">
        <f t="shared" si="3"/>
        <v>10032681.363288637</v>
      </c>
      <c r="K30" s="28">
        <f t="shared" si="4"/>
        <v>21731479.052804649</v>
      </c>
      <c r="L30" s="29">
        <f t="shared" si="0"/>
        <v>7243826.3509348826</v>
      </c>
      <c r="M30" s="15"/>
    </row>
    <row r="31" spans="1:14" x14ac:dyDescent="0.35">
      <c r="A31">
        <v>140174</v>
      </c>
      <c r="B31" s="24">
        <v>1012</v>
      </c>
      <c r="C31" s="25" t="s">
        <v>34</v>
      </c>
      <c r="D31" t="s">
        <v>46</v>
      </c>
      <c r="E31" s="26">
        <v>2049</v>
      </c>
      <c r="F31" s="27">
        <f t="shared" si="1"/>
        <v>1423.557762170359</v>
      </c>
      <c r="G31" s="28">
        <f t="shared" si="2"/>
        <v>2916869.8546870654</v>
      </c>
      <c r="H31" s="26">
        <v>5316</v>
      </c>
      <c r="I31" s="27">
        <v>565.31703179628312</v>
      </c>
      <c r="J31" s="28">
        <f t="shared" si="3"/>
        <v>3005225.341029041</v>
      </c>
      <c r="K31" s="28">
        <f t="shared" si="4"/>
        <v>5922095.1957161063</v>
      </c>
      <c r="L31" s="29">
        <f t="shared" si="0"/>
        <v>1974031.7319053689</v>
      </c>
      <c r="M31" s="15"/>
    </row>
    <row r="32" spans="1:14" x14ac:dyDescent="0.35">
      <c r="A32">
        <v>140125</v>
      </c>
      <c r="B32" s="24">
        <v>7007</v>
      </c>
      <c r="C32" s="25" t="s">
        <v>35</v>
      </c>
      <c r="D32" t="s">
        <v>46</v>
      </c>
      <c r="E32" s="26">
        <v>1022</v>
      </c>
      <c r="F32" s="27">
        <f t="shared" si="1"/>
        <v>1423.557762170359</v>
      </c>
      <c r="G32" s="28">
        <f t="shared" si="2"/>
        <v>1454876.0329381069</v>
      </c>
      <c r="H32" s="26">
        <v>3873</v>
      </c>
      <c r="I32" s="27">
        <v>565.31703179628312</v>
      </c>
      <c r="J32" s="28">
        <f t="shared" si="3"/>
        <v>2189472.8641470047</v>
      </c>
      <c r="K32" s="28">
        <f t="shared" si="4"/>
        <v>3644348.8970851116</v>
      </c>
      <c r="L32" s="29">
        <f t="shared" si="0"/>
        <v>1214782.9656950373</v>
      </c>
      <c r="M32" s="15"/>
    </row>
    <row r="33" spans="1:13" x14ac:dyDescent="0.35">
      <c r="A33">
        <v>140018</v>
      </c>
      <c r="B33" s="24">
        <v>3045</v>
      </c>
      <c r="C33" s="25" t="s">
        <v>36</v>
      </c>
      <c r="D33" t="s">
        <v>46</v>
      </c>
      <c r="E33" s="26">
        <v>6059</v>
      </c>
      <c r="F33" s="27">
        <f t="shared" si="1"/>
        <v>1423.557762170359</v>
      </c>
      <c r="G33" s="28">
        <f t="shared" si="2"/>
        <v>8625336.480990205</v>
      </c>
      <c r="H33" s="26">
        <v>14361</v>
      </c>
      <c r="I33" s="27">
        <v>565.31703179628312</v>
      </c>
      <c r="J33" s="28">
        <f t="shared" si="3"/>
        <v>8118517.8936264217</v>
      </c>
      <c r="K33" s="28">
        <f t="shared" si="4"/>
        <v>16743854.374616627</v>
      </c>
      <c r="L33" s="29">
        <f t="shared" si="0"/>
        <v>5581284.7915388756</v>
      </c>
      <c r="M33" s="15"/>
    </row>
    <row r="34" spans="1:13" x14ac:dyDescent="0.35">
      <c r="A34">
        <v>140133</v>
      </c>
      <c r="B34" s="24">
        <v>3032</v>
      </c>
      <c r="C34" s="25" t="s">
        <v>37</v>
      </c>
      <c r="D34" t="s">
        <v>46</v>
      </c>
      <c r="E34" s="26">
        <v>2683</v>
      </c>
      <c r="F34" s="27">
        <f t="shared" si="1"/>
        <v>1423.557762170359</v>
      </c>
      <c r="G34" s="28">
        <f t="shared" si="2"/>
        <v>3819405.4759030729</v>
      </c>
      <c r="H34" s="26">
        <v>6996</v>
      </c>
      <c r="I34" s="27">
        <v>565.31703179628312</v>
      </c>
      <c r="J34" s="28">
        <f t="shared" si="3"/>
        <v>3954957.9544467968</v>
      </c>
      <c r="K34" s="28">
        <f t="shared" si="4"/>
        <v>7774363.4303498697</v>
      </c>
      <c r="L34" s="29">
        <f t="shared" si="0"/>
        <v>2591454.47678329</v>
      </c>
      <c r="M34" s="15"/>
    </row>
    <row r="35" spans="1:13" x14ac:dyDescent="0.35">
      <c r="A35">
        <v>140034</v>
      </c>
      <c r="B35" s="24">
        <v>3011</v>
      </c>
      <c r="C35" s="25" t="s">
        <v>38</v>
      </c>
      <c r="D35" t="s">
        <v>46</v>
      </c>
      <c r="E35" s="26">
        <v>608</v>
      </c>
      <c r="F35" s="27">
        <f t="shared" si="1"/>
        <v>1423.557762170359</v>
      </c>
      <c r="G35" s="28">
        <f t="shared" si="2"/>
        <v>865523.11939957819</v>
      </c>
      <c r="H35" s="26">
        <v>5524</v>
      </c>
      <c r="I35" s="27">
        <v>565.31703179628312</v>
      </c>
      <c r="J35" s="28">
        <f t="shared" si="3"/>
        <v>3122811.2836426678</v>
      </c>
      <c r="K35" s="28">
        <f t="shared" si="4"/>
        <v>3988334.4030422461</v>
      </c>
      <c r="L35" s="29">
        <f t="shared" si="0"/>
        <v>1329444.801014082</v>
      </c>
      <c r="M35" s="15"/>
    </row>
    <row r="36" spans="1:13" x14ac:dyDescent="0.35">
      <c r="A36">
        <v>140049</v>
      </c>
      <c r="B36" s="24">
        <v>15001</v>
      </c>
      <c r="C36" s="25" t="s">
        <v>39</v>
      </c>
      <c r="D36" t="s">
        <v>46</v>
      </c>
      <c r="E36" s="26">
        <v>2019</v>
      </c>
      <c r="F36" s="27">
        <f t="shared" si="1"/>
        <v>1423.557762170359</v>
      </c>
      <c r="G36" s="28">
        <f t="shared" si="2"/>
        <v>2874163.1218219548</v>
      </c>
      <c r="H36" s="26">
        <v>4954</v>
      </c>
      <c r="I36" s="27">
        <v>565.31703179628312</v>
      </c>
      <c r="J36" s="28">
        <f t="shared" si="3"/>
        <v>2800580.5755187864</v>
      </c>
      <c r="K36" s="28">
        <f t="shared" si="4"/>
        <v>5674743.6973407418</v>
      </c>
      <c r="L36" s="29">
        <f t="shared" si="0"/>
        <v>1891581.2324469138</v>
      </c>
      <c r="M36" s="15"/>
    </row>
    <row r="37" spans="1:13" x14ac:dyDescent="0.35">
      <c r="A37">
        <v>140158</v>
      </c>
      <c r="B37" s="24">
        <v>3042</v>
      </c>
      <c r="C37" s="25" t="s">
        <v>40</v>
      </c>
      <c r="D37" t="s">
        <v>46</v>
      </c>
      <c r="E37" s="26">
        <v>1577</v>
      </c>
      <c r="F37" s="27">
        <f t="shared" si="1"/>
        <v>1423.557762170359</v>
      </c>
      <c r="G37" s="28">
        <f t="shared" si="2"/>
        <v>2244950.5909426562</v>
      </c>
      <c r="H37" s="26">
        <v>8095</v>
      </c>
      <c r="I37" s="27">
        <v>565.31703179628312</v>
      </c>
      <c r="J37" s="28">
        <f t="shared" si="3"/>
        <v>4576241.3723909119</v>
      </c>
      <c r="K37" s="28">
        <f t="shared" si="4"/>
        <v>6821191.9633335676</v>
      </c>
      <c r="L37" s="29">
        <f t="shared" si="0"/>
        <v>2273730.6544445227</v>
      </c>
      <c r="M37" s="15"/>
    </row>
    <row r="38" spans="1:13" x14ac:dyDescent="0.35">
      <c r="B38" s="24">
        <v>3085</v>
      </c>
      <c r="C38" s="25" t="s">
        <v>41</v>
      </c>
      <c r="D38" t="s">
        <v>46</v>
      </c>
      <c r="E38" s="26">
        <v>614</v>
      </c>
      <c r="F38" s="27">
        <f t="shared" si="1"/>
        <v>1423.557762170359</v>
      </c>
      <c r="G38" s="28">
        <f t="shared" si="2"/>
        <v>874064.46597260039</v>
      </c>
      <c r="H38" s="26">
        <v>3180</v>
      </c>
      <c r="I38" s="27">
        <v>565.31703179628312</v>
      </c>
      <c r="J38" s="28">
        <f t="shared" si="3"/>
        <v>1797708.1611121802</v>
      </c>
      <c r="K38" s="28">
        <f t="shared" si="4"/>
        <v>2671772.6270847805</v>
      </c>
      <c r="L38" s="29">
        <f t="shared" si="0"/>
        <v>890590.87569492683</v>
      </c>
      <c r="M38" s="15"/>
    </row>
    <row r="39" spans="1:13" x14ac:dyDescent="0.35">
      <c r="B39" s="24">
        <v>3072</v>
      </c>
      <c r="C39" s="25" t="s">
        <v>42</v>
      </c>
      <c r="D39" t="s">
        <v>46</v>
      </c>
      <c r="E39" s="26">
        <v>2405</v>
      </c>
      <c r="F39" s="27">
        <f t="shared" si="1"/>
        <v>1423.557762170359</v>
      </c>
      <c r="G39" s="28">
        <f t="shared" si="2"/>
        <v>3423656.4180197134</v>
      </c>
      <c r="H39" s="26">
        <v>12437</v>
      </c>
      <c r="I39" s="27">
        <v>565.31703179628312</v>
      </c>
      <c r="J39" s="28">
        <f t="shared" si="3"/>
        <v>7030847.9244503733</v>
      </c>
      <c r="K39" s="28">
        <f t="shared" si="4"/>
        <v>10454504.342470087</v>
      </c>
      <c r="L39" s="29">
        <f t="shared" si="0"/>
        <v>3484834.7808233625</v>
      </c>
    </row>
    <row r="40" spans="1:13" x14ac:dyDescent="0.35">
      <c r="B40" s="24">
        <v>8006</v>
      </c>
      <c r="C40" s="25" t="s">
        <v>43</v>
      </c>
      <c r="D40" t="s">
        <v>46</v>
      </c>
      <c r="E40" s="26">
        <v>3508</v>
      </c>
      <c r="F40" s="27">
        <f t="shared" si="1"/>
        <v>1423.557762170359</v>
      </c>
      <c r="G40" s="28">
        <f t="shared" si="2"/>
        <v>4993840.629693619</v>
      </c>
      <c r="H40" s="26">
        <v>21554</v>
      </c>
      <c r="I40" s="27">
        <v>565.31703179628312</v>
      </c>
      <c r="J40" s="28">
        <f t="shared" si="3"/>
        <v>12184843.303337086</v>
      </c>
      <c r="K40" s="28">
        <f t="shared" si="4"/>
        <v>17178683.933030706</v>
      </c>
      <c r="L40" s="29">
        <f t="shared" si="0"/>
        <v>5726227.977676902</v>
      </c>
    </row>
    <row r="41" spans="1:13" x14ac:dyDescent="0.35">
      <c r="B41" s="24">
        <v>8019</v>
      </c>
      <c r="C41" s="25" t="s">
        <v>44</v>
      </c>
      <c r="D41" t="s">
        <v>46</v>
      </c>
      <c r="E41" s="26">
        <v>925</v>
      </c>
      <c r="F41" s="27">
        <f t="shared" si="1"/>
        <v>1423.557762170359</v>
      </c>
      <c r="G41" s="28">
        <f t="shared" si="2"/>
        <v>1316790.9300075821</v>
      </c>
      <c r="H41" s="26">
        <v>1730</v>
      </c>
      <c r="I41" s="27">
        <v>565.31703179628312</v>
      </c>
      <c r="J41" s="28">
        <f t="shared" si="3"/>
        <v>977998.46500756976</v>
      </c>
      <c r="K41" s="28">
        <f t="shared" si="4"/>
        <v>2294789.3950151517</v>
      </c>
      <c r="L41" s="29">
        <f t="shared" si="0"/>
        <v>764929.7983383839</v>
      </c>
    </row>
    <row r="42" spans="1:13" x14ac:dyDescent="0.35">
      <c r="B42" s="24">
        <v>3067</v>
      </c>
      <c r="C42" s="25" t="s">
        <v>45</v>
      </c>
      <c r="D42" t="s">
        <v>46</v>
      </c>
      <c r="E42" s="26">
        <v>704</v>
      </c>
      <c r="F42" s="27">
        <f t="shared" si="1"/>
        <v>1423.557762170359</v>
      </c>
      <c r="G42" s="28">
        <f t="shared" si="2"/>
        <v>1002184.6645679327</v>
      </c>
      <c r="H42" s="26">
        <v>1989</v>
      </c>
      <c r="I42" s="27">
        <v>565.31703179628312</v>
      </c>
      <c r="J42" s="28">
        <f t="shared" si="3"/>
        <v>1124415.5762428071</v>
      </c>
      <c r="K42" s="28">
        <f t="shared" si="4"/>
        <v>2126600.2408107398</v>
      </c>
      <c r="L42" s="29">
        <f t="shared" si="0"/>
        <v>708866.74693691323</v>
      </c>
    </row>
    <row r="43" spans="1:13" x14ac:dyDescent="0.35">
      <c r="E43" s="26"/>
      <c r="H43" s="26"/>
    </row>
    <row r="44" spans="1:13" x14ac:dyDescent="0.35">
      <c r="E44" s="26"/>
      <c r="H44" s="26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FA8A-7941-455B-A55A-80AB34B83AA6}">
  <sheetPr>
    <pageSetUpPr fitToPage="1"/>
  </sheetPr>
  <dimension ref="A1:L67"/>
  <sheetViews>
    <sheetView topLeftCell="C1" workbookViewId="0">
      <selection activeCell="B5" sqref="B5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47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32">
        <v>9278527.1321239565</v>
      </c>
      <c r="D5" s="6"/>
      <c r="E5" s="1"/>
      <c r="F5" s="1"/>
      <c r="G5" s="33">
        <v>18807693.29649825</v>
      </c>
      <c r="H5" s="8"/>
      <c r="J5" s="15"/>
    </row>
    <row r="6" spans="1:12" x14ac:dyDescent="0.35">
      <c r="C6" s="34" t="s">
        <v>4</v>
      </c>
      <c r="D6" s="1"/>
      <c r="E6" s="1"/>
      <c r="F6" s="1"/>
      <c r="G6" s="35" t="s">
        <v>5</v>
      </c>
      <c r="H6" s="10"/>
      <c r="J6" s="15"/>
    </row>
    <row r="7" spans="1:12" ht="15" thickBot="1" x14ac:dyDescent="0.4">
      <c r="C7" s="36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35">
      <c r="C8" s="37"/>
      <c r="G8" s="31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1"/>
      <c r="F12" s="38"/>
      <c r="I12" s="38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SUM(E16:E66)</f>
        <v>806</v>
      </c>
      <c r="F15" s="22">
        <f>C7/E15</f>
        <v>2877.9550657952718</v>
      </c>
      <c r="G15" s="23">
        <f>SUM(G16:G66)</f>
        <v>2319631.7830309886</v>
      </c>
      <c r="H15" s="21">
        <f>SUM(H16:H66)</f>
        <v>34767</v>
      </c>
      <c r="I15" s="22">
        <f>G7/H15</f>
        <v>135.24098496058224</v>
      </c>
      <c r="J15" s="23">
        <f>SUM(J16:J66)</f>
        <v>4701923.3241245626</v>
      </c>
      <c r="K15" s="23">
        <f>SUM(K16:K66)</f>
        <v>7021555.1071555521</v>
      </c>
      <c r="L15" s="23">
        <f>K15/3</f>
        <v>2340518.3690518509</v>
      </c>
    </row>
    <row r="16" spans="1:12" x14ac:dyDescent="0.35">
      <c r="A16">
        <v>141346</v>
      </c>
      <c r="B16" s="39">
        <v>2014</v>
      </c>
      <c r="C16" s="25" t="s">
        <v>48</v>
      </c>
      <c r="D16" t="s">
        <v>49</v>
      </c>
      <c r="E16">
        <v>2</v>
      </c>
      <c r="F16" s="27">
        <f>$F$15</f>
        <v>2877.9550657952718</v>
      </c>
      <c r="G16" s="28">
        <f>F16*E16</f>
        <v>5755.9101315905436</v>
      </c>
      <c r="H16" s="26">
        <v>1546</v>
      </c>
      <c r="I16" s="27">
        <f>$I$15</f>
        <v>135.24098496058224</v>
      </c>
      <c r="J16" s="15">
        <f>H16*I16</f>
        <v>209082.56274906013</v>
      </c>
      <c r="K16" s="15">
        <f>J16+G16</f>
        <v>214838.47288065069</v>
      </c>
      <c r="L16" s="29">
        <f t="shared" ref="L16:L34" si="0">K16/3</f>
        <v>71612.824293550235</v>
      </c>
    </row>
    <row r="17" spans="1:12" x14ac:dyDescent="0.35">
      <c r="A17">
        <v>141328</v>
      </c>
      <c r="B17" s="39">
        <v>3062</v>
      </c>
      <c r="C17" s="25" t="s">
        <v>50</v>
      </c>
      <c r="D17" t="s">
        <v>49</v>
      </c>
      <c r="E17">
        <v>0</v>
      </c>
      <c r="F17" s="27">
        <f t="shared" ref="F17:F34" si="1">$F$15</f>
        <v>2877.9550657952718</v>
      </c>
      <c r="G17" s="28">
        <f t="shared" ref="G17:G34" si="2">F17*E17</f>
        <v>0</v>
      </c>
      <c r="H17" s="26">
        <v>905</v>
      </c>
      <c r="I17" s="27">
        <f t="shared" ref="I17:I34" si="3">$I$15</f>
        <v>135.24098496058224</v>
      </c>
      <c r="J17" s="15">
        <f t="shared" ref="J17:J34" si="4">H17*I17</f>
        <v>122393.09138932693</v>
      </c>
      <c r="K17" s="15">
        <f t="shared" ref="K17:K34" si="5">J17+G17</f>
        <v>122393.09138932693</v>
      </c>
      <c r="L17" s="29">
        <f t="shared" si="0"/>
        <v>40797.697129775646</v>
      </c>
    </row>
    <row r="18" spans="1:12" x14ac:dyDescent="0.35">
      <c r="A18">
        <v>141321</v>
      </c>
      <c r="B18" s="39">
        <v>3091</v>
      </c>
      <c r="C18" s="25" t="s">
        <v>51</v>
      </c>
      <c r="D18" t="s">
        <v>49</v>
      </c>
      <c r="E18">
        <v>7</v>
      </c>
      <c r="F18" s="27">
        <f t="shared" si="1"/>
        <v>2877.9550657952718</v>
      </c>
      <c r="G18" s="28">
        <f t="shared" si="2"/>
        <v>20145.685460566903</v>
      </c>
      <c r="H18" s="26">
        <v>861</v>
      </c>
      <c r="I18" s="27">
        <f t="shared" si="3"/>
        <v>135.24098496058224</v>
      </c>
      <c r="J18" s="15">
        <f t="shared" si="4"/>
        <v>116442.48805106131</v>
      </c>
      <c r="K18" s="15">
        <f t="shared" si="5"/>
        <v>136588.17351162821</v>
      </c>
      <c r="L18" s="29">
        <f t="shared" si="0"/>
        <v>45529.391170542738</v>
      </c>
    </row>
    <row r="19" spans="1:12" x14ac:dyDescent="0.35">
      <c r="A19">
        <v>141324</v>
      </c>
      <c r="B19" s="39">
        <v>6003</v>
      </c>
      <c r="C19" s="25" t="s">
        <v>52</v>
      </c>
      <c r="D19" t="s">
        <v>49</v>
      </c>
      <c r="E19">
        <v>13</v>
      </c>
      <c r="F19" s="27">
        <f t="shared" si="1"/>
        <v>2877.9550657952718</v>
      </c>
      <c r="G19" s="28">
        <f t="shared" si="2"/>
        <v>37413.415855338535</v>
      </c>
      <c r="H19" s="26">
        <v>1610</v>
      </c>
      <c r="I19" s="27">
        <f t="shared" si="3"/>
        <v>135.24098496058224</v>
      </c>
      <c r="J19" s="15">
        <f t="shared" si="4"/>
        <v>217737.98578653741</v>
      </c>
      <c r="K19" s="15">
        <f t="shared" si="5"/>
        <v>255151.40164187594</v>
      </c>
      <c r="L19" s="29">
        <f t="shared" si="0"/>
        <v>85050.467213958647</v>
      </c>
    </row>
    <row r="20" spans="1:12" x14ac:dyDescent="0.35">
      <c r="A20">
        <v>141305</v>
      </c>
      <c r="B20" s="39">
        <v>7004</v>
      </c>
      <c r="C20" s="25" t="s">
        <v>53</v>
      </c>
      <c r="D20" t="s">
        <v>49</v>
      </c>
      <c r="E20">
        <v>4</v>
      </c>
      <c r="F20" s="27">
        <f t="shared" si="1"/>
        <v>2877.9550657952718</v>
      </c>
      <c r="G20" s="28">
        <f t="shared" si="2"/>
        <v>11511.820263181087</v>
      </c>
      <c r="H20" s="26">
        <v>1888</v>
      </c>
      <c r="I20" s="27">
        <f t="shared" si="3"/>
        <v>135.24098496058224</v>
      </c>
      <c r="J20" s="15">
        <f t="shared" si="4"/>
        <v>255334.97960557925</v>
      </c>
      <c r="K20" s="15">
        <f t="shared" si="5"/>
        <v>266846.79986876034</v>
      </c>
      <c r="L20" s="29">
        <f t="shared" si="0"/>
        <v>88948.933289586785</v>
      </c>
    </row>
    <row r="21" spans="1:12" x14ac:dyDescent="0.35">
      <c r="A21">
        <v>141320</v>
      </c>
      <c r="B21" s="39">
        <v>8015</v>
      </c>
      <c r="C21" s="25" t="s">
        <v>54</v>
      </c>
      <c r="D21" t="s">
        <v>49</v>
      </c>
      <c r="E21">
        <v>8</v>
      </c>
      <c r="F21" s="27">
        <f t="shared" si="1"/>
        <v>2877.9550657952718</v>
      </c>
      <c r="G21" s="28">
        <f t="shared" si="2"/>
        <v>23023.640526362175</v>
      </c>
      <c r="H21" s="26">
        <v>963</v>
      </c>
      <c r="I21" s="27">
        <f t="shared" si="3"/>
        <v>135.24098496058224</v>
      </c>
      <c r="J21" s="15">
        <f t="shared" si="4"/>
        <v>130237.06851704069</v>
      </c>
      <c r="K21" s="15">
        <f t="shared" si="5"/>
        <v>153260.70904340287</v>
      </c>
      <c r="L21" s="29">
        <f t="shared" si="0"/>
        <v>51086.903014467622</v>
      </c>
    </row>
    <row r="22" spans="1:12" x14ac:dyDescent="0.35">
      <c r="A22">
        <v>140112</v>
      </c>
      <c r="B22" s="39">
        <v>10005</v>
      </c>
      <c r="C22" s="25" t="s">
        <v>55</v>
      </c>
      <c r="D22" t="s">
        <v>49</v>
      </c>
      <c r="E22">
        <v>17</v>
      </c>
      <c r="F22" s="27">
        <f t="shared" si="1"/>
        <v>2877.9550657952718</v>
      </c>
      <c r="G22" s="28">
        <f t="shared" si="2"/>
        <v>48925.236118519621</v>
      </c>
      <c r="H22" s="26">
        <v>1779</v>
      </c>
      <c r="I22" s="27">
        <f t="shared" si="3"/>
        <v>135.24098496058224</v>
      </c>
      <c r="J22" s="15">
        <f t="shared" si="4"/>
        <v>240593.71224487582</v>
      </c>
      <c r="K22" s="15">
        <f t="shared" si="5"/>
        <v>289518.94836339541</v>
      </c>
      <c r="L22" s="29">
        <f t="shared" si="0"/>
        <v>96506.316121131807</v>
      </c>
    </row>
    <row r="23" spans="1:12" x14ac:dyDescent="0.35">
      <c r="A23">
        <v>141344</v>
      </c>
      <c r="B23" s="39">
        <v>13012</v>
      </c>
      <c r="C23" s="25" t="s">
        <v>56</v>
      </c>
      <c r="D23" t="s">
        <v>49</v>
      </c>
      <c r="E23">
        <v>6</v>
      </c>
      <c r="F23" s="27">
        <f t="shared" si="1"/>
        <v>2877.9550657952718</v>
      </c>
      <c r="G23" s="28">
        <f t="shared" si="2"/>
        <v>17267.730394771632</v>
      </c>
      <c r="H23" s="26">
        <v>342</v>
      </c>
      <c r="I23" s="27">
        <f t="shared" si="3"/>
        <v>135.24098496058224</v>
      </c>
      <c r="J23" s="15">
        <f t="shared" si="4"/>
        <v>46252.416856519128</v>
      </c>
      <c r="K23" s="15">
        <f t="shared" si="5"/>
        <v>63520.147251290764</v>
      </c>
      <c r="L23" s="29">
        <f t="shared" si="0"/>
        <v>21173.38241709692</v>
      </c>
    </row>
    <row r="24" spans="1:12" x14ac:dyDescent="0.35">
      <c r="A24">
        <v>141326</v>
      </c>
      <c r="B24" s="39">
        <v>13013</v>
      </c>
      <c r="C24" s="25" t="s">
        <v>57</v>
      </c>
      <c r="D24" t="s">
        <v>49</v>
      </c>
      <c r="E24">
        <v>26</v>
      </c>
      <c r="F24" s="27">
        <f t="shared" si="1"/>
        <v>2877.9550657952718</v>
      </c>
      <c r="G24" s="28">
        <f t="shared" si="2"/>
        <v>74826.83171067707</v>
      </c>
      <c r="H24" s="26">
        <v>3292</v>
      </c>
      <c r="I24" s="27">
        <f t="shared" si="3"/>
        <v>135.24098496058224</v>
      </c>
      <c r="J24" s="15">
        <f t="shared" si="4"/>
        <v>445213.32249023672</v>
      </c>
      <c r="K24" s="15">
        <f t="shared" si="5"/>
        <v>520040.15420091379</v>
      </c>
      <c r="L24" s="29">
        <f t="shared" si="0"/>
        <v>173346.71806697125</v>
      </c>
    </row>
    <row r="25" spans="1:12" x14ac:dyDescent="0.35">
      <c r="A25">
        <v>141343</v>
      </c>
      <c r="B25" s="39">
        <v>13019</v>
      </c>
      <c r="C25" s="25" t="s">
        <v>58</v>
      </c>
      <c r="D25" t="s">
        <v>49</v>
      </c>
      <c r="E25">
        <v>4</v>
      </c>
      <c r="F25" s="27">
        <f t="shared" si="1"/>
        <v>2877.9550657952718</v>
      </c>
      <c r="G25" s="28">
        <f t="shared" si="2"/>
        <v>11511.820263181087</v>
      </c>
      <c r="H25" s="26">
        <v>2003</v>
      </c>
      <c r="I25" s="27">
        <f t="shared" si="3"/>
        <v>135.24098496058224</v>
      </c>
      <c r="J25" s="15">
        <f t="shared" si="4"/>
        <v>270887.69287604623</v>
      </c>
      <c r="K25" s="15">
        <f t="shared" si="5"/>
        <v>282399.51313922735</v>
      </c>
      <c r="L25" s="29">
        <f t="shared" si="0"/>
        <v>94133.171046409116</v>
      </c>
    </row>
    <row r="26" spans="1:12" x14ac:dyDescent="0.35">
      <c r="A26">
        <v>141317</v>
      </c>
      <c r="B26" s="39">
        <v>13021</v>
      </c>
      <c r="C26" s="25" t="s">
        <v>59</v>
      </c>
      <c r="D26" t="s">
        <v>49</v>
      </c>
      <c r="E26">
        <v>82</v>
      </c>
      <c r="F26" s="27">
        <f t="shared" si="1"/>
        <v>2877.9550657952718</v>
      </c>
      <c r="G26" s="28">
        <f t="shared" si="2"/>
        <v>235992.3153952123</v>
      </c>
      <c r="H26" s="26">
        <v>2451</v>
      </c>
      <c r="I26" s="27">
        <f t="shared" si="3"/>
        <v>135.24098496058224</v>
      </c>
      <c r="J26" s="15">
        <f t="shared" si="4"/>
        <v>331475.65413838706</v>
      </c>
      <c r="K26" s="15">
        <f t="shared" si="5"/>
        <v>567467.96953359933</v>
      </c>
      <c r="L26" s="29">
        <f t="shared" si="0"/>
        <v>189155.98984453312</v>
      </c>
    </row>
    <row r="27" spans="1:12" x14ac:dyDescent="0.35">
      <c r="A27">
        <v>141300</v>
      </c>
      <c r="B27" s="39">
        <v>13023</v>
      </c>
      <c r="C27" s="25" t="s">
        <v>60</v>
      </c>
      <c r="D27" t="s">
        <v>49</v>
      </c>
      <c r="E27">
        <v>20</v>
      </c>
      <c r="F27" s="27">
        <f t="shared" si="1"/>
        <v>2877.9550657952718</v>
      </c>
      <c r="G27" s="28">
        <f t="shared" si="2"/>
        <v>57559.101315905435</v>
      </c>
      <c r="H27" s="26">
        <v>862</v>
      </c>
      <c r="I27" s="27">
        <f t="shared" si="3"/>
        <v>135.24098496058224</v>
      </c>
      <c r="J27" s="15">
        <f t="shared" si="4"/>
        <v>116577.72903602189</v>
      </c>
      <c r="K27" s="15">
        <f t="shared" si="5"/>
        <v>174136.83035192732</v>
      </c>
      <c r="L27" s="29">
        <f t="shared" si="0"/>
        <v>58045.610117309108</v>
      </c>
    </row>
    <row r="28" spans="1:12" x14ac:dyDescent="0.35">
      <c r="A28">
        <v>141345</v>
      </c>
      <c r="B28" s="39">
        <v>14003</v>
      </c>
      <c r="C28" s="25" t="s">
        <v>61</v>
      </c>
      <c r="D28" t="s">
        <v>49</v>
      </c>
      <c r="E28">
        <v>0</v>
      </c>
      <c r="F28" s="27">
        <f t="shared" si="1"/>
        <v>2877.9550657952718</v>
      </c>
      <c r="G28" s="28">
        <f t="shared" si="2"/>
        <v>0</v>
      </c>
      <c r="H28" s="26">
        <v>570</v>
      </c>
      <c r="I28" s="27">
        <f t="shared" si="3"/>
        <v>135.24098496058224</v>
      </c>
      <c r="J28" s="15">
        <f t="shared" si="4"/>
        <v>77087.361427531883</v>
      </c>
      <c r="K28" s="15">
        <f t="shared" si="5"/>
        <v>77087.361427531883</v>
      </c>
      <c r="L28" s="29">
        <f t="shared" si="0"/>
        <v>25695.787142510628</v>
      </c>
    </row>
    <row r="29" spans="1:12" x14ac:dyDescent="0.35">
      <c r="A29">
        <v>141319</v>
      </c>
      <c r="B29" s="39">
        <v>16012</v>
      </c>
      <c r="C29" s="25" t="s">
        <v>62</v>
      </c>
      <c r="D29" t="s">
        <v>49</v>
      </c>
      <c r="E29">
        <v>9</v>
      </c>
      <c r="F29" s="27">
        <f t="shared" si="1"/>
        <v>2877.9550657952718</v>
      </c>
      <c r="G29" s="28">
        <f t="shared" si="2"/>
        <v>25901.595592157446</v>
      </c>
      <c r="H29" s="26">
        <v>742</v>
      </c>
      <c r="I29" s="27">
        <f t="shared" si="3"/>
        <v>135.24098496058224</v>
      </c>
      <c r="J29" s="15">
        <f t="shared" si="4"/>
        <v>100348.81084075202</v>
      </c>
      <c r="K29" s="15">
        <f t="shared" si="5"/>
        <v>126250.40643290947</v>
      </c>
      <c r="L29" s="29">
        <f t="shared" si="0"/>
        <v>42083.468810969825</v>
      </c>
    </row>
    <row r="30" spans="1:12" x14ac:dyDescent="0.35">
      <c r="A30">
        <v>140138</v>
      </c>
      <c r="B30" s="39">
        <v>18010</v>
      </c>
      <c r="C30" s="25" t="s">
        <v>63</v>
      </c>
      <c r="D30" t="s">
        <v>49</v>
      </c>
      <c r="E30">
        <v>3</v>
      </c>
      <c r="F30" s="27">
        <f t="shared" si="1"/>
        <v>2877.9550657952718</v>
      </c>
      <c r="G30" s="28">
        <f t="shared" si="2"/>
        <v>8633.8651973858159</v>
      </c>
      <c r="H30" s="26">
        <v>1050</v>
      </c>
      <c r="I30" s="27">
        <f t="shared" si="3"/>
        <v>135.24098496058224</v>
      </c>
      <c r="J30" s="15">
        <f t="shared" si="4"/>
        <v>142003.03420861135</v>
      </c>
      <c r="K30" s="15">
        <f t="shared" si="5"/>
        <v>150636.89940599716</v>
      </c>
      <c r="L30" s="29">
        <f t="shared" si="0"/>
        <v>50212.299801999055</v>
      </c>
    </row>
    <row r="31" spans="1:12" x14ac:dyDescent="0.35">
      <c r="A31">
        <v>140141</v>
      </c>
      <c r="B31" s="39">
        <v>18014</v>
      </c>
      <c r="C31" s="25" t="s">
        <v>64</v>
      </c>
      <c r="D31" t="s">
        <v>49</v>
      </c>
      <c r="E31">
        <v>88</v>
      </c>
      <c r="F31" s="27">
        <f t="shared" si="1"/>
        <v>2877.9550657952718</v>
      </c>
      <c r="G31" s="28">
        <f t="shared" si="2"/>
        <v>253260.04578998391</v>
      </c>
      <c r="H31" s="26">
        <v>2813</v>
      </c>
      <c r="I31" s="27">
        <f t="shared" si="3"/>
        <v>135.24098496058224</v>
      </c>
      <c r="J31" s="15">
        <f t="shared" si="4"/>
        <v>380432.89069411781</v>
      </c>
      <c r="K31" s="15">
        <f t="shared" si="5"/>
        <v>633692.93648410169</v>
      </c>
      <c r="L31" s="29">
        <f t="shared" si="0"/>
        <v>211230.9788280339</v>
      </c>
    </row>
    <row r="32" spans="1:12" x14ac:dyDescent="0.35">
      <c r="A32">
        <v>140038</v>
      </c>
      <c r="B32" s="39">
        <v>19001</v>
      </c>
      <c r="C32" s="25" t="s">
        <v>65</v>
      </c>
      <c r="D32" t="s">
        <v>49</v>
      </c>
      <c r="E32">
        <v>17</v>
      </c>
      <c r="F32" s="27">
        <f t="shared" si="1"/>
        <v>2877.9550657952718</v>
      </c>
      <c r="G32" s="28">
        <f t="shared" si="2"/>
        <v>48925.236118519621</v>
      </c>
      <c r="H32" s="26">
        <v>2088</v>
      </c>
      <c r="I32" s="27">
        <f t="shared" si="3"/>
        <v>135.24098496058224</v>
      </c>
      <c r="J32" s="15">
        <f t="shared" si="4"/>
        <v>282383.17659769574</v>
      </c>
      <c r="K32" s="15">
        <f t="shared" si="5"/>
        <v>331308.41271621536</v>
      </c>
      <c r="L32" s="29">
        <f t="shared" si="0"/>
        <v>110436.13757207179</v>
      </c>
    </row>
    <row r="33" spans="1:12" x14ac:dyDescent="0.35">
      <c r="A33">
        <v>141341</v>
      </c>
      <c r="B33" s="39">
        <v>19010</v>
      </c>
      <c r="C33" s="25" t="s">
        <v>66</v>
      </c>
      <c r="D33" t="s">
        <v>49</v>
      </c>
      <c r="E33">
        <v>496</v>
      </c>
      <c r="F33" s="27">
        <f t="shared" si="1"/>
        <v>2877.9550657952718</v>
      </c>
      <c r="G33" s="28">
        <f t="shared" si="2"/>
        <v>1427465.7126344547</v>
      </c>
      <c r="H33" s="26">
        <v>7120</v>
      </c>
      <c r="I33" s="27">
        <f t="shared" si="3"/>
        <v>135.24098496058224</v>
      </c>
      <c r="J33" s="15">
        <f t="shared" si="4"/>
        <v>962915.81291934557</v>
      </c>
      <c r="K33" s="15">
        <f t="shared" si="5"/>
        <v>2390381.5255538002</v>
      </c>
      <c r="L33" s="29">
        <f t="shared" si="0"/>
        <v>796793.84185126668</v>
      </c>
    </row>
    <row r="34" spans="1:12" x14ac:dyDescent="0.35">
      <c r="A34">
        <v>141332</v>
      </c>
      <c r="B34" s="39">
        <v>19023</v>
      </c>
      <c r="C34" s="25" t="s">
        <v>67</v>
      </c>
      <c r="D34" t="s">
        <v>49</v>
      </c>
      <c r="E34">
        <v>4</v>
      </c>
      <c r="F34" s="27">
        <f t="shared" si="1"/>
        <v>2877.9550657952718</v>
      </c>
      <c r="G34" s="28">
        <f t="shared" si="2"/>
        <v>11511.820263181087</v>
      </c>
      <c r="H34" s="26">
        <v>1882</v>
      </c>
      <c r="I34" s="27">
        <f t="shared" si="3"/>
        <v>135.24098496058224</v>
      </c>
      <c r="J34" s="15">
        <f t="shared" si="4"/>
        <v>254523.53369581577</v>
      </c>
      <c r="K34" s="15">
        <f t="shared" si="5"/>
        <v>266035.35395899689</v>
      </c>
      <c r="L34" s="29">
        <f t="shared" si="0"/>
        <v>88678.451319665633</v>
      </c>
    </row>
    <row r="35" spans="1:12" x14ac:dyDescent="0.3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3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3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3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3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3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3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3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3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3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3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3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3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3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3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3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3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3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3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3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3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3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3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3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3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3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3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3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3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3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3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3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35">
      <c r="E67" s="1"/>
      <c r="G67" s="40"/>
      <c r="H67" s="1"/>
      <c r="J67" s="40"/>
      <c r="K67" s="40"/>
    </row>
  </sheetData>
  <pageMargins left="0.7" right="0.7" top="0.75" bottom="0.75" header="0.3" footer="0.3"/>
  <pageSetup scale="8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59D9-2579-45D7-9DCC-AE89DA8F51E0}">
  <dimension ref="A1:L54"/>
  <sheetViews>
    <sheetView topLeftCell="B14" workbookViewId="0">
      <selection activeCell="C7" sqref="C7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68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41">
        <v>15339924</v>
      </c>
      <c r="D5" s="1"/>
      <c r="E5" s="1"/>
      <c r="F5" s="1"/>
      <c r="G5" s="42">
        <v>73142824</v>
      </c>
      <c r="H5" s="10"/>
      <c r="J5" s="15"/>
    </row>
    <row r="6" spans="1:12" x14ac:dyDescent="0.35">
      <c r="C6" s="34" t="s">
        <v>4</v>
      </c>
      <c r="D6" s="1"/>
      <c r="E6" s="1"/>
      <c r="F6" s="1"/>
      <c r="G6" s="35" t="s">
        <v>5</v>
      </c>
      <c r="H6" s="10"/>
      <c r="J6" s="15"/>
    </row>
    <row r="7" spans="1:12" ht="15" thickBot="1" x14ac:dyDescent="0.4">
      <c r="C7" s="36">
        <f>C5/4</f>
        <v>3834981</v>
      </c>
      <c r="D7" s="12"/>
      <c r="E7" s="12"/>
      <c r="F7" s="12"/>
      <c r="G7" s="13">
        <f>G5/4</f>
        <v>18285706</v>
      </c>
      <c r="H7" s="14"/>
    </row>
    <row r="8" spans="1:12" x14ac:dyDescent="0.35">
      <c r="C8" s="37"/>
      <c r="G8" s="31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1"/>
      <c r="F12" s="38"/>
      <c r="I12" s="38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SUM(E16:E54)</f>
        <v>1368</v>
      </c>
      <c r="F15" s="22">
        <f>C7/E15</f>
        <v>2803.3486842105262</v>
      </c>
      <c r="G15" s="23">
        <f>SUM(G16:G54)</f>
        <v>3834980.9999999995</v>
      </c>
      <c r="H15" s="21">
        <f>SUM(H16:H54)</f>
        <v>77319</v>
      </c>
      <c r="I15" s="22">
        <f>G7/H15</f>
        <v>236.49692830998848</v>
      </c>
      <c r="J15" s="23">
        <f>SUM(J16:J54)</f>
        <v>18285706</v>
      </c>
      <c r="K15" s="23">
        <f>SUM(K16:K54)</f>
        <v>22120686.999999993</v>
      </c>
      <c r="L15" s="23">
        <f>K15/3</f>
        <v>7373562.3333333312</v>
      </c>
    </row>
    <row r="16" spans="1:12" x14ac:dyDescent="0.35">
      <c r="A16">
        <v>141346</v>
      </c>
      <c r="B16" s="39">
        <v>1001</v>
      </c>
      <c r="C16" s="25" t="s">
        <v>69</v>
      </c>
      <c r="D16" t="s">
        <v>70</v>
      </c>
      <c r="E16">
        <v>5</v>
      </c>
      <c r="F16" s="27">
        <f>$F$15</f>
        <v>2803.3486842105262</v>
      </c>
      <c r="G16" s="28">
        <f>F16*E16</f>
        <v>14016.743421052632</v>
      </c>
      <c r="H16" s="26">
        <v>861</v>
      </c>
      <c r="I16" s="27">
        <f>$I$15</f>
        <v>236.49692830998848</v>
      </c>
      <c r="J16" s="15">
        <f>H16*I16</f>
        <v>203623.85527490007</v>
      </c>
      <c r="K16" s="15">
        <f>J16+G16</f>
        <v>217640.59869595271</v>
      </c>
      <c r="L16" s="29">
        <f t="shared" ref="L16:L52" si="0">K16/3</f>
        <v>72546.866231984241</v>
      </c>
    </row>
    <row r="17" spans="1:12" x14ac:dyDescent="0.35">
      <c r="A17">
        <v>141328</v>
      </c>
      <c r="B17" s="39">
        <v>1006</v>
      </c>
      <c r="C17" s="25" t="s">
        <v>71</v>
      </c>
      <c r="D17" t="s">
        <v>70</v>
      </c>
      <c r="E17">
        <v>22</v>
      </c>
      <c r="F17" s="27">
        <f t="shared" ref="F17:F54" si="1">$F$15</f>
        <v>2803.3486842105262</v>
      </c>
      <c r="G17" s="28">
        <f t="shared" ref="G17:G52" si="2">F17*E17</f>
        <v>61673.67105263158</v>
      </c>
      <c r="H17" s="26">
        <v>1841</v>
      </c>
      <c r="I17" s="27">
        <f t="shared" ref="I17:I54" si="3">$I$15</f>
        <v>236.49692830998848</v>
      </c>
      <c r="J17" s="15">
        <f t="shared" ref="J17:J52" si="4">H17*I17</f>
        <v>435390.84501868876</v>
      </c>
      <c r="K17" s="15">
        <f t="shared" ref="K17:K52" si="5">J17+G17</f>
        <v>497064.51607132034</v>
      </c>
      <c r="L17" s="29">
        <f t="shared" si="0"/>
        <v>165688.17202377346</v>
      </c>
    </row>
    <row r="18" spans="1:12" x14ac:dyDescent="0.35">
      <c r="A18">
        <v>141321</v>
      </c>
      <c r="B18" s="39">
        <v>3007</v>
      </c>
      <c r="C18" s="25" t="s">
        <v>72</v>
      </c>
      <c r="D18" t="s">
        <v>70</v>
      </c>
      <c r="E18">
        <v>43</v>
      </c>
      <c r="F18" s="27">
        <f t="shared" si="1"/>
        <v>2803.3486842105262</v>
      </c>
      <c r="G18" s="28">
        <f t="shared" si="2"/>
        <v>120543.99342105263</v>
      </c>
      <c r="H18" s="26">
        <v>2255</v>
      </c>
      <c r="I18" s="27">
        <f t="shared" si="3"/>
        <v>236.49692830998848</v>
      </c>
      <c r="J18" s="15">
        <f t="shared" si="4"/>
        <v>533300.57333902398</v>
      </c>
      <c r="K18" s="15">
        <f t="shared" si="5"/>
        <v>653844.56676007656</v>
      </c>
      <c r="L18" s="29">
        <f t="shared" si="0"/>
        <v>217948.18892002551</v>
      </c>
    </row>
    <row r="19" spans="1:12" x14ac:dyDescent="0.35">
      <c r="A19">
        <v>141324</v>
      </c>
      <c r="B19" s="39">
        <v>3009</v>
      </c>
      <c r="C19" s="25" t="s">
        <v>73</v>
      </c>
      <c r="D19" t="s">
        <v>70</v>
      </c>
      <c r="E19">
        <v>0</v>
      </c>
      <c r="F19" s="27">
        <f t="shared" si="1"/>
        <v>2803.3486842105262</v>
      </c>
      <c r="G19" s="28">
        <f t="shared" si="2"/>
        <v>0</v>
      </c>
      <c r="H19" s="26">
        <v>893</v>
      </c>
      <c r="I19" s="27">
        <f t="shared" si="3"/>
        <v>236.49692830998848</v>
      </c>
      <c r="J19" s="15">
        <f t="shared" si="4"/>
        <v>211191.75698081971</v>
      </c>
      <c r="K19" s="15">
        <f t="shared" si="5"/>
        <v>211191.75698081971</v>
      </c>
      <c r="L19" s="29">
        <f t="shared" si="0"/>
        <v>70397.25232693991</v>
      </c>
    </row>
    <row r="20" spans="1:12" x14ac:dyDescent="0.35">
      <c r="A20">
        <v>141305</v>
      </c>
      <c r="B20" s="39">
        <v>3010</v>
      </c>
      <c r="C20" s="25" t="s">
        <v>51</v>
      </c>
      <c r="D20" t="s">
        <v>70</v>
      </c>
      <c r="E20">
        <v>32</v>
      </c>
      <c r="F20" s="27">
        <f t="shared" si="1"/>
        <v>2803.3486842105262</v>
      </c>
      <c r="G20" s="28">
        <f t="shared" si="2"/>
        <v>89707.15789473684</v>
      </c>
      <c r="H20" s="26">
        <v>2108</v>
      </c>
      <c r="I20" s="27">
        <f t="shared" si="3"/>
        <v>236.49692830998848</v>
      </c>
      <c r="J20" s="15">
        <f t="shared" si="4"/>
        <v>498535.52487745573</v>
      </c>
      <c r="K20" s="15">
        <f t="shared" si="5"/>
        <v>588242.68277219252</v>
      </c>
      <c r="L20" s="29">
        <f t="shared" si="0"/>
        <v>196080.89425739751</v>
      </c>
    </row>
    <row r="21" spans="1:12" x14ac:dyDescent="0.35">
      <c r="A21">
        <v>141320</v>
      </c>
      <c r="B21" s="39">
        <v>4009</v>
      </c>
      <c r="C21" s="25" t="s">
        <v>74</v>
      </c>
      <c r="D21" t="s">
        <v>70</v>
      </c>
      <c r="E21">
        <v>59</v>
      </c>
      <c r="F21" s="27">
        <f t="shared" si="1"/>
        <v>2803.3486842105262</v>
      </c>
      <c r="G21" s="28">
        <f t="shared" si="2"/>
        <v>165397.57236842104</v>
      </c>
      <c r="H21" s="26">
        <v>1130</v>
      </c>
      <c r="I21" s="27">
        <f t="shared" si="3"/>
        <v>236.49692830998848</v>
      </c>
      <c r="J21" s="15">
        <f t="shared" si="4"/>
        <v>267241.52899028698</v>
      </c>
      <c r="K21" s="15">
        <f t="shared" si="5"/>
        <v>432639.10135870799</v>
      </c>
      <c r="L21" s="29">
        <f t="shared" si="0"/>
        <v>144213.03378623599</v>
      </c>
    </row>
    <row r="22" spans="1:12" x14ac:dyDescent="0.35">
      <c r="A22">
        <v>140112</v>
      </c>
      <c r="B22" s="39">
        <v>5004</v>
      </c>
      <c r="C22" s="25" t="s">
        <v>75</v>
      </c>
      <c r="D22" t="s">
        <v>70</v>
      </c>
      <c r="E22">
        <v>26</v>
      </c>
      <c r="F22" s="27">
        <f t="shared" si="1"/>
        <v>2803.3486842105262</v>
      </c>
      <c r="G22" s="28">
        <f t="shared" si="2"/>
        <v>72887.06578947368</v>
      </c>
      <c r="H22" s="26">
        <v>2938</v>
      </c>
      <c r="I22" s="27">
        <f t="shared" si="3"/>
        <v>236.49692830998848</v>
      </c>
      <c r="J22" s="15">
        <f t="shared" si="4"/>
        <v>694827.97537474614</v>
      </c>
      <c r="K22" s="15">
        <f t="shared" si="5"/>
        <v>767715.04116421985</v>
      </c>
      <c r="L22" s="29">
        <f t="shared" si="0"/>
        <v>255905.01372140661</v>
      </c>
    </row>
    <row r="23" spans="1:12" x14ac:dyDescent="0.35">
      <c r="A23">
        <v>141344</v>
      </c>
      <c r="B23" s="39">
        <v>5009</v>
      </c>
      <c r="C23" s="25" t="s">
        <v>76</v>
      </c>
      <c r="D23" t="s">
        <v>70</v>
      </c>
      <c r="E23">
        <v>3</v>
      </c>
      <c r="F23" s="27">
        <f t="shared" si="1"/>
        <v>2803.3486842105262</v>
      </c>
      <c r="G23" s="28">
        <f t="shared" si="2"/>
        <v>8410.0460526315783</v>
      </c>
      <c r="H23" s="26">
        <v>861</v>
      </c>
      <c r="I23" s="27">
        <f t="shared" si="3"/>
        <v>236.49692830998848</v>
      </c>
      <c r="J23" s="15">
        <f t="shared" si="4"/>
        <v>203623.85527490007</v>
      </c>
      <c r="K23" s="15">
        <f t="shared" si="5"/>
        <v>212033.90132753164</v>
      </c>
      <c r="L23" s="29">
        <f t="shared" si="0"/>
        <v>70677.967109177218</v>
      </c>
    </row>
    <row r="24" spans="1:12" x14ac:dyDescent="0.35">
      <c r="A24">
        <v>141326</v>
      </c>
      <c r="B24" s="39">
        <v>6002</v>
      </c>
      <c r="C24" s="25" t="s">
        <v>77</v>
      </c>
      <c r="D24" t="s">
        <v>70</v>
      </c>
      <c r="E24">
        <v>31</v>
      </c>
      <c r="F24" s="27">
        <f t="shared" si="1"/>
        <v>2803.3486842105262</v>
      </c>
      <c r="G24" s="28">
        <f t="shared" si="2"/>
        <v>86903.80921052632</v>
      </c>
      <c r="H24" s="26">
        <v>2199</v>
      </c>
      <c r="I24" s="27">
        <f t="shared" si="3"/>
        <v>236.49692830998848</v>
      </c>
      <c r="J24" s="15">
        <f t="shared" si="4"/>
        <v>520056.74535366468</v>
      </c>
      <c r="K24" s="15">
        <f t="shared" si="5"/>
        <v>606960.55456419103</v>
      </c>
      <c r="L24" s="29">
        <f t="shared" si="0"/>
        <v>202320.18485473035</v>
      </c>
    </row>
    <row r="25" spans="1:12" x14ac:dyDescent="0.35">
      <c r="A25">
        <v>141343</v>
      </c>
      <c r="B25" s="39">
        <v>7006</v>
      </c>
      <c r="C25" s="25" t="s">
        <v>78</v>
      </c>
      <c r="D25" t="s">
        <v>70</v>
      </c>
      <c r="E25">
        <v>75</v>
      </c>
      <c r="F25" s="27">
        <f t="shared" si="1"/>
        <v>2803.3486842105262</v>
      </c>
      <c r="G25" s="28">
        <f t="shared" si="2"/>
        <v>210251.15131578947</v>
      </c>
      <c r="H25" s="26">
        <v>3004</v>
      </c>
      <c r="I25" s="27">
        <f t="shared" si="3"/>
        <v>236.49692830998848</v>
      </c>
      <c r="J25" s="15">
        <f t="shared" si="4"/>
        <v>710436.77264320536</v>
      </c>
      <c r="K25" s="15">
        <f t="shared" si="5"/>
        <v>920687.9239589948</v>
      </c>
      <c r="L25" s="29">
        <f t="shared" si="0"/>
        <v>306895.97465299827</v>
      </c>
    </row>
    <row r="26" spans="1:12" x14ac:dyDescent="0.35">
      <c r="A26">
        <v>141317</v>
      </c>
      <c r="B26" s="39">
        <v>7009</v>
      </c>
      <c r="C26" s="25" t="s">
        <v>79</v>
      </c>
      <c r="D26" t="s">
        <v>70</v>
      </c>
      <c r="E26">
        <v>10</v>
      </c>
      <c r="F26" s="27">
        <f t="shared" si="1"/>
        <v>2803.3486842105262</v>
      </c>
      <c r="G26" s="28">
        <f t="shared" si="2"/>
        <v>28033.486842105263</v>
      </c>
      <c r="H26" s="26">
        <v>1439</v>
      </c>
      <c r="I26" s="27">
        <f t="shared" si="3"/>
        <v>236.49692830998848</v>
      </c>
      <c r="J26" s="15">
        <f t="shared" si="4"/>
        <v>340319.0798380734</v>
      </c>
      <c r="K26" s="15">
        <f t="shared" si="5"/>
        <v>368352.56668017869</v>
      </c>
      <c r="L26" s="29">
        <f t="shared" si="0"/>
        <v>122784.1888933929</v>
      </c>
    </row>
    <row r="27" spans="1:12" x14ac:dyDescent="0.35">
      <c r="A27">
        <v>141300</v>
      </c>
      <c r="B27" s="39">
        <v>8005</v>
      </c>
      <c r="C27" s="25" t="s">
        <v>80</v>
      </c>
      <c r="D27" t="s">
        <v>70</v>
      </c>
      <c r="E27">
        <v>17</v>
      </c>
      <c r="F27" s="27">
        <f t="shared" si="1"/>
        <v>2803.3486842105262</v>
      </c>
      <c r="G27" s="28">
        <f t="shared" si="2"/>
        <v>47656.927631578947</v>
      </c>
      <c r="H27" s="26">
        <v>605</v>
      </c>
      <c r="I27" s="27">
        <f t="shared" si="3"/>
        <v>236.49692830998848</v>
      </c>
      <c r="J27" s="15">
        <f t="shared" si="4"/>
        <v>143080.64162754302</v>
      </c>
      <c r="K27" s="15">
        <f t="shared" si="5"/>
        <v>190737.56925912196</v>
      </c>
      <c r="L27" s="29">
        <f t="shared" si="0"/>
        <v>63579.18975304065</v>
      </c>
    </row>
    <row r="28" spans="1:12" x14ac:dyDescent="0.35">
      <c r="A28">
        <v>141345</v>
      </c>
      <c r="B28" s="39">
        <v>8009</v>
      </c>
      <c r="C28" s="25" t="s">
        <v>81</v>
      </c>
      <c r="D28" t="s">
        <v>70</v>
      </c>
      <c r="E28">
        <v>33</v>
      </c>
      <c r="F28" s="27">
        <f t="shared" si="1"/>
        <v>2803.3486842105262</v>
      </c>
      <c r="G28" s="28">
        <f t="shared" si="2"/>
        <v>92510.506578947359</v>
      </c>
      <c r="H28" s="26">
        <v>938</v>
      </c>
      <c r="I28" s="27">
        <f t="shared" si="3"/>
        <v>236.49692830998848</v>
      </c>
      <c r="J28" s="15">
        <f t="shared" si="4"/>
        <v>221834.11875476918</v>
      </c>
      <c r="K28" s="15">
        <f t="shared" si="5"/>
        <v>314344.62533371651</v>
      </c>
      <c r="L28" s="29">
        <f t="shared" si="0"/>
        <v>104781.5417779055</v>
      </c>
    </row>
    <row r="29" spans="1:12" x14ac:dyDescent="0.35">
      <c r="A29">
        <v>141319</v>
      </c>
      <c r="B29" s="39">
        <v>8011</v>
      </c>
      <c r="C29" s="25" t="s">
        <v>82</v>
      </c>
      <c r="D29" t="s">
        <v>70</v>
      </c>
      <c r="E29">
        <v>7</v>
      </c>
      <c r="F29" s="27">
        <f t="shared" si="1"/>
        <v>2803.3486842105262</v>
      </c>
      <c r="G29" s="28">
        <f t="shared" si="2"/>
        <v>19623.440789473683</v>
      </c>
      <c r="H29" s="26">
        <v>1353</v>
      </c>
      <c r="I29" s="27">
        <f t="shared" si="3"/>
        <v>236.49692830998848</v>
      </c>
      <c r="J29" s="15">
        <f t="shared" si="4"/>
        <v>319980.34400341439</v>
      </c>
      <c r="K29" s="15">
        <f t="shared" si="5"/>
        <v>339603.78479288809</v>
      </c>
      <c r="L29" s="29">
        <f t="shared" si="0"/>
        <v>113201.26159762936</v>
      </c>
    </row>
    <row r="30" spans="1:12" x14ac:dyDescent="0.35">
      <c r="A30">
        <v>140138</v>
      </c>
      <c r="B30" s="39">
        <v>8014</v>
      </c>
      <c r="C30" s="25" t="s">
        <v>83</v>
      </c>
      <c r="D30" t="s">
        <v>70</v>
      </c>
      <c r="E30">
        <v>0</v>
      </c>
      <c r="F30" s="27">
        <f t="shared" si="1"/>
        <v>2803.3486842105262</v>
      </c>
      <c r="G30" s="28">
        <f t="shared" si="2"/>
        <v>0</v>
      </c>
      <c r="H30" s="26">
        <v>66</v>
      </c>
      <c r="I30" s="27">
        <f t="shared" si="3"/>
        <v>236.49692830998848</v>
      </c>
      <c r="J30" s="15">
        <f t="shared" si="4"/>
        <v>15608.797268459239</v>
      </c>
      <c r="K30" s="15">
        <f t="shared" si="5"/>
        <v>15608.797268459239</v>
      </c>
      <c r="L30" s="29">
        <f t="shared" si="0"/>
        <v>5202.9324228197465</v>
      </c>
    </row>
    <row r="31" spans="1:12" x14ac:dyDescent="0.35">
      <c r="A31">
        <v>140141</v>
      </c>
      <c r="B31" s="39">
        <v>8018</v>
      </c>
      <c r="C31" s="25" t="s">
        <v>84</v>
      </c>
      <c r="D31" t="s">
        <v>70</v>
      </c>
      <c r="E31">
        <v>7</v>
      </c>
      <c r="F31" s="27">
        <f t="shared" si="1"/>
        <v>2803.3486842105262</v>
      </c>
      <c r="G31" s="28">
        <f t="shared" si="2"/>
        <v>19623.440789473683</v>
      </c>
      <c r="H31" s="26">
        <v>5021</v>
      </c>
      <c r="I31" s="27">
        <f t="shared" si="3"/>
        <v>236.49692830998848</v>
      </c>
      <c r="J31" s="15">
        <f t="shared" si="4"/>
        <v>1187451.0770444521</v>
      </c>
      <c r="K31" s="15">
        <f t="shared" si="5"/>
        <v>1207074.5178339258</v>
      </c>
      <c r="L31" s="29">
        <f t="shared" si="0"/>
        <v>402358.17261130858</v>
      </c>
    </row>
    <row r="32" spans="1:12" x14ac:dyDescent="0.35">
      <c r="A32">
        <v>140038</v>
      </c>
      <c r="B32" s="39">
        <v>10002</v>
      </c>
      <c r="C32" s="25" t="s">
        <v>85</v>
      </c>
      <c r="D32" t="s">
        <v>70</v>
      </c>
      <c r="E32">
        <v>316</v>
      </c>
      <c r="F32" s="27">
        <f t="shared" si="1"/>
        <v>2803.3486842105262</v>
      </c>
      <c r="G32" s="28">
        <f t="shared" si="2"/>
        <v>885858.18421052629</v>
      </c>
      <c r="H32" s="26">
        <v>4133</v>
      </c>
      <c r="I32" s="27">
        <f t="shared" si="3"/>
        <v>236.49692830998848</v>
      </c>
      <c r="J32" s="15">
        <f t="shared" si="4"/>
        <v>977441.80470518232</v>
      </c>
      <c r="K32" s="15">
        <f t="shared" si="5"/>
        <v>1863299.9889157086</v>
      </c>
      <c r="L32" s="29">
        <f t="shared" si="0"/>
        <v>621099.99630523624</v>
      </c>
    </row>
    <row r="33" spans="1:12" x14ac:dyDescent="0.35">
      <c r="A33">
        <v>141341</v>
      </c>
      <c r="B33" s="39">
        <v>11004</v>
      </c>
      <c r="C33" s="25" t="s">
        <v>86</v>
      </c>
      <c r="D33" t="s">
        <v>70</v>
      </c>
      <c r="E33">
        <v>41</v>
      </c>
      <c r="F33" s="27">
        <f t="shared" si="1"/>
        <v>2803.3486842105262</v>
      </c>
      <c r="G33" s="28">
        <f t="shared" si="2"/>
        <v>114937.29605263157</v>
      </c>
      <c r="H33" s="26">
        <v>3154</v>
      </c>
      <c r="I33" s="27">
        <f t="shared" si="3"/>
        <v>236.49692830998848</v>
      </c>
      <c r="J33" s="15">
        <f t="shared" si="4"/>
        <v>745911.31188970362</v>
      </c>
      <c r="K33" s="15">
        <f t="shared" si="5"/>
        <v>860848.60794233519</v>
      </c>
      <c r="L33" s="29">
        <f t="shared" si="0"/>
        <v>286949.5359807784</v>
      </c>
    </row>
    <row r="34" spans="1:12" x14ac:dyDescent="0.35">
      <c r="A34">
        <v>141332</v>
      </c>
      <c r="B34" s="39">
        <v>12004</v>
      </c>
      <c r="C34" s="25" t="s">
        <v>87</v>
      </c>
      <c r="D34" t="s">
        <v>70</v>
      </c>
      <c r="E34">
        <v>12</v>
      </c>
      <c r="F34" s="27">
        <f t="shared" si="1"/>
        <v>2803.3486842105262</v>
      </c>
      <c r="G34" s="28">
        <f t="shared" si="2"/>
        <v>33640.184210526313</v>
      </c>
      <c r="H34" s="26">
        <v>2207</v>
      </c>
      <c r="I34" s="27">
        <f t="shared" si="3"/>
        <v>236.49692830998848</v>
      </c>
      <c r="J34" s="15">
        <f t="shared" si="4"/>
        <v>521948.72078014456</v>
      </c>
      <c r="K34" s="15">
        <f t="shared" si="5"/>
        <v>555588.90499067085</v>
      </c>
      <c r="L34" s="29">
        <f t="shared" si="0"/>
        <v>185196.30166355695</v>
      </c>
    </row>
    <row r="35" spans="1:12" x14ac:dyDescent="0.35">
      <c r="A35">
        <v>141331</v>
      </c>
      <c r="B35" s="39">
        <v>12005</v>
      </c>
      <c r="C35" s="25" t="s">
        <v>88</v>
      </c>
      <c r="D35" t="s">
        <v>70</v>
      </c>
      <c r="E35">
        <v>7</v>
      </c>
      <c r="F35" s="27">
        <f t="shared" si="1"/>
        <v>2803.3486842105262</v>
      </c>
      <c r="G35" s="28">
        <f t="shared" si="2"/>
        <v>19623.440789473683</v>
      </c>
      <c r="H35" s="26">
        <v>1971</v>
      </c>
      <c r="I35" s="27">
        <f t="shared" si="3"/>
        <v>236.49692830998848</v>
      </c>
      <c r="J35" s="15">
        <f t="shared" si="4"/>
        <v>466135.44569898729</v>
      </c>
      <c r="K35" s="15">
        <f t="shared" si="5"/>
        <v>485758.88648846099</v>
      </c>
      <c r="L35" s="29">
        <f t="shared" si="0"/>
        <v>161919.62882948699</v>
      </c>
    </row>
    <row r="36" spans="1:12" x14ac:dyDescent="0.35">
      <c r="A36">
        <v>140016</v>
      </c>
      <c r="B36" s="39">
        <v>12007</v>
      </c>
      <c r="C36" s="25" t="s">
        <v>89</v>
      </c>
      <c r="D36" t="s">
        <v>70</v>
      </c>
      <c r="E36">
        <v>119</v>
      </c>
      <c r="F36" s="27">
        <f t="shared" si="1"/>
        <v>2803.3486842105262</v>
      </c>
      <c r="G36" s="28">
        <f t="shared" si="2"/>
        <v>333598.49342105264</v>
      </c>
      <c r="H36" s="26">
        <v>2220</v>
      </c>
      <c r="I36" s="27">
        <f t="shared" si="3"/>
        <v>236.49692830998848</v>
      </c>
      <c r="J36" s="15">
        <f t="shared" si="4"/>
        <v>525023.18084817438</v>
      </c>
      <c r="K36" s="15">
        <f t="shared" si="5"/>
        <v>858621.67426922708</v>
      </c>
      <c r="L36" s="29">
        <f t="shared" si="0"/>
        <v>286207.22475640901</v>
      </c>
    </row>
    <row r="37" spans="1:12" x14ac:dyDescent="0.35">
      <c r="A37">
        <v>141323</v>
      </c>
      <c r="B37" s="39">
        <v>13005</v>
      </c>
      <c r="C37" s="25" t="s">
        <v>90</v>
      </c>
      <c r="D37" t="s">
        <v>70</v>
      </c>
      <c r="E37">
        <v>14</v>
      </c>
      <c r="F37" s="27">
        <f t="shared" si="1"/>
        <v>2803.3486842105262</v>
      </c>
      <c r="G37" s="28">
        <f t="shared" si="2"/>
        <v>39246.881578947367</v>
      </c>
      <c r="H37" s="26">
        <v>2935</v>
      </c>
      <c r="I37" s="27">
        <f t="shared" si="3"/>
        <v>236.49692830998848</v>
      </c>
      <c r="J37" s="15">
        <f t="shared" si="4"/>
        <v>694118.48458981619</v>
      </c>
      <c r="K37" s="15">
        <f t="shared" si="5"/>
        <v>733365.3661687636</v>
      </c>
      <c r="L37" s="29">
        <f t="shared" si="0"/>
        <v>244455.12205625453</v>
      </c>
    </row>
    <row r="38" spans="1:12" x14ac:dyDescent="0.35">
      <c r="A38">
        <v>140109</v>
      </c>
      <c r="B38" s="39">
        <v>13009</v>
      </c>
      <c r="C38" s="25" t="s">
        <v>91</v>
      </c>
      <c r="D38" t="s">
        <v>70</v>
      </c>
      <c r="E38">
        <v>15</v>
      </c>
      <c r="F38" s="27">
        <f t="shared" si="1"/>
        <v>2803.3486842105262</v>
      </c>
      <c r="G38" s="28">
        <f t="shared" si="2"/>
        <v>42050.230263157893</v>
      </c>
      <c r="H38" s="26">
        <v>2197</v>
      </c>
      <c r="I38" s="27">
        <f t="shared" si="3"/>
        <v>236.49692830998848</v>
      </c>
      <c r="J38" s="15">
        <f t="shared" si="4"/>
        <v>519583.75149704469</v>
      </c>
      <c r="K38" s="15">
        <f t="shared" si="5"/>
        <v>561633.98176020256</v>
      </c>
      <c r="L38" s="29">
        <f t="shared" si="0"/>
        <v>187211.32725340084</v>
      </c>
    </row>
    <row r="39" spans="1:12" x14ac:dyDescent="0.35">
      <c r="A39">
        <v>141307</v>
      </c>
      <c r="B39" s="39">
        <v>13010</v>
      </c>
      <c r="C39" s="25" t="s">
        <v>92</v>
      </c>
      <c r="D39" t="s">
        <v>70</v>
      </c>
      <c r="E39">
        <v>2</v>
      </c>
      <c r="F39" s="27">
        <f t="shared" si="1"/>
        <v>2803.3486842105262</v>
      </c>
      <c r="G39" s="28">
        <f t="shared" si="2"/>
        <v>5606.6973684210525</v>
      </c>
      <c r="H39" s="26">
        <v>1621</v>
      </c>
      <c r="I39" s="27">
        <f t="shared" si="3"/>
        <v>236.49692830998848</v>
      </c>
      <c r="J39" s="15">
        <f t="shared" si="4"/>
        <v>383361.52079049131</v>
      </c>
      <c r="K39" s="15">
        <f t="shared" si="5"/>
        <v>388968.21815891238</v>
      </c>
      <c r="L39" s="29">
        <f t="shared" si="0"/>
        <v>129656.07271963746</v>
      </c>
    </row>
    <row r="40" spans="1:12" x14ac:dyDescent="0.35">
      <c r="A40">
        <v>141303</v>
      </c>
      <c r="B40" s="39">
        <v>13024</v>
      </c>
      <c r="C40" s="25" t="s">
        <v>93</v>
      </c>
      <c r="D40" t="s">
        <v>70</v>
      </c>
      <c r="E40">
        <v>59</v>
      </c>
      <c r="F40" s="27">
        <f t="shared" si="1"/>
        <v>2803.3486842105262</v>
      </c>
      <c r="G40" s="28">
        <f t="shared" si="2"/>
        <v>165397.57236842104</v>
      </c>
      <c r="H40" s="26">
        <v>3265</v>
      </c>
      <c r="I40" s="27">
        <f t="shared" si="3"/>
        <v>236.49692830998848</v>
      </c>
      <c r="J40" s="15">
        <f t="shared" si="4"/>
        <v>772162.47093211242</v>
      </c>
      <c r="K40" s="15">
        <f t="shared" si="5"/>
        <v>937560.04330053343</v>
      </c>
      <c r="L40" s="29">
        <f t="shared" si="0"/>
        <v>312520.01443351113</v>
      </c>
    </row>
    <row r="41" spans="1:12" x14ac:dyDescent="0.35">
      <c r="B41" s="43">
        <v>15006</v>
      </c>
      <c r="C41" s="25" t="s">
        <v>94</v>
      </c>
      <c r="D41" t="s">
        <v>70</v>
      </c>
      <c r="E41">
        <v>210</v>
      </c>
      <c r="F41" s="27">
        <f t="shared" si="1"/>
        <v>2803.3486842105262</v>
      </c>
      <c r="G41" s="28">
        <f t="shared" si="2"/>
        <v>588703.22368421056</v>
      </c>
      <c r="H41" s="26">
        <v>3541</v>
      </c>
      <c r="I41" s="27">
        <f t="shared" si="3"/>
        <v>236.49692830998848</v>
      </c>
      <c r="J41" s="15">
        <f t="shared" si="4"/>
        <v>837435.62314566923</v>
      </c>
      <c r="K41" s="15">
        <f t="shared" si="5"/>
        <v>1426138.8468298798</v>
      </c>
      <c r="L41" s="29">
        <f t="shared" si="0"/>
        <v>475379.61560995993</v>
      </c>
    </row>
    <row r="42" spans="1:12" x14ac:dyDescent="0.35">
      <c r="A42">
        <v>141327</v>
      </c>
      <c r="B42" s="39">
        <v>16001</v>
      </c>
      <c r="C42" s="25" t="s">
        <v>95</v>
      </c>
      <c r="D42" t="s">
        <v>70</v>
      </c>
      <c r="E42">
        <v>10</v>
      </c>
      <c r="F42" s="27">
        <f t="shared" si="1"/>
        <v>2803.3486842105262</v>
      </c>
      <c r="G42" s="28">
        <f t="shared" si="2"/>
        <v>28033.486842105263</v>
      </c>
      <c r="H42" s="26">
        <v>1285</v>
      </c>
      <c r="I42" s="27">
        <f t="shared" si="3"/>
        <v>236.49692830998848</v>
      </c>
      <c r="J42" s="15">
        <f t="shared" si="4"/>
        <v>303898.55287833518</v>
      </c>
      <c r="K42" s="15">
        <f t="shared" si="5"/>
        <v>331932.03972044046</v>
      </c>
      <c r="L42" s="29">
        <f t="shared" si="0"/>
        <v>110644.01324014681</v>
      </c>
    </row>
    <row r="43" spans="1:12" x14ac:dyDescent="0.35">
      <c r="A43">
        <v>141301</v>
      </c>
      <c r="B43" s="39">
        <v>16002</v>
      </c>
      <c r="C43" s="25" t="s">
        <v>96</v>
      </c>
      <c r="D43" t="s">
        <v>70</v>
      </c>
      <c r="E43">
        <v>10</v>
      </c>
      <c r="F43" s="27">
        <f t="shared" si="1"/>
        <v>2803.3486842105262</v>
      </c>
      <c r="G43" s="28">
        <f t="shared" si="2"/>
        <v>28033.486842105263</v>
      </c>
      <c r="H43" s="26">
        <v>3482</v>
      </c>
      <c r="I43" s="27">
        <f t="shared" si="3"/>
        <v>236.49692830998848</v>
      </c>
      <c r="J43" s="15">
        <f t="shared" si="4"/>
        <v>823482.30437537993</v>
      </c>
      <c r="K43" s="15">
        <f t="shared" si="5"/>
        <v>851515.79121748521</v>
      </c>
      <c r="L43" s="29">
        <f t="shared" si="0"/>
        <v>283838.59707249509</v>
      </c>
    </row>
    <row r="44" spans="1:12" x14ac:dyDescent="0.35">
      <c r="A44">
        <v>141338</v>
      </c>
      <c r="B44" s="39">
        <v>16009</v>
      </c>
      <c r="C44" s="25" t="s">
        <v>97</v>
      </c>
      <c r="D44" t="s">
        <v>70</v>
      </c>
      <c r="E44">
        <v>29</v>
      </c>
      <c r="F44" s="27">
        <f t="shared" si="1"/>
        <v>2803.3486842105262</v>
      </c>
      <c r="G44" s="28">
        <f t="shared" si="2"/>
        <v>81297.111842105267</v>
      </c>
      <c r="H44" s="26">
        <v>1088</v>
      </c>
      <c r="I44" s="27">
        <f t="shared" si="3"/>
        <v>236.49692830998848</v>
      </c>
      <c r="J44" s="15">
        <f t="shared" si="4"/>
        <v>257308.65800126747</v>
      </c>
      <c r="K44" s="15">
        <f t="shared" si="5"/>
        <v>338605.76984337275</v>
      </c>
      <c r="L44" s="29">
        <f t="shared" si="0"/>
        <v>112868.58994779091</v>
      </c>
    </row>
    <row r="45" spans="1:12" x14ac:dyDescent="0.35">
      <c r="A45">
        <v>140027</v>
      </c>
      <c r="B45" s="39">
        <v>16011</v>
      </c>
      <c r="C45" s="25" t="s">
        <v>98</v>
      </c>
      <c r="D45" t="s">
        <v>70</v>
      </c>
      <c r="E45">
        <v>23</v>
      </c>
      <c r="F45" s="27">
        <f t="shared" si="1"/>
        <v>2803.3486842105262</v>
      </c>
      <c r="G45" s="28">
        <f t="shared" si="2"/>
        <v>64477.019736842107</v>
      </c>
      <c r="H45" s="26">
        <v>2628</v>
      </c>
      <c r="I45" s="27">
        <f t="shared" si="3"/>
        <v>236.49692830998848</v>
      </c>
      <c r="J45" s="15">
        <f t="shared" si="4"/>
        <v>621513.92759864975</v>
      </c>
      <c r="K45" s="15">
        <f t="shared" si="5"/>
        <v>685990.94733549189</v>
      </c>
      <c r="L45" s="29">
        <f t="shared" si="0"/>
        <v>228663.64911183063</v>
      </c>
    </row>
    <row r="46" spans="1:12" x14ac:dyDescent="0.35">
      <c r="A46">
        <v>140003</v>
      </c>
      <c r="B46" s="39">
        <v>18001</v>
      </c>
      <c r="C46" s="25" t="s">
        <v>99</v>
      </c>
      <c r="D46" t="s">
        <v>70</v>
      </c>
      <c r="E46">
        <v>11</v>
      </c>
      <c r="F46" s="27">
        <f t="shared" si="1"/>
        <v>2803.3486842105262</v>
      </c>
      <c r="G46" s="28">
        <f t="shared" si="2"/>
        <v>30836.83552631579</v>
      </c>
      <c r="H46" s="26">
        <v>706</v>
      </c>
      <c r="I46" s="27">
        <f t="shared" si="3"/>
        <v>236.49692830998848</v>
      </c>
      <c r="J46" s="15">
        <f t="shared" si="4"/>
        <v>166966.83138685187</v>
      </c>
      <c r="K46" s="15">
        <f t="shared" si="5"/>
        <v>197803.66691316766</v>
      </c>
      <c r="L46" s="29">
        <f t="shared" si="0"/>
        <v>65934.555637722558</v>
      </c>
    </row>
    <row r="47" spans="1:12" x14ac:dyDescent="0.35">
      <c r="A47">
        <v>140173</v>
      </c>
      <c r="B47" s="39">
        <v>18004</v>
      </c>
      <c r="C47" s="25" t="s">
        <v>100</v>
      </c>
      <c r="D47" t="s">
        <v>70</v>
      </c>
      <c r="E47">
        <v>12</v>
      </c>
      <c r="F47" s="27">
        <f t="shared" si="1"/>
        <v>2803.3486842105262</v>
      </c>
      <c r="G47" s="28">
        <f t="shared" si="2"/>
        <v>33640.184210526313</v>
      </c>
      <c r="H47" s="26">
        <v>1674</v>
      </c>
      <c r="I47" s="27">
        <f t="shared" si="3"/>
        <v>236.49692830998848</v>
      </c>
      <c r="J47" s="15">
        <f t="shared" si="4"/>
        <v>395895.85799092072</v>
      </c>
      <c r="K47" s="15">
        <f t="shared" si="5"/>
        <v>429536.04220144701</v>
      </c>
      <c r="L47" s="29">
        <f t="shared" si="0"/>
        <v>143178.68073381568</v>
      </c>
    </row>
    <row r="48" spans="1:12" x14ac:dyDescent="0.35">
      <c r="A48">
        <v>141308</v>
      </c>
      <c r="B48" s="39">
        <v>18013</v>
      </c>
      <c r="C48" s="25" t="s">
        <v>101</v>
      </c>
      <c r="D48" t="s">
        <v>70</v>
      </c>
      <c r="E48">
        <v>23</v>
      </c>
      <c r="F48" s="27">
        <f t="shared" si="1"/>
        <v>2803.3486842105262</v>
      </c>
      <c r="G48" s="28">
        <f t="shared" si="2"/>
        <v>64477.019736842107</v>
      </c>
      <c r="H48" s="26">
        <v>910</v>
      </c>
      <c r="I48" s="27">
        <f t="shared" si="3"/>
        <v>236.49692830998848</v>
      </c>
      <c r="J48" s="15">
        <f t="shared" si="4"/>
        <v>215212.2047620895</v>
      </c>
      <c r="K48" s="15">
        <f t="shared" si="5"/>
        <v>279689.22449893161</v>
      </c>
      <c r="L48" s="29">
        <f t="shared" si="0"/>
        <v>93229.741499643875</v>
      </c>
    </row>
    <row r="49" spans="1:12" x14ac:dyDescent="0.35">
      <c r="A49">
        <v>140121</v>
      </c>
      <c r="B49" s="39">
        <v>19009</v>
      </c>
      <c r="C49" s="25" t="s">
        <v>102</v>
      </c>
      <c r="D49" t="s">
        <v>70</v>
      </c>
      <c r="E49">
        <v>7</v>
      </c>
      <c r="F49" s="27">
        <f t="shared" si="1"/>
        <v>2803.3486842105262</v>
      </c>
      <c r="G49" s="28">
        <f t="shared" si="2"/>
        <v>19623.440789473683</v>
      </c>
      <c r="H49" s="26">
        <v>1332</v>
      </c>
      <c r="I49" s="27">
        <f t="shared" si="3"/>
        <v>236.49692830998848</v>
      </c>
      <c r="J49" s="15">
        <f t="shared" si="4"/>
        <v>315013.90850890463</v>
      </c>
      <c r="K49" s="15">
        <f t="shared" si="5"/>
        <v>334637.34929837834</v>
      </c>
      <c r="L49" s="29">
        <f t="shared" si="0"/>
        <v>111545.78309945944</v>
      </c>
    </row>
    <row r="50" spans="1:12" x14ac:dyDescent="0.35">
      <c r="A50">
        <v>141302</v>
      </c>
      <c r="B50" s="39">
        <v>19028</v>
      </c>
      <c r="C50" s="25" t="s">
        <v>103</v>
      </c>
      <c r="D50" t="s">
        <v>70</v>
      </c>
      <c r="E50">
        <v>32</v>
      </c>
      <c r="F50" s="27">
        <f t="shared" si="1"/>
        <v>2803.3486842105262</v>
      </c>
      <c r="G50" s="28">
        <f t="shared" si="2"/>
        <v>89707.15789473684</v>
      </c>
      <c r="H50" s="26">
        <v>1484</v>
      </c>
      <c r="I50" s="27">
        <f t="shared" si="3"/>
        <v>236.49692830998848</v>
      </c>
      <c r="J50" s="15">
        <f t="shared" si="4"/>
        <v>350961.44161202287</v>
      </c>
      <c r="K50" s="15">
        <f t="shared" si="5"/>
        <v>440668.59950675973</v>
      </c>
      <c r="L50" s="29">
        <f t="shared" si="0"/>
        <v>146889.53316891991</v>
      </c>
    </row>
    <row r="51" spans="1:12" x14ac:dyDescent="0.35">
      <c r="A51">
        <v>141309</v>
      </c>
      <c r="B51" s="39">
        <v>20001</v>
      </c>
      <c r="C51" s="25" t="s">
        <v>104</v>
      </c>
      <c r="D51" t="s">
        <v>70</v>
      </c>
      <c r="E51">
        <v>19</v>
      </c>
      <c r="F51" s="27">
        <f t="shared" si="1"/>
        <v>2803.3486842105262</v>
      </c>
      <c r="G51" s="28">
        <f t="shared" si="2"/>
        <v>53263.625</v>
      </c>
      <c r="H51" s="26">
        <v>1914</v>
      </c>
      <c r="I51" s="27">
        <f t="shared" si="3"/>
        <v>236.49692830998848</v>
      </c>
      <c r="J51" s="15">
        <f t="shared" si="4"/>
        <v>452655.12078531797</v>
      </c>
      <c r="K51" s="15">
        <f t="shared" si="5"/>
        <v>505918.74578531797</v>
      </c>
      <c r="L51" s="29">
        <f t="shared" si="0"/>
        <v>168639.58192843932</v>
      </c>
    </row>
    <row r="52" spans="1:12" x14ac:dyDescent="0.35">
      <c r="A52">
        <v>141306</v>
      </c>
      <c r="B52" s="39">
        <v>22002</v>
      </c>
      <c r="C52" s="25" t="s">
        <v>105</v>
      </c>
      <c r="D52" t="s">
        <v>70</v>
      </c>
      <c r="E52">
        <v>4</v>
      </c>
      <c r="F52" s="27">
        <f t="shared" si="1"/>
        <v>2803.3486842105262</v>
      </c>
      <c r="G52" s="28">
        <f t="shared" si="2"/>
        <v>11213.394736842105</v>
      </c>
      <c r="H52" s="26">
        <v>2102</v>
      </c>
      <c r="I52" s="27">
        <f t="shared" si="3"/>
        <v>236.49692830998848</v>
      </c>
      <c r="J52" s="15">
        <f t="shared" si="4"/>
        <v>497116.54330759577</v>
      </c>
      <c r="K52" s="15">
        <f t="shared" si="5"/>
        <v>508329.93804443785</v>
      </c>
      <c r="L52" s="29">
        <f t="shared" si="0"/>
        <v>169443.31268147929</v>
      </c>
    </row>
    <row r="53" spans="1:12" x14ac:dyDescent="0.35">
      <c r="B53" s="39">
        <v>23001</v>
      </c>
      <c r="C53" s="25" t="s">
        <v>106</v>
      </c>
      <c r="D53" t="s">
        <v>70</v>
      </c>
      <c r="E53">
        <v>8</v>
      </c>
      <c r="F53" s="27">
        <f t="shared" si="1"/>
        <v>2803.3486842105262</v>
      </c>
      <c r="G53" s="28">
        <f>F53*E53</f>
        <v>22426.78947368421</v>
      </c>
      <c r="H53" s="26">
        <v>2973</v>
      </c>
      <c r="I53" s="27">
        <f t="shared" si="3"/>
        <v>236.49692830998848</v>
      </c>
      <c r="J53" s="15">
        <f>H53*I53</f>
        <v>703105.36786559573</v>
      </c>
      <c r="K53" s="15">
        <f>J53+G53</f>
        <v>725532.15733927989</v>
      </c>
      <c r="L53" s="29">
        <f>K53/3</f>
        <v>241844.05244642662</v>
      </c>
    </row>
    <row r="54" spans="1:12" x14ac:dyDescent="0.35">
      <c r="B54" s="39">
        <v>19004</v>
      </c>
      <c r="C54" s="25" t="s">
        <v>107</v>
      </c>
      <c r="D54" t="s">
        <v>70</v>
      </c>
      <c r="E54">
        <v>15</v>
      </c>
      <c r="F54" s="27">
        <f t="shared" si="1"/>
        <v>2803.3486842105262</v>
      </c>
      <c r="G54" s="28">
        <f>F54*E54</f>
        <v>42050.230263157893</v>
      </c>
      <c r="H54" s="26">
        <v>985</v>
      </c>
      <c r="I54" s="27">
        <f t="shared" si="3"/>
        <v>236.49692830998848</v>
      </c>
      <c r="J54" s="15">
        <f>H54*I54</f>
        <v>232949.47438533866</v>
      </c>
      <c r="K54" s="15">
        <f>J54+G54</f>
        <v>274999.70464849658</v>
      </c>
      <c r="L54" s="29">
        <f>K54/3</f>
        <v>91666.568216165528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1D0C-2DEA-49BD-BA15-44C9403BC325}">
  <sheetPr>
    <pageSetUpPr fitToPage="1"/>
  </sheetPr>
  <dimension ref="A1:L39"/>
  <sheetViews>
    <sheetView topLeftCell="B5" zoomScale="90" zoomScaleNormal="90" workbookViewId="0">
      <selection activeCell="C11" sqref="C11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1796875" bestFit="1" customWidth="1"/>
    <col min="8" max="8" width="9.453125" bestFit="1" customWidth="1"/>
    <col min="10" max="10" width="12.1796875" bestFit="1" customWidth="1"/>
    <col min="11" max="12" width="13.26953125" bestFit="1" customWidth="1"/>
  </cols>
  <sheetData>
    <row r="1" spans="1:12" x14ac:dyDescent="0.35">
      <c r="B1" s="1" t="s">
        <v>0</v>
      </c>
    </row>
    <row r="2" spans="1:12" x14ac:dyDescent="0.35">
      <c r="B2" s="1" t="s">
        <v>108</v>
      </c>
    </row>
    <row r="4" spans="1:12" x14ac:dyDescent="0.35">
      <c r="B4" s="1" t="s">
        <v>6</v>
      </c>
    </row>
    <row r="5" spans="1:12" x14ac:dyDescent="0.35">
      <c r="B5" s="1"/>
    </row>
    <row r="6" spans="1:12" x14ac:dyDescent="0.35">
      <c r="B6" s="1" t="s">
        <v>7</v>
      </c>
    </row>
    <row r="8" spans="1:12" ht="29" x14ac:dyDescent="0.35">
      <c r="B8" s="18" t="s">
        <v>8</v>
      </c>
      <c r="C8" s="18" t="s">
        <v>9</v>
      </c>
      <c r="D8" s="18" t="s">
        <v>10</v>
      </c>
      <c r="E8" s="18" t="s">
        <v>109</v>
      </c>
      <c r="F8" s="18" t="s">
        <v>110</v>
      </c>
      <c r="G8" s="18" t="s">
        <v>111</v>
      </c>
      <c r="H8" s="18" t="s">
        <v>112</v>
      </c>
      <c r="I8" s="18" t="s">
        <v>113</v>
      </c>
      <c r="J8" s="18" t="s">
        <v>114</v>
      </c>
      <c r="K8" s="18" t="s">
        <v>115</v>
      </c>
      <c r="L8" s="18" t="s">
        <v>18</v>
      </c>
    </row>
    <row r="9" spans="1:12" x14ac:dyDescent="0.35">
      <c r="A9">
        <v>142010</v>
      </c>
      <c r="B9">
        <v>8020</v>
      </c>
      <c r="C9" s="25" t="s">
        <v>116</v>
      </c>
      <c r="D9" s="45" t="s">
        <v>117</v>
      </c>
      <c r="E9" s="26">
        <v>5221</v>
      </c>
      <c r="F9" s="46">
        <v>465</v>
      </c>
      <c r="G9" s="28">
        <f t="shared" ref="G9:G14" si="0">F9*E9</f>
        <v>2427765</v>
      </c>
      <c r="K9" s="15">
        <f>G9+J9</f>
        <v>2427765</v>
      </c>
      <c r="L9" s="15">
        <f>K9/3</f>
        <v>809255</v>
      </c>
    </row>
    <row r="10" spans="1:12" x14ac:dyDescent="0.35">
      <c r="A10">
        <v>142008</v>
      </c>
      <c r="B10">
        <v>14085</v>
      </c>
      <c r="C10" s="25" t="s">
        <v>118</v>
      </c>
      <c r="D10" s="45" t="s">
        <v>117</v>
      </c>
      <c r="E10" s="26">
        <v>4625</v>
      </c>
      <c r="F10" s="46">
        <f>$F$9</f>
        <v>465</v>
      </c>
      <c r="G10" s="28">
        <f t="shared" si="0"/>
        <v>2150625</v>
      </c>
      <c r="K10" s="15">
        <f t="shared" ref="K10:K15" si="1">G10+J10</f>
        <v>2150625</v>
      </c>
      <c r="L10" s="15">
        <f t="shared" ref="L10:L15" si="2">K10/3</f>
        <v>716875</v>
      </c>
    </row>
    <row r="11" spans="1:12" x14ac:dyDescent="0.35">
      <c r="A11">
        <v>142009</v>
      </c>
      <c r="B11">
        <v>3019</v>
      </c>
      <c r="C11" s="25" t="s">
        <v>119</v>
      </c>
      <c r="D11" s="45" t="s">
        <v>117</v>
      </c>
      <c r="E11" s="26">
        <v>653</v>
      </c>
      <c r="F11" s="46">
        <f>$F$9</f>
        <v>465</v>
      </c>
      <c r="G11" s="28">
        <f t="shared" si="0"/>
        <v>303645</v>
      </c>
      <c r="K11" s="15">
        <f t="shared" si="1"/>
        <v>303645</v>
      </c>
      <c r="L11" s="15">
        <f t="shared" si="2"/>
        <v>101215</v>
      </c>
    </row>
    <row r="12" spans="1:12" x14ac:dyDescent="0.35">
      <c r="A12">
        <v>142006</v>
      </c>
      <c r="B12">
        <v>19012</v>
      </c>
      <c r="C12" s="25" t="s">
        <v>120</v>
      </c>
      <c r="D12" s="45" t="s">
        <v>117</v>
      </c>
      <c r="E12" s="26">
        <v>818</v>
      </c>
      <c r="F12" s="46">
        <f>$F$9</f>
        <v>465</v>
      </c>
      <c r="G12" s="28">
        <f t="shared" si="0"/>
        <v>380370</v>
      </c>
      <c r="K12" s="15">
        <f t="shared" si="1"/>
        <v>380370</v>
      </c>
      <c r="L12" s="15">
        <f t="shared" si="2"/>
        <v>126790</v>
      </c>
    </row>
    <row r="13" spans="1:12" x14ac:dyDescent="0.35">
      <c r="A13">
        <v>142013</v>
      </c>
      <c r="B13">
        <v>16014</v>
      </c>
      <c r="C13" s="25" t="s">
        <v>121</v>
      </c>
      <c r="D13" s="45" t="s">
        <v>117</v>
      </c>
      <c r="E13" s="26">
        <v>758</v>
      </c>
      <c r="F13" s="46">
        <f>$F$9</f>
        <v>465</v>
      </c>
      <c r="G13" s="28">
        <f t="shared" si="0"/>
        <v>352470</v>
      </c>
      <c r="K13" s="15">
        <f t="shared" si="1"/>
        <v>352470</v>
      </c>
      <c r="L13" s="15">
        <f t="shared" si="2"/>
        <v>117490</v>
      </c>
    </row>
    <row r="14" spans="1:12" x14ac:dyDescent="0.35">
      <c r="A14">
        <v>140105</v>
      </c>
      <c r="B14">
        <v>4013</v>
      </c>
      <c r="C14" s="25" t="s">
        <v>122</v>
      </c>
      <c r="D14" s="45" t="s">
        <v>117</v>
      </c>
      <c r="E14" s="26">
        <v>1331</v>
      </c>
      <c r="F14" s="46">
        <f>$F$9</f>
        <v>465</v>
      </c>
      <c r="G14" s="28">
        <f t="shared" si="0"/>
        <v>618915</v>
      </c>
      <c r="K14" s="15">
        <f t="shared" si="1"/>
        <v>618915</v>
      </c>
      <c r="L14" s="15">
        <f t="shared" si="2"/>
        <v>206305</v>
      </c>
    </row>
    <row r="15" spans="1:12" ht="15" thickBot="1" x14ac:dyDescent="0.4">
      <c r="B15" s="47" t="s">
        <v>123</v>
      </c>
      <c r="C15" s="47"/>
      <c r="D15" s="48"/>
      <c r="E15" s="49">
        <f>SUM(E9:E14)</f>
        <v>13406</v>
      </c>
      <c r="F15" s="47"/>
      <c r="G15" s="50">
        <f>SUM(G9:G14)</f>
        <v>6233790</v>
      </c>
      <c r="H15" s="51">
        <f>SUM(H9:H14)</f>
        <v>0</v>
      </c>
      <c r="I15" s="47"/>
      <c r="J15" s="50">
        <f>SUM(J9:J14)</f>
        <v>0</v>
      </c>
      <c r="K15" s="52">
        <f t="shared" si="1"/>
        <v>6233790</v>
      </c>
      <c r="L15" s="52">
        <f t="shared" si="2"/>
        <v>2077930</v>
      </c>
    </row>
    <row r="16" spans="1:12" x14ac:dyDescent="0.35">
      <c r="D16" s="45"/>
    </row>
    <row r="17" spans="1:12" x14ac:dyDescent="0.35">
      <c r="A17">
        <v>144031</v>
      </c>
      <c r="B17">
        <v>19005</v>
      </c>
      <c r="C17" s="25" t="s">
        <v>124</v>
      </c>
      <c r="D17" s="45" t="s">
        <v>125</v>
      </c>
      <c r="E17" s="26">
        <v>1637</v>
      </c>
      <c r="F17" s="53">
        <v>131.53</v>
      </c>
      <c r="G17" s="28">
        <f t="shared" ref="G17:G26" si="3">F17*E17</f>
        <v>215314.61000000002</v>
      </c>
      <c r="H17" s="26">
        <v>325</v>
      </c>
      <c r="I17" s="44">
        <v>151.72999999999999</v>
      </c>
      <c r="J17" s="28">
        <f>H17*I17</f>
        <v>49312.25</v>
      </c>
      <c r="K17" s="15">
        <f t="shared" ref="K17:K26" si="4">G17+J17</f>
        <v>264626.86</v>
      </c>
      <c r="L17" s="15">
        <f t="shared" ref="L17:L29" si="5">K17/3</f>
        <v>88208.953333333324</v>
      </c>
    </row>
    <row r="18" spans="1:12" x14ac:dyDescent="0.35">
      <c r="A18">
        <v>144035</v>
      </c>
      <c r="B18">
        <v>14004</v>
      </c>
      <c r="C18" s="25" t="s">
        <v>126</v>
      </c>
      <c r="D18" s="45" t="s">
        <v>125</v>
      </c>
      <c r="E18" s="26">
        <v>41</v>
      </c>
      <c r="F18" s="53">
        <f>$F$17</f>
        <v>131.53</v>
      </c>
      <c r="G18" s="28">
        <f t="shared" si="3"/>
        <v>5392.7300000000005</v>
      </c>
      <c r="H18" s="26">
        <v>11</v>
      </c>
      <c r="I18" s="44">
        <f>$I$17</f>
        <v>151.72999999999999</v>
      </c>
      <c r="J18" s="28">
        <f>H18*I18</f>
        <v>1669.03</v>
      </c>
      <c r="K18" s="15">
        <f t="shared" si="4"/>
        <v>7061.76</v>
      </c>
      <c r="L18" s="15">
        <f t="shared" si="5"/>
        <v>2353.92</v>
      </c>
    </row>
    <row r="19" spans="1:12" x14ac:dyDescent="0.35">
      <c r="A19">
        <v>140033</v>
      </c>
      <c r="B19">
        <v>23002</v>
      </c>
      <c r="C19" s="25" t="s">
        <v>127</v>
      </c>
      <c r="D19" s="45" t="s">
        <v>125</v>
      </c>
      <c r="E19" s="26">
        <v>4613</v>
      </c>
      <c r="F19" s="53">
        <f t="shared" ref="F19:F28" si="6">$F$17</f>
        <v>131.53</v>
      </c>
      <c r="G19" s="28">
        <f t="shared" si="3"/>
        <v>606747.89</v>
      </c>
      <c r="H19" s="26">
        <v>322</v>
      </c>
      <c r="I19" s="44">
        <f t="shared" ref="I19:I28" si="7">$I$17</f>
        <v>151.72999999999999</v>
      </c>
      <c r="J19" s="28">
        <f t="shared" ref="J19:J26" si="8">H19*I19</f>
        <v>48857.06</v>
      </c>
      <c r="K19" s="15">
        <f t="shared" si="4"/>
        <v>655604.94999999995</v>
      </c>
      <c r="L19" s="15">
        <f t="shared" si="5"/>
        <v>218534.98333333331</v>
      </c>
    </row>
    <row r="20" spans="1:12" x14ac:dyDescent="0.35">
      <c r="A20">
        <v>144039</v>
      </c>
      <c r="B20">
        <v>3021</v>
      </c>
      <c r="C20" s="25" t="s">
        <v>128</v>
      </c>
      <c r="D20" s="45" t="s">
        <v>125</v>
      </c>
      <c r="E20" s="26">
        <v>4018</v>
      </c>
      <c r="F20" s="53">
        <f t="shared" si="6"/>
        <v>131.53</v>
      </c>
      <c r="G20" s="28">
        <f t="shared" si="3"/>
        <v>528487.54</v>
      </c>
      <c r="H20" s="26">
        <v>259</v>
      </c>
      <c r="I20" s="44">
        <f t="shared" si="7"/>
        <v>151.72999999999999</v>
      </c>
      <c r="J20" s="28">
        <f t="shared" si="8"/>
        <v>39298.07</v>
      </c>
      <c r="K20" s="15">
        <f t="shared" si="4"/>
        <v>567785.61</v>
      </c>
      <c r="L20" s="15">
        <f t="shared" si="5"/>
        <v>189261.87</v>
      </c>
    </row>
    <row r="21" spans="1:12" x14ac:dyDescent="0.35">
      <c r="A21">
        <v>144026</v>
      </c>
      <c r="B21">
        <v>3452</v>
      </c>
      <c r="C21" s="25" t="s">
        <v>129</v>
      </c>
      <c r="D21" s="45" t="s">
        <v>125</v>
      </c>
      <c r="E21" s="26">
        <v>8980</v>
      </c>
      <c r="F21" s="53">
        <f t="shared" si="6"/>
        <v>131.53</v>
      </c>
      <c r="G21" s="28">
        <f t="shared" si="3"/>
        <v>1181139.3999999999</v>
      </c>
      <c r="H21" s="26">
        <v>8562</v>
      </c>
      <c r="I21" s="44">
        <f t="shared" si="7"/>
        <v>151.72999999999999</v>
      </c>
      <c r="J21" s="28">
        <f t="shared" si="8"/>
        <v>1299112.26</v>
      </c>
      <c r="K21" s="15">
        <f t="shared" si="4"/>
        <v>2480251.66</v>
      </c>
      <c r="L21" s="15">
        <f t="shared" si="5"/>
        <v>826750.55333333334</v>
      </c>
    </row>
    <row r="22" spans="1:12" x14ac:dyDescent="0.35">
      <c r="A22">
        <v>144034</v>
      </c>
      <c r="B22">
        <v>19404</v>
      </c>
      <c r="C22" s="25" t="s">
        <v>130</v>
      </c>
      <c r="D22" s="45" t="s">
        <v>125</v>
      </c>
      <c r="E22" s="26">
        <v>7297</v>
      </c>
      <c r="F22" s="53">
        <f t="shared" si="6"/>
        <v>131.53</v>
      </c>
      <c r="G22" s="28">
        <f t="shared" si="3"/>
        <v>959774.41</v>
      </c>
      <c r="H22" s="26">
        <v>1429</v>
      </c>
      <c r="I22" s="44">
        <f t="shared" si="7"/>
        <v>151.72999999999999</v>
      </c>
      <c r="J22" s="28">
        <f t="shared" si="8"/>
        <v>216822.16999999998</v>
      </c>
      <c r="K22" s="15">
        <f t="shared" si="4"/>
        <v>1176596.58</v>
      </c>
      <c r="L22" s="15">
        <f t="shared" si="5"/>
        <v>392198.86000000004</v>
      </c>
    </row>
    <row r="23" spans="1:12" x14ac:dyDescent="0.35">
      <c r="A23">
        <v>144009</v>
      </c>
      <c r="B23">
        <v>6036</v>
      </c>
      <c r="C23" s="25" t="s">
        <v>131</v>
      </c>
      <c r="D23" s="45" t="s">
        <v>125</v>
      </c>
      <c r="E23" s="26">
        <v>7038</v>
      </c>
      <c r="F23" s="53">
        <f t="shared" si="6"/>
        <v>131.53</v>
      </c>
      <c r="G23" s="28">
        <f t="shared" si="3"/>
        <v>925708.14</v>
      </c>
      <c r="H23" s="26">
        <v>2337</v>
      </c>
      <c r="I23" s="44">
        <f t="shared" si="7"/>
        <v>151.72999999999999</v>
      </c>
      <c r="J23" s="28">
        <f t="shared" si="8"/>
        <v>354593.00999999995</v>
      </c>
      <c r="K23" s="15">
        <f t="shared" si="4"/>
        <v>1280301.1499999999</v>
      </c>
      <c r="L23" s="15">
        <f t="shared" si="5"/>
        <v>426767.05</v>
      </c>
    </row>
    <row r="24" spans="1:12" x14ac:dyDescent="0.35">
      <c r="A24">
        <v>19048</v>
      </c>
      <c r="B24">
        <v>19048</v>
      </c>
      <c r="C24" s="25" t="s">
        <v>132</v>
      </c>
      <c r="D24" s="45" t="s">
        <v>125</v>
      </c>
      <c r="E24" s="26">
        <v>3617</v>
      </c>
      <c r="F24" s="53">
        <f t="shared" si="6"/>
        <v>131.53</v>
      </c>
      <c r="G24" s="28">
        <f t="shared" si="3"/>
        <v>475744.01</v>
      </c>
      <c r="H24" s="26">
        <v>10</v>
      </c>
      <c r="I24" s="44">
        <f t="shared" si="7"/>
        <v>151.72999999999999</v>
      </c>
      <c r="J24" s="28">
        <f t="shared" si="8"/>
        <v>1517.3</v>
      </c>
      <c r="K24" s="15">
        <f t="shared" si="4"/>
        <v>477261.31</v>
      </c>
      <c r="L24" s="15">
        <f t="shared" si="5"/>
        <v>159087.10333333333</v>
      </c>
    </row>
    <row r="25" spans="1:12" x14ac:dyDescent="0.35">
      <c r="A25">
        <v>144029</v>
      </c>
      <c r="B25">
        <v>3013</v>
      </c>
      <c r="C25" s="25" t="s">
        <v>133</v>
      </c>
      <c r="D25" s="45" t="s">
        <v>125</v>
      </c>
      <c r="E25" s="26">
        <v>2205</v>
      </c>
      <c r="F25" s="53">
        <f t="shared" si="6"/>
        <v>131.53</v>
      </c>
      <c r="G25" s="28">
        <f t="shared" si="3"/>
        <v>290023.65000000002</v>
      </c>
      <c r="H25" s="26">
        <v>3</v>
      </c>
      <c r="I25" s="44">
        <f t="shared" si="7"/>
        <v>151.72999999999999</v>
      </c>
      <c r="J25" s="28">
        <f t="shared" si="8"/>
        <v>455.18999999999994</v>
      </c>
      <c r="K25" s="15">
        <f t="shared" si="4"/>
        <v>290478.84000000003</v>
      </c>
      <c r="L25" s="15">
        <f t="shared" si="5"/>
        <v>96826.280000000013</v>
      </c>
    </row>
    <row r="26" spans="1:12" x14ac:dyDescent="0.35">
      <c r="A26">
        <v>144040</v>
      </c>
      <c r="B26">
        <v>4200</v>
      </c>
      <c r="C26" s="25" t="s">
        <v>134</v>
      </c>
      <c r="D26" s="45" t="s">
        <v>125</v>
      </c>
      <c r="E26" s="26">
        <v>7900</v>
      </c>
      <c r="F26" s="53">
        <f t="shared" si="6"/>
        <v>131.53</v>
      </c>
      <c r="G26" s="28">
        <f t="shared" si="3"/>
        <v>1039087</v>
      </c>
      <c r="H26" s="26">
        <v>649</v>
      </c>
      <c r="I26" s="44">
        <f t="shared" si="7"/>
        <v>151.72999999999999</v>
      </c>
      <c r="J26" s="28">
        <f t="shared" si="8"/>
        <v>98472.76999999999</v>
      </c>
      <c r="K26" s="15">
        <f t="shared" si="4"/>
        <v>1137559.77</v>
      </c>
      <c r="L26" s="15">
        <f t="shared" si="5"/>
        <v>379186.59</v>
      </c>
    </row>
    <row r="27" spans="1:12" x14ac:dyDescent="0.35">
      <c r="B27">
        <v>14005</v>
      </c>
      <c r="C27" s="25" t="s">
        <v>135</v>
      </c>
      <c r="D27" s="45" t="s">
        <v>125</v>
      </c>
      <c r="E27" s="26">
        <v>3651</v>
      </c>
      <c r="F27" s="53">
        <f t="shared" si="6"/>
        <v>131.53</v>
      </c>
      <c r="G27" s="28">
        <f>F27*E27</f>
        <v>480216.03</v>
      </c>
      <c r="H27" s="26">
        <v>189</v>
      </c>
      <c r="I27" s="44">
        <f t="shared" si="7"/>
        <v>151.72999999999999</v>
      </c>
      <c r="J27" s="28">
        <f>H27*I27</f>
        <v>28676.969999999998</v>
      </c>
      <c r="K27" s="15">
        <f>G27+J27</f>
        <v>508893</v>
      </c>
      <c r="L27" s="15">
        <f t="shared" si="5"/>
        <v>169631</v>
      </c>
    </row>
    <row r="28" spans="1:12" x14ac:dyDescent="0.35">
      <c r="B28">
        <v>3108</v>
      </c>
      <c r="C28" s="25" t="s">
        <v>136</v>
      </c>
      <c r="D28" s="45" t="s">
        <v>125</v>
      </c>
      <c r="E28" s="26">
        <v>4629</v>
      </c>
      <c r="F28" s="53">
        <f t="shared" si="6"/>
        <v>131.53</v>
      </c>
      <c r="G28" s="28">
        <f>F28*E28</f>
        <v>608852.37</v>
      </c>
      <c r="H28" s="26">
        <v>0</v>
      </c>
      <c r="I28" s="44">
        <f t="shared" si="7"/>
        <v>151.72999999999999</v>
      </c>
      <c r="J28" s="28">
        <f>H28*I28</f>
        <v>0</v>
      </c>
      <c r="K28" s="15">
        <f>G28+J28</f>
        <v>608852.37</v>
      </c>
      <c r="L28" s="15">
        <f>K28/3</f>
        <v>202950.79</v>
      </c>
    </row>
    <row r="29" spans="1:12" ht="15" thickBot="1" x14ac:dyDescent="0.4">
      <c r="B29" s="47" t="s">
        <v>137</v>
      </c>
      <c r="C29" s="47"/>
      <c r="D29" s="48"/>
      <c r="E29" s="49">
        <f>SUM(E17:E28)</f>
        <v>55626</v>
      </c>
      <c r="F29" s="47"/>
      <c r="G29" s="50">
        <f>SUM(G17:G28)</f>
        <v>7316487.7800000003</v>
      </c>
      <c r="H29" s="49">
        <f>SUM(H17:H28)</f>
        <v>14096</v>
      </c>
      <c r="I29" s="47"/>
      <c r="J29" s="50">
        <f>SUM(J17:J28)</f>
        <v>2138786.08</v>
      </c>
      <c r="K29" s="50">
        <f>SUM(K17:K28)</f>
        <v>9455273.8599999994</v>
      </c>
      <c r="L29" s="52">
        <f t="shared" si="5"/>
        <v>3151757.9533333331</v>
      </c>
    </row>
    <row r="30" spans="1:12" x14ac:dyDescent="0.35">
      <c r="A30">
        <v>143026</v>
      </c>
      <c r="D30" s="45"/>
    </row>
    <row r="31" spans="1:12" x14ac:dyDescent="0.35">
      <c r="A31">
        <v>143028</v>
      </c>
      <c r="B31">
        <v>3093</v>
      </c>
      <c r="C31" s="25" t="s">
        <v>138</v>
      </c>
      <c r="D31" s="45" t="s">
        <v>139</v>
      </c>
      <c r="E31" s="26">
        <v>2086</v>
      </c>
      <c r="F31" s="53">
        <v>584.5</v>
      </c>
      <c r="G31" s="28">
        <f t="shared" ref="G31:G38" si="9">F31*E31</f>
        <v>1219267</v>
      </c>
      <c r="H31" s="26">
        <v>10060</v>
      </c>
      <c r="I31" s="53">
        <v>190.32</v>
      </c>
      <c r="J31" s="28">
        <f t="shared" ref="J31:J38" si="10">H31*I31</f>
        <v>1914619.2</v>
      </c>
      <c r="K31" s="15">
        <f t="shared" ref="K31:K38" si="11">G31+J31</f>
        <v>3133886.2</v>
      </c>
      <c r="L31" s="15">
        <f t="shared" ref="L31:L39" si="12">K31/3</f>
        <v>1044628.7333333334</v>
      </c>
    </row>
    <row r="32" spans="1:12" x14ac:dyDescent="0.35">
      <c r="A32">
        <v>143027</v>
      </c>
      <c r="B32">
        <v>18002</v>
      </c>
      <c r="C32" s="25" t="s">
        <v>140</v>
      </c>
      <c r="D32" s="45" t="s">
        <v>139</v>
      </c>
      <c r="E32" s="26">
        <v>548</v>
      </c>
      <c r="F32" s="53">
        <f t="shared" ref="F32:F38" si="13">$F$31</f>
        <v>584.5</v>
      </c>
      <c r="G32" s="28">
        <f t="shared" si="9"/>
        <v>320306</v>
      </c>
      <c r="H32" s="26">
        <v>0</v>
      </c>
      <c r="I32" s="53">
        <f t="shared" ref="I32:I38" si="14">$I$31</f>
        <v>190.32</v>
      </c>
      <c r="J32" s="28">
        <f t="shared" si="10"/>
        <v>0</v>
      </c>
      <c r="K32" s="15">
        <f t="shared" si="11"/>
        <v>320306</v>
      </c>
      <c r="L32" s="15">
        <f t="shared" si="12"/>
        <v>106768.66666666667</v>
      </c>
    </row>
    <row r="33" spans="1:12" x14ac:dyDescent="0.35">
      <c r="A33">
        <v>143025</v>
      </c>
      <c r="B33">
        <v>23010</v>
      </c>
      <c r="C33" s="25" t="s">
        <v>141</v>
      </c>
      <c r="D33" s="45" t="s">
        <v>139</v>
      </c>
      <c r="E33" s="26">
        <v>398</v>
      </c>
      <c r="F33" s="53">
        <f t="shared" si="13"/>
        <v>584.5</v>
      </c>
      <c r="G33" s="28">
        <f t="shared" si="9"/>
        <v>232631</v>
      </c>
      <c r="H33" s="26">
        <v>779</v>
      </c>
      <c r="I33" s="53">
        <f t="shared" si="14"/>
        <v>190.32</v>
      </c>
      <c r="J33" s="28">
        <f t="shared" si="10"/>
        <v>148259.28</v>
      </c>
      <c r="K33" s="15">
        <f t="shared" si="11"/>
        <v>380890.28</v>
      </c>
      <c r="L33" s="15">
        <f t="shared" si="12"/>
        <v>126963.42666666668</v>
      </c>
    </row>
    <row r="34" spans="1:12" x14ac:dyDescent="0.35">
      <c r="B34">
        <v>3080</v>
      </c>
      <c r="C34" s="25" t="s">
        <v>142</v>
      </c>
      <c r="D34" s="45" t="s">
        <v>139</v>
      </c>
      <c r="E34" s="26">
        <v>1824</v>
      </c>
      <c r="F34" s="53">
        <f t="shared" si="13"/>
        <v>584.5</v>
      </c>
      <c r="G34" s="28">
        <f t="shared" si="9"/>
        <v>1066128</v>
      </c>
      <c r="H34" s="26">
        <v>2854</v>
      </c>
      <c r="I34" s="53">
        <f t="shared" si="14"/>
        <v>190.32</v>
      </c>
      <c r="J34" s="28">
        <f t="shared" si="10"/>
        <v>543173.28</v>
      </c>
      <c r="K34" s="15">
        <f t="shared" si="11"/>
        <v>1609301.28</v>
      </c>
      <c r="L34" s="15">
        <f t="shared" si="12"/>
        <v>536433.76</v>
      </c>
    </row>
    <row r="35" spans="1:12" x14ac:dyDescent="0.35">
      <c r="B35">
        <v>5016</v>
      </c>
      <c r="C35" s="25" t="s">
        <v>143</v>
      </c>
      <c r="D35" s="45" t="s">
        <v>139</v>
      </c>
      <c r="E35" s="26">
        <v>0</v>
      </c>
      <c r="F35" s="53">
        <f t="shared" si="13"/>
        <v>584.5</v>
      </c>
      <c r="G35" s="28">
        <f t="shared" si="9"/>
        <v>0</v>
      </c>
      <c r="H35" s="26">
        <v>0</v>
      </c>
      <c r="I35" s="53">
        <f t="shared" si="14"/>
        <v>190.32</v>
      </c>
      <c r="J35" s="28">
        <f t="shared" si="10"/>
        <v>0</v>
      </c>
      <c r="K35" s="15">
        <f t="shared" si="11"/>
        <v>0</v>
      </c>
      <c r="L35" s="15">
        <f t="shared" si="12"/>
        <v>0</v>
      </c>
    </row>
    <row r="36" spans="1:12" x14ac:dyDescent="0.35">
      <c r="B36">
        <v>12003</v>
      </c>
      <c r="C36" t="s">
        <v>144</v>
      </c>
      <c r="D36" s="45" t="s">
        <v>139</v>
      </c>
      <c r="E36" s="26">
        <v>79</v>
      </c>
      <c r="F36" s="53">
        <f t="shared" si="13"/>
        <v>584.5</v>
      </c>
      <c r="G36" s="28">
        <f t="shared" si="9"/>
        <v>46175.5</v>
      </c>
      <c r="H36" s="26">
        <v>0</v>
      </c>
      <c r="I36" s="53">
        <f t="shared" si="14"/>
        <v>190.32</v>
      </c>
      <c r="J36" s="28">
        <f t="shared" si="10"/>
        <v>0</v>
      </c>
      <c r="K36" s="15">
        <f t="shared" si="11"/>
        <v>46175.5</v>
      </c>
      <c r="L36" s="15">
        <f>K36/3</f>
        <v>15391.833333333334</v>
      </c>
    </row>
    <row r="37" spans="1:12" x14ac:dyDescent="0.35">
      <c r="B37">
        <v>19037</v>
      </c>
      <c r="C37" t="s">
        <v>145</v>
      </c>
      <c r="D37" s="45" t="s">
        <v>139</v>
      </c>
      <c r="E37" s="26">
        <v>340</v>
      </c>
      <c r="F37" s="53">
        <f t="shared" si="13"/>
        <v>584.5</v>
      </c>
      <c r="G37" s="28">
        <f t="shared" si="9"/>
        <v>198730</v>
      </c>
      <c r="H37" s="26">
        <v>0</v>
      </c>
      <c r="I37" s="53">
        <f t="shared" si="14"/>
        <v>190.32</v>
      </c>
      <c r="J37" s="28">
        <f t="shared" si="10"/>
        <v>0</v>
      </c>
      <c r="K37" s="15">
        <f t="shared" si="11"/>
        <v>198730</v>
      </c>
      <c r="L37" s="15">
        <f>K37/3</f>
        <v>66243.333333333328</v>
      </c>
    </row>
    <row r="38" spans="1:12" x14ac:dyDescent="0.35">
      <c r="B38">
        <v>13002</v>
      </c>
      <c r="C38" t="s">
        <v>146</v>
      </c>
      <c r="D38" s="45" t="s">
        <v>139</v>
      </c>
      <c r="E38" s="26">
        <v>119</v>
      </c>
      <c r="F38" s="53">
        <f t="shared" si="13"/>
        <v>584.5</v>
      </c>
      <c r="G38" s="28">
        <f t="shared" si="9"/>
        <v>69555.5</v>
      </c>
      <c r="H38" s="26">
        <v>0</v>
      </c>
      <c r="I38" s="53">
        <f t="shared" si="14"/>
        <v>190.32</v>
      </c>
      <c r="J38" s="28">
        <f t="shared" si="10"/>
        <v>0</v>
      </c>
      <c r="K38" s="15">
        <f t="shared" si="11"/>
        <v>69555.5</v>
      </c>
      <c r="L38" s="15">
        <f>K38/3</f>
        <v>23185.166666666668</v>
      </c>
    </row>
    <row r="39" spans="1:12" ht="15" thickBot="1" x14ac:dyDescent="0.4">
      <c r="B39" s="47" t="s">
        <v>147</v>
      </c>
      <c r="C39" s="47"/>
      <c r="D39" s="48"/>
      <c r="E39" s="49">
        <f>SUM(E31:E38)</f>
        <v>5394</v>
      </c>
      <c r="F39" s="47"/>
      <c r="G39" s="50">
        <f>SUM(G31:G38)</f>
        <v>3152793</v>
      </c>
      <c r="H39" s="49">
        <f>SUM(H31:H38)</f>
        <v>13693</v>
      </c>
      <c r="I39" s="47"/>
      <c r="J39" s="50">
        <f>SUM(J31:J38)</f>
        <v>2606051.7599999998</v>
      </c>
      <c r="K39" s="50">
        <f>SUM(K31:K38)</f>
        <v>5758844.7600000007</v>
      </c>
      <c r="L39" s="52">
        <f t="shared" si="12"/>
        <v>1919614.9200000002</v>
      </c>
    </row>
  </sheetData>
  <pageMargins left="0.7" right="0.7" top="0.75" bottom="0.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E3A1-932F-42A3-B9C3-CFD854AB89AD}">
  <dimension ref="A1:Q49"/>
  <sheetViews>
    <sheetView topLeftCell="B1" workbookViewId="0">
      <pane ySplit="8" topLeftCell="A9" activePane="bottomLeft" state="frozen"/>
      <selection activeCell="E10" sqref="E10"/>
      <selection pane="bottomLeft" activeCell="C3" sqref="C3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5" max="15" width="16.81640625" bestFit="1" customWidth="1"/>
    <col min="16" max="16" width="16.453125" bestFit="1" customWidth="1"/>
    <col min="17" max="17" width="14.26953125" bestFit="1" customWidth="1"/>
  </cols>
  <sheetData>
    <row r="1" spans="1:17" x14ac:dyDescent="0.35">
      <c r="A1" s="1" t="s">
        <v>0</v>
      </c>
      <c r="B1" s="1" t="s">
        <v>0</v>
      </c>
      <c r="D1" s="26"/>
      <c r="E1"/>
    </row>
    <row r="2" spans="1:17" x14ac:dyDescent="0.35">
      <c r="A2" s="1" t="s">
        <v>148</v>
      </c>
      <c r="B2" s="1" t="s">
        <v>148</v>
      </c>
      <c r="D2" s="26"/>
      <c r="E2"/>
    </row>
    <row r="3" spans="1:17" x14ac:dyDescent="0.35">
      <c r="D3" s="26"/>
      <c r="E3"/>
    </row>
    <row r="4" spans="1:17" x14ac:dyDescent="0.35">
      <c r="B4" s="1" t="s">
        <v>6</v>
      </c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x14ac:dyDescent="0.35">
      <c r="B5" s="1"/>
      <c r="E5" s="54">
        <v>30300</v>
      </c>
      <c r="F5" s="54">
        <v>49595.218999999997</v>
      </c>
      <c r="G5" s="56">
        <f>AVERAGE(G9:G31)</f>
        <v>1.5441431743380638</v>
      </c>
      <c r="H5" s="55"/>
      <c r="I5" s="55"/>
      <c r="J5" s="55"/>
      <c r="K5" s="55"/>
      <c r="L5" s="55"/>
      <c r="M5" s="56">
        <f>AVERAGE(M9:M31)</f>
        <v>0.27795425223622511</v>
      </c>
      <c r="N5" s="55"/>
      <c r="O5" s="57">
        <f>O6*4</f>
        <v>1174297625.4624</v>
      </c>
      <c r="P5" s="58">
        <f>P7*4</f>
        <v>1773046320.2656002</v>
      </c>
      <c r="Q5" s="55"/>
    </row>
    <row r="6" spans="1:17" x14ac:dyDescent="0.35">
      <c r="B6" s="1" t="s">
        <v>7</v>
      </c>
      <c r="E6" s="54">
        <f>SUM(E9:E44)</f>
        <v>27159</v>
      </c>
      <c r="F6" s="54">
        <f>SUM(F9:F44)</f>
        <v>45778.546399999977</v>
      </c>
      <c r="G6" s="55">
        <f>F6/E6</f>
        <v>1.6855755513825978</v>
      </c>
      <c r="H6" s="55"/>
      <c r="I6" s="54">
        <f>SUM(I9:I31)</f>
        <v>76133958.912</v>
      </c>
      <c r="J6" s="54"/>
      <c r="K6" s="54">
        <f>SUM(K9:K44)</f>
        <v>1391052</v>
      </c>
      <c r="L6" s="54">
        <f>SUM(L9:L44)</f>
        <v>342960.75510000007</v>
      </c>
      <c r="M6" s="55">
        <f>L6/K6</f>
        <v>0.24654776032815456</v>
      </c>
      <c r="N6" s="55"/>
      <c r="O6" s="54">
        <f>SUM(O9:O44)</f>
        <v>293574406.36559999</v>
      </c>
      <c r="P6" s="55"/>
      <c r="Q6" s="55"/>
    </row>
    <row r="7" spans="1:17" x14ac:dyDescent="0.35">
      <c r="E7" s="30" t="s">
        <v>149</v>
      </c>
      <c r="F7" s="30"/>
      <c r="G7" s="30"/>
      <c r="H7" s="30"/>
      <c r="I7" s="30"/>
      <c r="J7" s="59"/>
      <c r="K7" s="30" t="s">
        <v>150</v>
      </c>
      <c r="L7" s="30"/>
      <c r="M7" s="30"/>
      <c r="N7" s="30"/>
      <c r="O7" s="30"/>
      <c r="P7" s="60">
        <f>SUM(P9:P49)</f>
        <v>443261580.06640005</v>
      </c>
      <c r="Q7" s="60">
        <f>SUM(Q9:Q49)</f>
        <v>147753860.02213338</v>
      </c>
    </row>
    <row r="8" spans="1:17" ht="29" x14ac:dyDescent="0.35">
      <c r="B8" s="18" t="s">
        <v>8</v>
      </c>
      <c r="C8" s="18" t="s">
        <v>9</v>
      </c>
      <c r="D8" s="18" t="s">
        <v>151</v>
      </c>
      <c r="E8" s="19" t="s">
        <v>152</v>
      </c>
      <c r="F8" s="18" t="s">
        <v>153</v>
      </c>
      <c r="G8" s="18" t="s">
        <v>154</v>
      </c>
      <c r="H8" s="18" t="s">
        <v>155</v>
      </c>
      <c r="I8" s="18" t="s">
        <v>156</v>
      </c>
      <c r="J8" s="61"/>
      <c r="K8" s="18" t="s">
        <v>157</v>
      </c>
      <c r="L8" s="18" t="s">
        <v>153</v>
      </c>
      <c r="M8" s="18" t="s">
        <v>154</v>
      </c>
      <c r="N8" s="18" t="s">
        <v>155</v>
      </c>
      <c r="O8" s="18" t="s">
        <v>156</v>
      </c>
      <c r="P8" s="18" t="s">
        <v>158</v>
      </c>
      <c r="Q8" s="18" t="s">
        <v>18</v>
      </c>
    </row>
    <row r="9" spans="1:17" x14ac:dyDescent="0.35">
      <c r="A9">
        <v>140208</v>
      </c>
      <c r="B9" s="24">
        <v>1003</v>
      </c>
      <c r="C9" s="25" t="s">
        <v>159</v>
      </c>
      <c r="D9" t="s">
        <v>242</v>
      </c>
      <c r="E9" s="26">
        <v>74</v>
      </c>
      <c r="F9" s="62">
        <v>118.3527</v>
      </c>
      <c r="G9" s="62">
        <f t="shared" ref="G9:G49" si="0">IFERROR(F9/E9,0)</f>
        <v>1.5993608108108108</v>
      </c>
      <c r="H9" s="16">
        <v>2816</v>
      </c>
      <c r="I9" s="28">
        <f t="shared" ref="I9:I49" si="1">E9*G9*H9</f>
        <v>333281.20319999999</v>
      </c>
      <c r="J9" s="28"/>
      <c r="K9" s="26">
        <v>10955</v>
      </c>
      <c r="L9" s="62">
        <v>2523.8744000000006</v>
      </c>
      <c r="M9" s="62">
        <f t="shared" ref="M9:M49" si="2">IFERROR(L9/K9,0)</f>
        <v>0.230385613874943</v>
      </c>
      <c r="N9" s="63">
        <v>856</v>
      </c>
      <c r="O9" s="15">
        <f t="shared" ref="O9:O49" si="3">K9*M9*N9</f>
        <v>2160436.4864000008</v>
      </c>
      <c r="P9" s="15">
        <f t="shared" ref="P9:P49" si="4">O9+I9</f>
        <v>2493717.6896000006</v>
      </c>
      <c r="Q9" s="15">
        <f t="shared" ref="Q9:Q49" si="5">P9/3</f>
        <v>831239.22986666684</v>
      </c>
    </row>
    <row r="10" spans="1:17" x14ac:dyDescent="0.35">
      <c r="B10" s="24">
        <v>1007</v>
      </c>
      <c r="C10" s="25" t="s">
        <v>160</v>
      </c>
      <c r="D10" t="s">
        <v>242</v>
      </c>
      <c r="E10" s="26">
        <v>600</v>
      </c>
      <c r="F10" s="62">
        <v>754.6792999999999</v>
      </c>
      <c r="G10" s="62">
        <f t="shared" si="0"/>
        <v>1.2577988333333332</v>
      </c>
      <c r="H10" s="16">
        <v>2816</v>
      </c>
      <c r="I10" s="28">
        <f t="shared" si="1"/>
        <v>2125176.9087999999</v>
      </c>
      <c r="J10" s="28"/>
      <c r="K10" s="26">
        <v>21862</v>
      </c>
      <c r="L10" s="62">
        <v>7094.2469999999994</v>
      </c>
      <c r="M10" s="62">
        <f t="shared" si="2"/>
        <v>0.32450128076113804</v>
      </c>
      <c r="N10" s="63">
        <v>856</v>
      </c>
      <c r="O10" s="15">
        <f t="shared" si="3"/>
        <v>6072675.432</v>
      </c>
      <c r="P10" s="15">
        <f t="shared" si="4"/>
        <v>8197852.3408000004</v>
      </c>
      <c r="Q10" s="15">
        <f t="shared" si="5"/>
        <v>2732617.4469333333</v>
      </c>
    </row>
    <row r="11" spans="1:17" x14ac:dyDescent="0.35">
      <c r="A11">
        <v>140048</v>
      </c>
      <c r="B11" s="24">
        <v>2002</v>
      </c>
      <c r="C11" s="25" t="s">
        <v>161</v>
      </c>
      <c r="D11" t="s">
        <v>242</v>
      </c>
      <c r="E11" s="26">
        <v>257</v>
      </c>
      <c r="F11" s="62">
        <v>351.60190000000011</v>
      </c>
      <c r="G11" s="62">
        <f t="shared" si="0"/>
        <v>1.3681007782101171</v>
      </c>
      <c r="H11" s="16">
        <v>2816</v>
      </c>
      <c r="I11" s="28">
        <f t="shared" si="1"/>
        <v>990110.95040000032</v>
      </c>
      <c r="J11" s="28"/>
      <c r="K11" s="26">
        <v>6761</v>
      </c>
      <c r="L11" s="62">
        <v>2443.9292</v>
      </c>
      <c r="M11" s="62">
        <f t="shared" si="2"/>
        <v>0.36147451560420057</v>
      </c>
      <c r="N11" s="63">
        <v>856</v>
      </c>
      <c r="O11" s="15">
        <f t="shared" si="3"/>
        <v>2092003.3952000001</v>
      </c>
      <c r="P11" s="15">
        <f t="shared" si="4"/>
        <v>3082114.3456000006</v>
      </c>
      <c r="Q11" s="15">
        <f t="shared" si="5"/>
        <v>1027371.4485333335</v>
      </c>
    </row>
    <row r="12" spans="1:17" x14ac:dyDescent="0.35">
      <c r="A12">
        <v>143300</v>
      </c>
      <c r="B12" s="24">
        <v>2006</v>
      </c>
      <c r="C12" s="25" t="s">
        <v>162</v>
      </c>
      <c r="D12" t="s">
        <v>242</v>
      </c>
      <c r="E12" s="26">
        <v>526</v>
      </c>
      <c r="F12" s="62">
        <v>642.13099999999986</v>
      </c>
      <c r="G12" s="62">
        <f t="shared" si="0"/>
        <v>1.2207813688212925</v>
      </c>
      <c r="H12" s="16">
        <v>2816</v>
      </c>
      <c r="I12" s="28">
        <f t="shared" si="1"/>
        <v>1808240.8959999997</v>
      </c>
      <c r="J12" s="28"/>
      <c r="K12" s="26">
        <v>13489</v>
      </c>
      <c r="L12" s="62">
        <v>5616.6514999999999</v>
      </c>
      <c r="M12" s="62">
        <f t="shared" si="2"/>
        <v>0.41638753799392098</v>
      </c>
      <c r="N12" s="63">
        <v>856</v>
      </c>
      <c r="O12" s="15">
        <f t="shared" si="3"/>
        <v>4807853.6840000004</v>
      </c>
      <c r="P12" s="15">
        <f t="shared" si="4"/>
        <v>6616094.5800000001</v>
      </c>
      <c r="Q12" s="15">
        <f t="shared" si="5"/>
        <v>2205364.86</v>
      </c>
    </row>
    <row r="13" spans="1:17" x14ac:dyDescent="0.35">
      <c r="A13">
        <v>140091</v>
      </c>
      <c r="B13" s="24">
        <v>2015</v>
      </c>
      <c r="C13" s="25" t="s">
        <v>51</v>
      </c>
      <c r="D13" t="s">
        <v>242</v>
      </c>
      <c r="E13" s="26">
        <v>772</v>
      </c>
      <c r="F13" s="62">
        <v>977.3771999999999</v>
      </c>
      <c r="G13" s="62">
        <f t="shared" si="0"/>
        <v>1.2660326424870465</v>
      </c>
      <c r="H13" s="16">
        <v>2816</v>
      </c>
      <c r="I13" s="28">
        <f t="shared" si="1"/>
        <v>2752294.1952</v>
      </c>
      <c r="J13" s="28"/>
      <c r="K13" s="26">
        <v>22245</v>
      </c>
      <c r="L13" s="62">
        <v>5412.8797000000004</v>
      </c>
      <c r="M13" s="62">
        <f t="shared" si="2"/>
        <v>0.2433301730726006</v>
      </c>
      <c r="N13" s="63">
        <v>856</v>
      </c>
      <c r="O13" s="15">
        <f t="shared" si="3"/>
        <v>4633425.0232000006</v>
      </c>
      <c r="P13" s="15">
        <f t="shared" si="4"/>
        <v>7385719.2184000006</v>
      </c>
      <c r="Q13" s="15">
        <f t="shared" si="5"/>
        <v>2461906.4061333337</v>
      </c>
    </row>
    <row r="14" spans="1:17" x14ac:dyDescent="0.35">
      <c r="B14" s="24">
        <v>3005</v>
      </c>
      <c r="C14" s="25" t="s">
        <v>163</v>
      </c>
      <c r="D14" t="s">
        <v>242</v>
      </c>
      <c r="E14" s="26">
        <v>1261</v>
      </c>
      <c r="F14" s="62">
        <v>1055.5181</v>
      </c>
      <c r="G14" s="62">
        <f t="shared" si="0"/>
        <v>0.83704845360824742</v>
      </c>
      <c r="H14" s="16">
        <v>2816</v>
      </c>
      <c r="I14" s="28">
        <f t="shared" si="1"/>
        <v>2972338.9696</v>
      </c>
      <c r="J14" s="28"/>
      <c r="K14" s="26">
        <v>13032</v>
      </c>
      <c r="L14" s="62">
        <v>5049.5517000000009</v>
      </c>
      <c r="M14" s="62">
        <f t="shared" si="2"/>
        <v>0.38747327348066307</v>
      </c>
      <c r="N14" s="63">
        <v>856</v>
      </c>
      <c r="O14" s="15">
        <f t="shared" si="3"/>
        <v>4322416.2552000005</v>
      </c>
      <c r="P14" s="15">
        <f t="shared" si="4"/>
        <v>7294755.2248</v>
      </c>
      <c r="Q14" s="15">
        <f t="shared" si="5"/>
        <v>2431585.0749333333</v>
      </c>
    </row>
    <row r="15" spans="1:17" x14ac:dyDescent="0.35">
      <c r="A15">
        <v>140184</v>
      </c>
      <c r="B15" s="24">
        <v>3023</v>
      </c>
      <c r="C15" s="25" t="s">
        <v>164</v>
      </c>
      <c r="D15" t="s">
        <v>242</v>
      </c>
      <c r="E15" s="26">
        <v>2301</v>
      </c>
      <c r="F15" s="62">
        <v>4788.5259000000005</v>
      </c>
      <c r="G15" s="62">
        <f t="shared" si="0"/>
        <v>2.0810629726205998</v>
      </c>
      <c r="H15" s="16">
        <v>2816</v>
      </c>
      <c r="I15" s="28">
        <f t="shared" si="1"/>
        <v>13484488.934400002</v>
      </c>
      <c r="J15" s="28"/>
      <c r="K15" s="26">
        <v>91155</v>
      </c>
      <c r="L15" s="62">
        <v>30296.275999999987</v>
      </c>
      <c r="M15" s="62">
        <f t="shared" si="2"/>
        <v>0.33236000219406492</v>
      </c>
      <c r="N15" s="63">
        <v>856</v>
      </c>
      <c r="O15" s="15">
        <f t="shared" si="3"/>
        <v>25933612.25599999</v>
      </c>
      <c r="P15" s="15">
        <f t="shared" si="4"/>
        <v>39418101.190399989</v>
      </c>
      <c r="Q15" s="15">
        <f t="shared" si="5"/>
        <v>13139367.063466663</v>
      </c>
    </row>
    <row r="16" spans="1:17" x14ac:dyDescent="0.35">
      <c r="A16">
        <v>140053</v>
      </c>
      <c r="B16" s="24">
        <v>3025</v>
      </c>
      <c r="C16" s="25" t="s">
        <v>165</v>
      </c>
      <c r="D16" t="s">
        <v>242</v>
      </c>
      <c r="E16" s="26">
        <v>1164</v>
      </c>
      <c r="F16" s="62">
        <v>3112.3893000000003</v>
      </c>
      <c r="G16" s="62">
        <f t="shared" si="0"/>
        <v>2.6738739690721651</v>
      </c>
      <c r="H16" s="16">
        <v>2816</v>
      </c>
      <c r="I16" s="28">
        <f t="shared" si="1"/>
        <v>8764488.2688000016</v>
      </c>
      <c r="J16" s="28"/>
      <c r="K16" s="26">
        <v>104329</v>
      </c>
      <c r="L16" s="62">
        <v>31023.810300000005</v>
      </c>
      <c r="M16" s="62">
        <f t="shared" si="2"/>
        <v>0.29736516500685334</v>
      </c>
      <c r="N16" s="63">
        <v>856</v>
      </c>
      <c r="O16" s="15">
        <f t="shared" si="3"/>
        <v>26556381.616799999</v>
      </c>
      <c r="P16" s="15">
        <f t="shared" si="4"/>
        <v>35320869.885600001</v>
      </c>
      <c r="Q16" s="15">
        <f t="shared" si="5"/>
        <v>11773623.2952</v>
      </c>
    </row>
    <row r="17" spans="1:17" x14ac:dyDescent="0.35">
      <c r="A17">
        <v>140054</v>
      </c>
      <c r="B17" s="24">
        <v>3048</v>
      </c>
      <c r="C17" s="25" t="s">
        <v>166</v>
      </c>
      <c r="D17" t="s">
        <v>242</v>
      </c>
      <c r="E17" s="26">
        <v>1743</v>
      </c>
      <c r="F17" s="62">
        <v>3325.4260999999997</v>
      </c>
      <c r="G17" s="62">
        <f t="shared" si="0"/>
        <v>1.9078749856569133</v>
      </c>
      <c r="H17" s="16">
        <v>2816</v>
      </c>
      <c r="I17" s="28">
        <f t="shared" si="1"/>
        <v>9364399.8975999989</v>
      </c>
      <c r="J17" s="28"/>
      <c r="K17" s="26">
        <v>77499</v>
      </c>
      <c r="L17" s="62">
        <v>24692.061600000001</v>
      </c>
      <c r="M17" s="62">
        <f t="shared" si="2"/>
        <v>0.31861135756590409</v>
      </c>
      <c r="N17" s="63">
        <v>856</v>
      </c>
      <c r="O17" s="15">
        <f t="shared" si="3"/>
        <v>21136404.729600001</v>
      </c>
      <c r="P17" s="15">
        <f t="shared" si="4"/>
        <v>30500804.6272</v>
      </c>
      <c r="Q17" s="15">
        <f t="shared" si="5"/>
        <v>10166934.875733333</v>
      </c>
    </row>
    <row r="18" spans="1:17" x14ac:dyDescent="0.35">
      <c r="A18">
        <v>140067</v>
      </c>
      <c r="B18" s="24">
        <v>3073</v>
      </c>
      <c r="C18" s="25" t="s">
        <v>167</v>
      </c>
      <c r="D18" t="s">
        <v>242</v>
      </c>
      <c r="E18" s="26">
        <v>407</v>
      </c>
      <c r="F18" s="62">
        <v>683.30110000000002</v>
      </c>
      <c r="G18" s="62">
        <f t="shared" si="0"/>
        <v>1.6788724815724816</v>
      </c>
      <c r="H18" s="16">
        <v>2816</v>
      </c>
      <c r="I18" s="28">
        <f t="shared" si="1"/>
        <v>1924175.8976</v>
      </c>
      <c r="J18" s="28"/>
      <c r="K18" s="26">
        <v>21896</v>
      </c>
      <c r="L18" s="62">
        <v>8615.890199999998</v>
      </c>
      <c r="M18" s="62">
        <f t="shared" si="2"/>
        <v>0.39349151443185959</v>
      </c>
      <c r="N18" s="63">
        <v>856</v>
      </c>
      <c r="O18" s="15">
        <f t="shared" si="3"/>
        <v>7375202.0111999987</v>
      </c>
      <c r="P18" s="15">
        <f t="shared" si="4"/>
        <v>9299377.9087999985</v>
      </c>
      <c r="Q18" s="15">
        <f t="shared" si="5"/>
        <v>3099792.636266666</v>
      </c>
    </row>
    <row r="19" spans="1:17" x14ac:dyDescent="0.35">
      <c r="A19">
        <v>140161</v>
      </c>
      <c r="B19" s="24">
        <v>3122</v>
      </c>
      <c r="C19" s="25" t="s">
        <v>168</v>
      </c>
      <c r="D19" t="s">
        <v>242</v>
      </c>
      <c r="E19" s="26">
        <v>1808</v>
      </c>
      <c r="F19" s="62">
        <v>3657.8562999999999</v>
      </c>
      <c r="G19" s="62">
        <f t="shared" si="0"/>
        <v>2.0231506084070796</v>
      </c>
      <c r="H19" s="16">
        <v>2816</v>
      </c>
      <c r="I19" s="28">
        <f t="shared" si="1"/>
        <v>10300523.3408</v>
      </c>
      <c r="J19" s="28"/>
      <c r="K19" s="26">
        <v>72397</v>
      </c>
      <c r="L19" s="62">
        <v>14806.1739</v>
      </c>
      <c r="M19" s="62">
        <f t="shared" si="2"/>
        <v>0.2045136386866859</v>
      </c>
      <c r="N19" s="63">
        <v>856</v>
      </c>
      <c r="O19" s="15">
        <f t="shared" si="3"/>
        <v>12674084.8584</v>
      </c>
      <c r="P19" s="15">
        <f t="shared" si="4"/>
        <v>22974608.199200001</v>
      </c>
      <c r="Q19" s="15">
        <f t="shared" si="5"/>
        <v>7658202.7330666669</v>
      </c>
    </row>
    <row r="20" spans="1:17" x14ac:dyDescent="0.35">
      <c r="A20">
        <v>140052</v>
      </c>
      <c r="B20" s="24">
        <v>4001</v>
      </c>
      <c r="C20" s="25" t="s">
        <v>169</v>
      </c>
      <c r="D20" t="s">
        <v>242</v>
      </c>
      <c r="E20" s="26">
        <v>124</v>
      </c>
      <c r="F20" s="62">
        <v>156.31870000000001</v>
      </c>
      <c r="G20" s="62">
        <f t="shared" si="0"/>
        <v>1.2606346774193549</v>
      </c>
      <c r="H20" s="16">
        <v>2816</v>
      </c>
      <c r="I20" s="28">
        <f t="shared" si="1"/>
        <v>440193.45920000004</v>
      </c>
      <c r="J20" s="28"/>
      <c r="K20" s="26">
        <v>9763</v>
      </c>
      <c r="L20" s="62">
        <v>2058.7710000000006</v>
      </c>
      <c r="M20" s="62">
        <f t="shared" si="2"/>
        <v>0.21087483355525971</v>
      </c>
      <c r="N20" s="63">
        <v>856</v>
      </c>
      <c r="O20" s="15">
        <f t="shared" si="3"/>
        <v>1762307.9760000005</v>
      </c>
      <c r="P20" s="15">
        <f t="shared" si="4"/>
        <v>2202501.4352000006</v>
      </c>
      <c r="Q20" s="15">
        <f t="shared" si="5"/>
        <v>734167.14506666688</v>
      </c>
    </row>
    <row r="21" spans="1:17" x14ac:dyDescent="0.35">
      <c r="A21">
        <v>140065</v>
      </c>
      <c r="B21" s="24">
        <v>4005</v>
      </c>
      <c r="C21" s="25" t="s">
        <v>170</v>
      </c>
      <c r="D21" t="s">
        <v>242</v>
      </c>
      <c r="E21" s="26">
        <v>55</v>
      </c>
      <c r="F21" s="62">
        <v>108.16780000000001</v>
      </c>
      <c r="G21" s="62">
        <f t="shared" si="0"/>
        <v>1.9666872727272731</v>
      </c>
      <c r="H21" s="16">
        <v>2816</v>
      </c>
      <c r="I21" s="28">
        <f t="shared" si="1"/>
        <v>304600.52480000001</v>
      </c>
      <c r="J21" s="28"/>
      <c r="K21" s="26">
        <v>5001</v>
      </c>
      <c r="L21" s="62">
        <v>1656.152</v>
      </c>
      <c r="M21" s="62">
        <f t="shared" si="2"/>
        <v>0.33116416716656671</v>
      </c>
      <c r="N21" s="63">
        <v>856</v>
      </c>
      <c r="O21" s="15">
        <f t="shared" si="3"/>
        <v>1417666.112</v>
      </c>
      <c r="P21" s="15">
        <f t="shared" si="4"/>
        <v>1722266.6368</v>
      </c>
      <c r="Q21" s="15">
        <f t="shared" si="5"/>
        <v>574088.87893333333</v>
      </c>
    </row>
    <row r="22" spans="1:17" x14ac:dyDescent="0.35">
      <c r="A22">
        <v>140155</v>
      </c>
      <c r="B22" s="24">
        <v>5008</v>
      </c>
      <c r="C22" s="25" t="s">
        <v>171</v>
      </c>
      <c r="D22" t="s">
        <v>242</v>
      </c>
      <c r="E22" s="26">
        <v>420</v>
      </c>
      <c r="F22" s="62">
        <v>459.35629999999998</v>
      </c>
      <c r="G22" s="62">
        <f t="shared" si="0"/>
        <v>1.0937054761904761</v>
      </c>
      <c r="H22" s="16">
        <v>2816</v>
      </c>
      <c r="I22" s="28">
        <f t="shared" si="1"/>
        <v>1293547.3407999999</v>
      </c>
      <c r="J22" s="28"/>
      <c r="K22" s="26">
        <v>39446</v>
      </c>
      <c r="L22" s="62">
        <v>6754.755000000001</v>
      </c>
      <c r="M22" s="62">
        <f t="shared" si="2"/>
        <v>0.17124055671043961</v>
      </c>
      <c r="N22" s="63">
        <v>856</v>
      </c>
      <c r="O22" s="15">
        <f t="shared" si="3"/>
        <v>5782070.2800000012</v>
      </c>
      <c r="P22" s="15">
        <f t="shared" si="4"/>
        <v>7075617.6208000015</v>
      </c>
      <c r="Q22" s="15">
        <f t="shared" si="5"/>
        <v>2358539.206933334</v>
      </c>
    </row>
    <row r="23" spans="1:17" x14ac:dyDescent="0.35">
      <c r="A23">
        <v>140093</v>
      </c>
      <c r="B23" s="24">
        <v>5011</v>
      </c>
      <c r="C23" s="25" t="s">
        <v>172</v>
      </c>
      <c r="D23" t="s">
        <v>242</v>
      </c>
      <c r="E23" s="26">
        <v>962</v>
      </c>
      <c r="F23" s="62">
        <v>1389.9537999999998</v>
      </c>
      <c r="G23" s="62">
        <f t="shared" si="0"/>
        <v>1.4448584199584198</v>
      </c>
      <c r="H23" s="16">
        <v>2816</v>
      </c>
      <c r="I23" s="28">
        <f t="shared" si="1"/>
        <v>3914109.9007999995</v>
      </c>
      <c r="J23" s="28"/>
      <c r="K23" s="26">
        <v>69769</v>
      </c>
      <c r="L23" s="62">
        <v>12505.683599999997</v>
      </c>
      <c r="M23" s="62">
        <f t="shared" si="2"/>
        <v>0.17924412848113053</v>
      </c>
      <c r="N23" s="63">
        <v>856</v>
      </c>
      <c r="O23" s="15">
        <f t="shared" si="3"/>
        <v>10704865.161599996</v>
      </c>
      <c r="P23" s="15">
        <f t="shared" si="4"/>
        <v>14618975.062399995</v>
      </c>
      <c r="Q23" s="15">
        <f t="shared" si="5"/>
        <v>4872991.6874666652</v>
      </c>
    </row>
    <row r="24" spans="1:17" x14ac:dyDescent="0.35">
      <c r="B24" s="24">
        <v>5012</v>
      </c>
      <c r="C24" s="25" t="s">
        <v>173</v>
      </c>
      <c r="D24" t="s">
        <v>242</v>
      </c>
      <c r="E24" s="26">
        <v>215</v>
      </c>
      <c r="F24" s="62">
        <v>455.4119</v>
      </c>
      <c r="G24" s="62">
        <f t="shared" si="0"/>
        <v>2.1181948837209301</v>
      </c>
      <c r="H24" s="16">
        <v>2816</v>
      </c>
      <c r="I24" s="28">
        <f t="shared" si="1"/>
        <v>1282439.9103999999</v>
      </c>
      <c r="J24" s="28"/>
      <c r="K24" s="26">
        <v>11414</v>
      </c>
      <c r="L24" s="62">
        <v>3262.7141000000001</v>
      </c>
      <c r="M24" s="62">
        <f t="shared" si="2"/>
        <v>0.28585194497984934</v>
      </c>
      <c r="N24" s="63">
        <v>856</v>
      </c>
      <c r="O24" s="15">
        <f t="shared" si="3"/>
        <v>2792883.2696000002</v>
      </c>
      <c r="P24" s="15">
        <f t="shared" si="4"/>
        <v>4075323.18</v>
      </c>
      <c r="Q24" s="15">
        <f t="shared" si="5"/>
        <v>1358441.06</v>
      </c>
    </row>
    <row r="25" spans="1:17" x14ac:dyDescent="0.35">
      <c r="A25">
        <v>140186</v>
      </c>
      <c r="B25" s="24">
        <v>7002</v>
      </c>
      <c r="C25" s="25" t="s">
        <v>174</v>
      </c>
      <c r="D25" t="s">
        <v>242</v>
      </c>
      <c r="E25" s="26">
        <v>230</v>
      </c>
      <c r="F25" s="62">
        <v>254.01660000000001</v>
      </c>
      <c r="G25" s="62">
        <f t="shared" si="0"/>
        <v>1.10442</v>
      </c>
      <c r="H25" s="16">
        <v>2816</v>
      </c>
      <c r="I25" s="28">
        <f t="shared" si="1"/>
        <v>715310.74559999991</v>
      </c>
      <c r="J25" s="28"/>
      <c r="K25" s="26">
        <v>18479</v>
      </c>
      <c r="L25" s="62">
        <v>2731.7948999999994</v>
      </c>
      <c r="M25" s="62">
        <f t="shared" si="2"/>
        <v>0.1478323989393365</v>
      </c>
      <c r="N25" s="63">
        <v>856</v>
      </c>
      <c r="O25" s="15">
        <f t="shared" si="3"/>
        <v>2338416.4343999997</v>
      </c>
      <c r="P25" s="15">
        <f t="shared" si="4"/>
        <v>3053727.1799999997</v>
      </c>
      <c r="Q25" s="15">
        <f t="shared" si="5"/>
        <v>1017909.0599999999</v>
      </c>
    </row>
    <row r="26" spans="1:17" x14ac:dyDescent="0.35">
      <c r="A26">
        <v>140189</v>
      </c>
      <c r="B26" s="24">
        <v>8008</v>
      </c>
      <c r="C26" s="25" t="s">
        <v>175</v>
      </c>
      <c r="D26" t="s">
        <v>242</v>
      </c>
      <c r="E26" s="26">
        <v>198</v>
      </c>
      <c r="F26" s="62">
        <v>318.21600000000001</v>
      </c>
      <c r="G26" s="62">
        <f t="shared" si="0"/>
        <v>1.6071515151515152</v>
      </c>
      <c r="H26" s="16">
        <v>2816</v>
      </c>
      <c r="I26" s="28">
        <f t="shared" si="1"/>
        <v>896096.25600000005</v>
      </c>
      <c r="J26" s="28"/>
      <c r="K26" s="26">
        <v>20414</v>
      </c>
      <c r="L26" s="62">
        <v>3200.6068999999998</v>
      </c>
      <c r="M26" s="62">
        <f t="shared" si="2"/>
        <v>0.15678489761928088</v>
      </c>
      <c r="N26" s="63">
        <v>856</v>
      </c>
      <c r="O26" s="15">
        <f t="shared" si="3"/>
        <v>2739719.5063999998</v>
      </c>
      <c r="P26" s="15">
        <f t="shared" si="4"/>
        <v>3635815.7623999999</v>
      </c>
      <c r="Q26" s="15">
        <f t="shared" si="5"/>
        <v>1211938.5874666667</v>
      </c>
    </row>
    <row r="27" spans="1:17" x14ac:dyDescent="0.35">
      <c r="A27">
        <v>140088</v>
      </c>
      <c r="B27" s="24">
        <v>11001</v>
      </c>
      <c r="C27" s="25" t="s">
        <v>176</v>
      </c>
      <c r="D27" t="s">
        <v>242</v>
      </c>
      <c r="E27" s="26">
        <v>260</v>
      </c>
      <c r="F27" s="62">
        <v>331.79470000000003</v>
      </c>
      <c r="G27" s="62">
        <f t="shared" si="0"/>
        <v>1.2761334615384616</v>
      </c>
      <c r="H27" s="16">
        <v>2816</v>
      </c>
      <c r="I27" s="28">
        <f t="shared" si="1"/>
        <v>934333.87520000013</v>
      </c>
      <c r="J27" s="28"/>
      <c r="K27" s="26">
        <v>7855</v>
      </c>
      <c r="L27" s="62">
        <v>3006.3420000000006</v>
      </c>
      <c r="M27" s="62">
        <f t="shared" si="2"/>
        <v>0.38272972628898799</v>
      </c>
      <c r="N27" s="63">
        <v>856</v>
      </c>
      <c r="O27" s="15">
        <f t="shared" si="3"/>
        <v>2573428.7520000003</v>
      </c>
      <c r="P27" s="15">
        <f t="shared" si="4"/>
        <v>3507762.6272000005</v>
      </c>
      <c r="Q27" s="15">
        <f t="shared" si="5"/>
        <v>1169254.2090666669</v>
      </c>
    </row>
    <row r="28" spans="1:17" x14ac:dyDescent="0.35">
      <c r="A28">
        <v>140084</v>
      </c>
      <c r="B28" s="24">
        <v>11006</v>
      </c>
      <c r="C28" s="25" t="s">
        <v>177</v>
      </c>
      <c r="D28" t="s">
        <v>242</v>
      </c>
      <c r="E28" s="26">
        <v>543</v>
      </c>
      <c r="F28" s="62">
        <v>511.64889999999991</v>
      </c>
      <c r="G28" s="62">
        <f t="shared" si="0"/>
        <v>0.94226316758747686</v>
      </c>
      <c r="H28" s="16">
        <v>2816</v>
      </c>
      <c r="I28" s="28">
        <f t="shared" si="1"/>
        <v>1440803.3023999997</v>
      </c>
      <c r="J28" s="28"/>
      <c r="K28" s="26">
        <v>29345</v>
      </c>
      <c r="L28" s="62">
        <v>6367.1067999999996</v>
      </c>
      <c r="M28" s="62">
        <f t="shared" si="2"/>
        <v>0.21697416254898619</v>
      </c>
      <c r="N28" s="63">
        <v>856</v>
      </c>
      <c r="O28" s="15">
        <f t="shared" si="3"/>
        <v>5450243.4207999995</v>
      </c>
      <c r="P28" s="15">
        <f t="shared" si="4"/>
        <v>6891046.723199999</v>
      </c>
      <c r="Q28" s="15">
        <f t="shared" si="5"/>
        <v>2297015.5743999998</v>
      </c>
    </row>
    <row r="29" spans="1:17" x14ac:dyDescent="0.35">
      <c r="B29" s="24">
        <v>13020</v>
      </c>
      <c r="C29" s="25" t="s">
        <v>178</v>
      </c>
      <c r="D29" t="s">
        <v>242</v>
      </c>
      <c r="E29" s="26">
        <v>514</v>
      </c>
      <c r="F29" s="62">
        <v>763.78199999999993</v>
      </c>
      <c r="G29" s="62">
        <f t="shared" si="0"/>
        <v>1.4859571984435795</v>
      </c>
      <c r="H29" s="16">
        <v>2816</v>
      </c>
      <c r="I29" s="28">
        <f t="shared" si="1"/>
        <v>2150810.1119999997</v>
      </c>
      <c r="J29" s="28"/>
      <c r="K29" s="26">
        <v>20117</v>
      </c>
      <c r="L29" s="62">
        <v>6725.5825999999988</v>
      </c>
      <c r="M29" s="62">
        <f t="shared" si="2"/>
        <v>0.33432333846995071</v>
      </c>
      <c r="N29" s="63">
        <v>856</v>
      </c>
      <c r="O29" s="15">
        <f t="shared" si="3"/>
        <v>5757098.7055999991</v>
      </c>
      <c r="P29" s="15">
        <f t="shared" si="4"/>
        <v>7907908.8175999988</v>
      </c>
      <c r="Q29" s="15">
        <f t="shared" si="5"/>
        <v>2635969.6058666664</v>
      </c>
    </row>
    <row r="30" spans="1:17" x14ac:dyDescent="0.35">
      <c r="B30" s="24">
        <v>13027</v>
      </c>
      <c r="C30" s="25" t="s">
        <v>179</v>
      </c>
      <c r="D30" t="s">
        <v>242</v>
      </c>
      <c r="E30" s="26">
        <v>1063</v>
      </c>
      <c r="F30" s="62">
        <v>2396.3431</v>
      </c>
      <c r="G30" s="62">
        <f t="shared" si="0"/>
        <v>2.2543208842897462</v>
      </c>
      <c r="H30" s="16">
        <v>2816</v>
      </c>
      <c r="I30" s="28">
        <f t="shared" si="1"/>
        <v>6748102.1696000006</v>
      </c>
      <c r="J30" s="28"/>
      <c r="K30" s="26">
        <v>80263</v>
      </c>
      <c r="L30" s="62">
        <v>15912.186500000003</v>
      </c>
      <c r="M30" s="62">
        <f t="shared" si="2"/>
        <v>0.19825058246016225</v>
      </c>
      <c r="N30" s="63">
        <v>856</v>
      </c>
      <c r="O30" s="15">
        <f t="shared" si="3"/>
        <v>13620831.644000003</v>
      </c>
      <c r="P30" s="15">
        <f t="shared" si="4"/>
        <v>20368933.813600004</v>
      </c>
      <c r="Q30" s="15">
        <f t="shared" si="5"/>
        <v>6789644.6045333343</v>
      </c>
    </row>
    <row r="31" spans="1:17" x14ac:dyDescent="0.35">
      <c r="A31">
        <v>140064</v>
      </c>
      <c r="B31" s="24">
        <v>13046</v>
      </c>
      <c r="C31" s="25" t="s">
        <v>180</v>
      </c>
      <c r="D31" t="s">
        <v>242</v>
      </c>
      <c r="E31" s="26">
        <v>405</v>
      </c>
      <c r="F31" s="62">
        <v>424.03829999999999</v>
      </c>
      <c r="G31" s="62">
        <f t="shared" si="0"/>
        <v>1.0470081481481481</v>
      </c>
      <c r="H31" s="16">
        <v>2816</v>
      </c>
      <c r="I31" s="28">
        <f t="shared" si="1"/>
        <v>1194091.8528</v>
      </c>
      <c r="J31" s="28"/>
      <c r="K31" s="26">
        <v>53785</v>
      </c>
      <c r="L31" s="62">
        <v>14402.708200000001</v>
      </c>
      <c r="M31" s="62">
        <f t="shared" si="2"/>
        <v>0.26778299154039231</v>
      </c>
      <c r="N31" s="63">
        <v>856</v>
      </c>
      <c r="O31" s="15">
        <f t="shared" si="3"/>
        <v>12328718.2192</v>
      </c>
      <c r="P31" s="15">
        <f t="shared" si="4"/>
        <v>13522810.072000001</v>
      </c>
      <c r="Q31" s="15">
        <f t="shared" si="5"/>
        <v>4507603.3573333332</v>
      </c>
    </row>
    <row r="32" spans="1:17" x14ac:dyDescent="0.35">
      <c r="B32" s="24">
        <v>13047</v>
      </c>
      <c r="C32" s="25" t="s">
        <v>181</v>
      </c>
      <c r="D32" t="s">
        <v>242</v>
      </c>
      <c r="E32" s="26">
        <v>271</v>
      </c>
      <c r="F32" s="62">
        <v>248.67430000000002</v>
      </c>
      <c r="G32" s="62">
        <f t="shared" si="0"/>
        <v>0.9176173431734318</v>
      </c>
      <c r="H32" s="16">
        <v>2816</v>
      </c>
      <c r="I32" s="28">
        <f t="shared" si="1"/>
        <v>700266.82880000002</v>
      </c>
      <c r="J32" s="28"/>
      <c r="K32" s="26">
        <v>11809</v>
      </c>
      <c r="L32" s="62">
        <v>3096.4850999999999</v>
      </c>
      <c r="M32" s="62">
        <f t="shared" si="2"/>
        <v>0.26221399779828941</v>
      </c>
      <c r="N32" s="63">
        <v>856</v>
      </c>
      <c r="O32" s="15">
        <f t="shared" si="3"/>
        <v>2650591.2456</v>
      </c>
      <c r="P32" s="15">
        <f t="shared" si="4"/>
        <v>3350858.0744000003</v>
      </c>
      <c r="Q32" s="15">
        <f t="shared" si="5"/>
        <v>1116952.6914666668</v>
      </c>
    </row>
    <row r="33" spans="2:17" x14ac:dyDescent="0.35">
      <c r="B33" s="24">
        <v>14002</v>
      </c>
      <c r="C33" s="25" t="s">
        <v>182</v>
      </c>
      <c r="D33" t="s">
        <v>242</v>
      </c>
      <c r="E33" s="26">
        <v>380</v>
      </c>
      <c r="F33" s="62">
        <v>533.62119999999993</v>
      </c>
      <c r="G33" s="62">
        <f t="shared" si="0"/>
        <v>1.4042663157894735</v>
      </c>
      <c r="H33" s="16">
        <v>2816</v>
      </c>
      <c r="I33" s="28">
        <f t="shared" si="1"/>
        <v>1502677.2991999998</v>
      </c>
      <c r="J33" s="28"/>
      <c r="K33" s="26">
        <v>32088</v>
      </c>
      <c r="L33" s="62">
        <v>6938.5050000000001</v>
      </c>
      <c r="M33" s="62">
        <f t="shared" si="2"/>
        <v>0.2162336387434555</v>
      </c>
      <c r="N33" s="63">
        <v>856</v>
      </c>
      <c r="O33" s="15">
        <f t="shared" si="3"/>
        <v>5939360.2800000003</v>
      </c>
      <c r="P33" s="15">
        <f t="shared" si="4"/>
        <v>7442037.5791999996</v>
      </c>
      <c r="Q33" s="15">
        <f t="shared" si="5"/>
        <v>2480679.1930666664</v>
      </c>
    </row>
    <row r="34" spans="2:17" x14ac:dyDescent="0.35">
      <c r="B34" s="24">
        <v>15008</v>
      </c>
      <c r="C34" s="25" t="s">
        <v>183</v>
      </c>
      <c r="D34" t="s">
        <v>242</v>
      </c>
      <c r="E34" s="26">
        <v>1903</v>
      </c>
      <c r="F34" s="62">
        <v>3933.4027000000001</v>
      </c>
      <c r="G34" s="62">
        <f t="shared" si="0"/>
        <v>2.066948344718865</v>
      </c>
      <c r="H34" s="16">
        <v>2816</v>
      </c>
      <c r="I34" s="28">
        <f t="shared" si="1"/>
        <v>11076462.0032</v>
      </c>
      <c r="J34" s="28"/>
      <c r="K34" s="26">
        <v>41672</v>
      </c>
      <c r="L34" s="62">
        <v>17639.213099999997</v>
      </c>
      <c r="M34" s="62">
        <f t="shared" si="2"/>
        <v>0.42328693367248987</v>
      </c>
      <c r="N34" s="63">
        <v>856</v>
      </c>
      <c r="O34" s="15">
        <f t="shared" si="3"/>
        <v>15099166.413599998</v>
      </c>
      <c r="P34" s="15">
        <f t="shared" si="4"/>
        <v>26175628.4168</v>
      </c>
      <c r="Q34" s="15">
        <f t="shared" si="5"/>
        <v>8725209.4722666666</v>
      </c>
    </row>
    <row r="35" spans="2:17" x14ac:dyDescent="0.35">
      <c r="B35" s="24">
        <v>16006</v>
      </c>
      <c r="C35" s="25" t="s">
        <v>184</v>
      </c>
      <c r="D35" t="s">
        <v>242</v>
      </c>
      <c r="E35" s="26">
        <v>1044</v>
      </c>
      <c r="F35" s="62">
        <v>1171.5341000000003</v>
      </c>
      <c r="G35" s="62">
        <f t="shared" si="0"/>
        <v>1.1221590996168584</v>
      </c>
      <c r="H35" s="16">
        <v>2816</v>
      </c>
      <c r="I35" s="28">
        <f t="shared" si="1"/>
        <v>3299040.0256000008</v>
      </c>
      <c r="J35" s="28"/>
      <c r="K35" s="26">
        <v>28149</v>
      </c>
      <c r="L35" s="62">
        <v>5838.8103000000001</v>
      </c>
      <c r="M35" s="62">
        <f t="shared" si="2"/>
        <v>0.20742514121283173</v>
      </c>
      <c r="N35" s="63">
        <v>856</v>
      </c>
      <c r="O35" s="15">
        <f t="shared" si="3"/>
        <v>4998021.6168</v>
      </c>
      <c r="P35" s="15">
        <f t="shared" si="4"/>
        <v>8297061.6424000002</v>
      </c>
      <c r="Q35" s="15">
        <f t="shared" si="5"/>
        <v>2765687.2141333334</v>
      </c>
    </row>
    <row r="36" spans="2:17" x14ac:dyDescent="0.35">
      <c r="B36" s="24">
        <v>16007</v>
      </c>
      <c r="C36" s="25" t="s">
        <v>185</v>
      </c>
      <c r="D36" t="s">
        <v>242</v>
      </c>
      <c r="E36" s="26">
        <v>1426</v>
      </c>
      <c r="F36" s="62">
        <v>3190.2321999999999</v>
      </c>
      <c r="G36" s="62">
        <f t="shared" si="0"/>
        <v>2.2371894810659185</v>
      </c>
      <c r="H36" s="16">
        <v>2816</v>
      </c>
      <c r="I36" s="28">
        <f t="shared" si="1"/>
        <v>8983693.8751999997</v>
      </c>
      <c r="J36" s="28"/>
      <c r="K36" s="26">
        <v>78407</v>
      </c>
      <c r="L36" s="62">
        <v>20944.247300000003</v>
      </c>
      <c r="M36" s="62">
        <f t="shared" si="2"/>
        <v>0.26712216128661986</v>
      </c>
      <c r="N36" s="63">
        <v>856</v>
      </c>
      <c r="O36" s="15">
        <f t="shared" si="3"/>
        <v>17928275.688800003</v>
      </c>
      <c r="P36" s="15">
        <f t="shared" si="4"/>
        <v>26911969.564000003</v>
      </c>
      <c r="Q36" s="15">
        <f t="shared" si="5"/>
        <v>8970656.521333335</v>
      </c>
    </row>
    <row r="37" spans="2:17" x14ac:dyDescent="0.35">
      <c r="B37" s="43">
        <v>18005</v>
      </c>
      <c r="C37" s="25" t="s">
        <v>186</v>
      </c>
      <c r="D37" t="s">
        <v>242</v>
      </c>
      <c r="E37" s="26">
        <v>194</v>
      </c>
      <c r="F37" s="62">
        <v>372.64149999999995</v>
      </c>
      <c r="G37" s="62">
        <f t="shared" si="0"/>
        <v>1.9208324742268039</v>
      </c>
      <c r="H37" s="16">
        <v>2816</v>
      </c>
      <c r="I37" s="28">
        <f>E37*G37*H37</f>
        <v>1049358.4639999999</v>
      </c>
      <c r="J37" s="28"/>
      <c r="K37" s="26">
        <v>10832</v>
      </c>
      <c r="L37" s="62">
        <v>2102.6217999999999</v>
      </c>
      <c r="M37" s="62">
        <f t="shared" si="2"/>
        <v>0.19411205686853766</v>
      </c>
      <c r="N37" s="63">
        <v>856</v>
      </c>
      <c r="O37" s="15">
        <f t="shared" si="3"/>
        <v>1799844.2607999998</v>
      </c>
      <c r="P37" s="15">
        <f t="shared" si="4"/>
        <v>2849202.7248</v>
      </c>
      <c r="Q37" s="15">
        <f t="shared" si="5"/>
        <v>949734.24159999995</v>
      </c>
    </row>
    <row r="38" spans="2:17" x14ac:dyDescent="0.35">
      <c r="B38" s="24">
        <v>18006</v>
      </c>
      <c r="C38" s="25" t="s">
        <v>187</v>
      </c>
      <c r="D38" t="s">
        <v>242</v>
      </c>
      <c r="E38" s="26">
        <v>1239</v>
      </c>
      <c r="F38" s="62">
        <v>1581.1671999999996</v>
      </c>
      <c r="G38" s="62">
        <f t="shared" si="0"/>
        <v>1.2761640032284096</v>
      </c>
      <c r="H38" s="16">
        <v>2816</v>
      </c>
      <c r="I38" s="28">
        <f t="shared" si="1"/>
        <v>4452566.8351999987</v>
      </c>
      <c r="J38" s="28"/>
      <c r="K38" s="26">
        <v>68121</v>
      </c>
      <c r="L38" s="62">
        <v>16217.7611</v>
      </c>
      <c r="M38" s="62">
        <f t="shared" si="2"/>
        <v>0.23807285712188606</v>
      </c>
      <c r="N38" s="63">
        <v>856</v>
      </c>
      <c r="O38" s="15">
        <f t="shared" si="3"/>
        <v>13882403.501599999</v>
      </c>
      <c r="P38" s="15">
        <f t="shared" si="4"/>
        <v>18334970.336799998</v>
      </c>
      <c r="Q38" s="15">
        <f t="shared" si="5"/>
        <v>6111656.7789333323</v>
      </c>
    </row>
    <row r="39" spans="2:17" x14ac:dyDescent="0.35">
      <c r="B39" s="24">
        <v>19006</v>
      </c>
      <c r="C39" s="25" t="s">
        <v>188</v>
      </c>
      <c r="D39" t="s">
        <v>242</v>
      </c>
      <c r="E39" s="26">
        <v>761</v>
      </c>
      <c r="F39" s="62">
        <v>1354.1116000000002</v>
      </c>
      <c r="G39" s="62">
        <f t="shared" si="0"/>
        <v>1.7793844940867283</v>
      </c>
      <c r="H39" s="16">
        <v>2816</v>
      </c>
      <c r="I39" s="28">
        <f t="shared" si="1"/>
        <v>3813178.2656000005</v>
      </c>
      <c r="J39" s="28"/>
      <c r="K39" s="26">
        <v>47253</v>
      </c>
      <c r="L39" s="62">
        <v>8910.3225000000002</v>
      </c>
      <c r="M39" s="62">
        <f t="shared" si="2"/>
        <v>0.18856628150593613</v>
      </c>
      <c r="N39" s="63">
        <v>856</v>
      </c>
      <c r="O39" s="15">
        <f t="shared" si="3"/>
        <v>7627236.0600000005</v>
      </c>
      <c r="P39" s="15">
        <f t="shared" si="4"/>
        <v>11440414.325600002</v>
      </c>
      <c r="Q39" s="15">
        <f t="shared" si="5"/>
        <v>3813471.4418666675</v>
      </c>
    </row>
    <row r="40" spans="2:17" x14ac:dyDescent="0.35">
      <c r="B40" s="24">
        <v>19007</v>
      </c>
      <c r="C40" s="25" t="s">
        <v>189</v>
      </c>
      <c r="D40" t="s">
        <v>242</v>
      </c>
      <c r="E40" s="26">
        <v>1233</v>
      </c>
      <c r="F40" s="62">
        <v>2002.8179000000002</v>
      </c>
      <c r="G40" s="62">
        <f t="shared" si="0"/>
        <v>1.6243454176804544</v>
      </c>
      <c r="H40" s="16">
        <v>2816</v>
      </c>
      <c r="I40" s="28">
        <f t="shared" si="1"/>
        <v>5639935.2064000005</v>
      </c>
      <c r="J40" s="28"/>
      <c r="K40" s="26">
        <v>18507</v>
      </c>
      <c r="L40" s="62">
        <v>7224.9573</v>
      </c>
      <c r="M40" s="62">
        <f t="shared" si="2"/>
        <v>0.39039051710163725</v>
      </c>
      <c r="N40" s="63">
        <v>856</v>
      </c>
      <c r="O40" s="15">
        <f t="shared" si="3"/>
        <v>6184563.4488000004</v>
      </c>
      <c r="P40" s="15">
        <f t="shared" si="4"/>
        <v>11824498.655200001</v>
      </c>
      <c r="Q40" s="15">
        <f t="shared" si="5"/>
        <v>3941499.5517333336</v>
      </c>
    </row>
    <row r="41" spans="2:17" x14ac:dyDescent="0.35">
      <c r="B41" s="24">
        <v>21002</v>
      </c>
      <c r="C41" s="25" t="s">
        <v>190</v>
      </c>
      <c r="D41" t="s">
        <v>242</v>
      </c>
      <c r="E41" s="26">
        <v>1385</v>
      </c>
      <c r="F41" s="62">
        <v>2373.1891999999998</v>
      </c>
      <c r="G41" s="62">
        <f t="shared" si="0"/>
        <v>1.7134940072202165</v>
      </c>
      <c r="H41" s="16">
        <v>2816</v>
      </c>
      <c r="I41" s="28">
        <f t="shared" si="1"/>
        <v>6682900.7871999992</v>
      </c>
      <c r="J41" s="28"/>
      <c r="K41" s="26">
        <v>89011</v>
      </c>
      <c r="L41" s="62">
        <v>19733.350400000003</v>
      </c>
      <c r="M41" s="62">
        <f t="shared" si="2"/>
        <v>0.22169563761782254</v>
      </c>
      <c r="N41" s="63">
        <v>856</v>
      </c>
      <c r="O41" s="15">
        <f t="shared" si="3"/>
        <v>16891747.942400001</v>
      </c>
      <c r="P41" s="15">
        <f t="shared" si="4"/>
        <v>23574648.729600001</v>
      </c>
      <c r="Q41" s="15">
        <f t="shared" si="5"/>
        <v>7858216.2432000004</v>
      </c>
    </row>
    <row r="42" spans="2:17" x14ac:dyDescent="0.35">
      <c r="B42" s="24">
        <v>23003</v>
      </c>
      <c r="C42" s="25" t="s">
        <v>191</v>
      </c>
      <c r="D42" t="s">
        <v>242</v>
      </c>
      <c r="E42" s="26">
        <v>262</v>
      </c>
      <c r="F42" s="62">
        <v>387.20520000000005</v>
      </c>
      <c r="G42" s="62">
        <f t="shared" si="0"/>
        <v>1.4778824427480919</v>
      </c>
      <c r="H42" s="16">
        <v>2816</v>
      </c>
      <c r="I42" s="28">
        <f t="shared" si="1"/>
        <v>1090369.8432000002</v>
      </c>
      <c r="J42" s="28"/>
      <c r="K42" s="26">
        <v>9892</v>
      </c>
      <c r="L42" s="62">
        <v>2229.1359000000002</v>
      </c>
      <c r="M42" s="62">
        <f t="shared" si="2"/>
        <v>0.2253473412858876</v>
      </c>
      <c r="N42" s="63">
        <v>856</v>
      </c>
      <c r="O42" s="15">
        <f t="shared" si="3"/>
        <v>1908140.3304000001</v>
      </c>
      <c r="P42" s="15">
        <f t="shared" si="4"/>
        <v>2998510.1736000003</v>
      </c>
      <c r="Q42" s="15">
        <f t="shared" si="5"/>
        <v>999503.39120000007</v>
      </c>
    </row>
    <row r="43" spans="2:17" x14ac:dyDescent="0.35">
      <c r="B43" s="24">
        <v>23008</v>
      </c>
      <c r="C43" s="25" t="s">
        <v>192</v>
      </c>
      <c r="D43" t="s">
        <v>242</v>
      </c>
      <c r="E43" s="26">
        <v>658</v>
      </c>
      <c r="F43" s="62">
        <v>954.82580000000007</v>
      </c>
      <c r="G43" s="62">
        <f t="shared" si="0"/>
        <v>1.4511030395136779</v>
      </c>
      <c r="H43" s="16">
        <v>2816</v>
      </c>
      <c r="I43" s="28">
        <f t="shared" si="1"/>
        <v>2688789.4528000001</v>
      </c>
      <c r="J43" s="28"/>
      <c r="K43" s="26">
        <v>125120</v>
      </c>
      <c r="L43" s="62">
        <v>13396.8758</v>
      </c>
      <c r="M43" s="62">
        <f t="shared" si="2"/>
        <v>0.10707221707161126</v>
      </c>
      <c r="N43" s="63">
        <v>856</v>
      </c>
      <c r="O43" s="15">
        <f t="shared" si="3"/>
        <v>11467725.684799999</v>
      </c>
      <c r="P43" s="15">
        <f t="shared" si="4"/>
        <v>14156515.137599999</v>
      </c>
      <c r="Q43" s="15">
        <f t="shared" si="5"/>
        <v>4718838.3791999994</v>
      </c>
    </row>
    <row r="44" spans="2:17" x14ac:dyDescent="0.35">
      <c r="B44" s="24">
        <v>31000</v>
      </c>
      <c r="C44" s="25" t="s">
        <v>193</v>
      </c>
      <c r="D44" t="s">
        <v>242</v>
      </c>
      <c r="E44" s="26">
        <v>501</v>
      </c>
      <c r="F44" s="62">
        <v>638.91650000000004</v>
      </c>
      <c r="G44" s="62">
        <f t="shared" si="0"/>
        <v>1.2752824351297407</v>
      </c>
      <c r="H44" s="16">
        <v>2816</v>
      </c>
      <c r="I44" s="28">
        <f t="shared" si="1"/>
        <v>1799188.8640000001</v>
      </c>
      <c r="J44" s="28"/>
      <c r="K44" s="26">
        <v>8920</v>
      </c>
      <c r="L44" s="62">
        <v>2528.7203999999992</v>
      </c>
      <c r="M44" s="62">
        <f t="shared" si="2"/>
        <v>0.2834888340807174</v>
      </c>
      <c r="N44" s="63">
        <v>856</v>
      </c>
      <c r="O44" s="15">
        <f t="shared" si="3"/>
        <v>2164584.6623999993</v>
      </c>
      <c r="P44" s="15">
        <f t="shared" si="4"/>
        <v>3963773.5263999994</v>
      </c>
      <c r="Q44" s="15">
        <f t="shared" si="5"/>
        <v>1321257.8421333332</v>
      </c>
    </row>
    <row r="45" spans="2:17" x14ac:dyDescent="0.35">
      <c r="B45" s="24">
        <v>3052</v>
      </c>
      <c r="C45" s="25" t="s">
        <v>194</v>
      </c>
      <c r="D45" t="s">
        <v>242</v>
      </c>
      <c r="E45" s="26">
        <v>410</v>
      </c>
      <c r="F45" s="62">
        <v>411.80840000000001</v>
      </c>
      <c r="G45" s="62">
        <f t="shared" si="0"/>
        <v>1.004410731707317</v>
      </c>
      <c r="H45" s="16">
        <v>2816</v>
      </c>
      <c r="I45" s="28">
        <f t="shared" si="1"/>
        <v>1159652.4543999999</v>
      </c>
      <c r="J45" s="28"/>
      <c r="K45" s="26">
        <v>7785</v>
      </c>
      <c r="L45" s="62">
        <v>1622.5354999999997</v>
      </c>
      <c r="M45" s="62">
        <f t="shared" si="2"/>
        <v>0.20841817597944762</v>
      </c>
      <c r="N45" s="63">
        <v>856</v>
      </c>
      <c r="O45" s="15">
        <f t="shared" si="3"/>
        <v>1388890.3879999998</v>
      </c>
      <c r="P45" s="15">
        <f t="shared" si="4"/>
        <v>2548542.8423999995</v>
      </c>
      <c r="Q45" s="15">
        <f t="shared" si="5"/>
        <v>849514.28079999983</v>
      </c>
    </row>
    <row r="46" spans="2:17" x14ac:dyDescent="0.35">
      <c r="B46" s="24">
        <v>5006</v>
      </c>
      <c r="C46" s="25" t="s">
        <v>195</v>
      </c>
      <c r="D46" t="s">
        <v>242</v>
      </c>
      <c r="E46" s="26">
        <v>422</v>
      </c>
      <c r="F46" s="62">
        <v>451.90439999999995</v>
      </c>
      <c r="G46" s="62">
        <f t="shared" si="0"/>
        <v>1.0708635071090047</v>
      </c>
      <c r="H46" s="16">
        <v>2816</v>
      </c>
      <c r="I46" s="28">
        <f t="shared" si="1"/>
        <v>1272562.7903999998</v>
      </c>
      <c r="J46" s="28"/>
      <c r="K46" s="26">
        <v>22181</v>
      </c>
      <c r="L46" s="62">
        <v>4261.6738000000005</v>
      </c>
      <c r="M46" s="62">
        <f t="shared" si="2"/>
        <v>0.19213172535052525</v>
      </c>
      <c r="N46" s="63">
        <v>856</v>
      </c>
      <c r="O46" s="15">
        <f t="shared" si="3"/>
        <v>3647992.7728000004</v>
      </c>
      <c r="P46" s="15">
        <f t="shared" si="4"/>
        <v>4920555.5632000007</v>
      </c>
      <c r="Q46" s="15">
        <f t="shared" si="5"/>
        <v>1640185.1877333336</v>
      </c>
    </row>
    <row r="47" spans="2:17" x14ac:dyDescent="0.35">
      <c r="B47" s="24">
        <v>18007</v>
      </c>
      <c r="C47" s="25" t="s">
        <v>196</v>
      </c>
      <c r="D47" t="s">
        <v>242</v>
      </c>
      <c r="E47" s="26">
        <v>377</v>
      </c>
      <c r="F47" s="62">
        <v>677.18960000000004</v>
      </c>
      <c r="G47" s="62">
        <f t="shared" si="0"/>
        <v>1.7962588859416446</v>
      </c>
      <c r="H47" s="16">
        <v>2816</v>
      </c>
      <c r="I47" s="28">
        <f t="shared" si="1"/>
        <v>1906965.9136000001</v>
      </c>
      <c r="J47" s="28"/>
      <c r="K47" s="26">
        <v>24434</v>
      </c>
      <c r="L47" s="62">
        <v>4908.4394999999995</v>
      </c>
      <c r="M47" s="62">
        <f t="shared" si="2"/>
        <v>0.20088563067856263</v>
      </c>
      <c r="N47" s="63">
        <v>856</v>
      </c>
      <c r="O47" s="15">
        <f t="shared" si="3"/>
        <v>4201624.2119999994</v>
      </c>
      <c r="P47" s="15">
        <f t="shared" si="4"/>
        <v>6108590.125599999</v>
      </c>
      <c r="Q47" s="15">
        <f t="shared" si="5"/>
        <v>2036196.7085333329</v>
      </c>
    </row>
    <row r="48" spans="2:17" x14ac:dyDescent="0.35">
      <c r="B48" s="24">
        <v>21001</v>
      </c>
      <c r="C48" s="25" t="s">
        <v>197</v>
      </c>
      <c r="D48" t="s">
        <v>242</v>
      </c>
      <c r="E48" s="26">
        <v>150</v>
      </c>
      <c r="F48" s="62">
        <v>210.07979999999995</v>
      </c>
      <c r="G48" s="62">
        <f t="shared" si="0"/>
        <v>1.4005319999999997</v>
      </c>
      <c r="H48" s="16">
        <v>2816</v>
      </c>
      <c r="I48" s="28">
        <f t="shared" si="1"/>
        <v>591584.71679999982</v>
      </c>
      <c r="J48" s="28"/>
      <c r="K48" s="26">
        <v>4577</v>
      </c>
      <c r="L48" s="62">
        <v>1047.6610999999998</v>
      </c>
      <c r="M48" s="62">
        <f t="shared" si="2"/>
        <v>0.22889689753113387</v>
      </c>
      <c r="N48" s="63">
        <v>856</v>
      </c>
      <c r="O48" s="15">
        <f t="shared" si="3"/>
        <v>896797.90159999987</v>
      </c>
      <c r="P48" s="15">
        <f t="shared" si="4"/>
        <v>1488382.6183999996</v>
      </c>
      <c r="Q48" s="15">
        <f t="shared" si="5"/>
        <v>496127.53946666652</v>
      </c>
    </row>
    <row r="49" spans="2:17" x14ac:dyDescent="0.35">
      <c r="B49" s="24">
        <v>4004</v>
      </c>
      <c r="C49" s="25" t="s">
        <v>198</v>
      </c>
      <c r="D49" t="s">
        <v>242</v>
      </c>
      <c r="E49" s="26">
        <v>446</v>
      </c>
      <c r="F49" s="62">
        <v>534.14130000000011</v>
      </c>
      <c r="G49" s="62">
        <f t="shared" si="0"/>
        <v>1.1976262331838567</v>
      </c>
      <c r="H49" s="16">
        <v>2816</v>
      </c>
      <c r="I49" s="28">
        <f t="shared" si="1"/>
        <v>1504141.9008000004</v>
      </c>
      <c r="J49" s="28"/>
      <c r="K49" s="26">
        <v>20510</v>
      </c>
      <c r="L49" s="62">
        <v>4911.8854999999994</v>
      </c>
      <c r="M49" s="62">
        <f t="shared" si="2"/>
        <v>0.23948734763529983</v>
      </c>
      <c r="N49" s="63">
        <v>856</v>
      </c>
      <c r="O49" s="15">
        <f t="shared" si="3"/>
        <v>4204573.9879999999</v>
      </c>
      <c r="P49" s="15">
        <f t="shared" si="4"/>
        <v>5708715.8888000008</v>
      </c>
      <c r="Q49" s="15">
        <f t="shared" si="5"/>
        <v>1902905.2962666668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671E-AEC8-408E-B2D6-7AEE998FE6EA}">
  <dimension ref="A1:R52"/>
  <sheetViews>
    <sheetView topLeftCell="B1" zoomScale="79" workbookViewId="0">
      <pane ySplit="8" topLeftCell="A9" activePane="bottomLeft" state="frozen"/>
      <selection activeCell="E10" sqref="E10"/>
      <selection pane="bottomLeft" activeCell="D3" sqref="D3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</cols>
  <sheetData>
    <row r="1" spans="1:18" x14ac:dyDescent="0.35">
      <c r="B1" s="1" t="s">
        <v>0</v>
      </c>
      <c r="E1"/>
    </row>
    <row r="2" spans="1:18" x14ac:dyDescent="0.35">
      <c r="B2" s="1" t="s">
        <v>199</v>
      </c>
      <c r="E2"/>
    </row>
    <row r="3" spans="1:18" x14ac:dyDescent="0.35">
      <c r="E3"/>
    </row>
    <row r="4" spans="1:18" x14ac:dyDescent="0.35">
      <c r="B4" s="1" t="s">
        <v>6</v>
      </c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x14ac:dyDescent="0.35">
      <c r="B5" s="1"/>
      <c r="E5" s="64"/>
      <c r="F5" s="65"/>
      <c r="G5" s="66"/>
      <c r="H5" s="55"/>
      <c r="I5" s="55"/>
      <c r="J5" s="55"/>
      <c r="K5" s="55"/>
      <c r="L5" s="55"/>
      <c r="M5" s="56">
        <f>AVERAGE(M9:M33)</f>
        <v>0.24564485546839854</v>
      </c>
      <c r="N5" s="55"/>
      <c r="O5" s="57">
        <f>O6*4</f>
        <v>387140745.67660004</v>
      </c>
      <c r="P5" s="55"/>
      <c r="Q5" s="58">
        <f>Q7*4</f>
        <v>541134317.32812452</v>
      </c>
      <c r="R5" s="55"/>
    </row>
    <row r="6" spans="1:18" s="65" customFormat="1" x14ac:dyDescent="0.35">
      <c r="B6" s="1" t="s">
        <v>7</v>
      </c>
      <c r="E6" s="54">
        <f>SUM(E9:E47)</f>
        <v>10620</v>
      </c>
      <c r="F6" s="54">
        <f>SUM(F9:F47)</f>
        <v>14671.64364057971</v>
      </c>
      <c r="G6" s="55">
        <f>F6/E6</f>
        <v>1.3815107006195584</v>
      </c>
      <c r="H6" s="55"/>
      <c r="I6" s="54">
        <f>SUM(I9:I47)</f>
        <v>38498392.912881151</v>
      </c>
      <c r="J6" s="54"/>
      <c r="K6" s="54">
        <f>SUM(K9:K47)</f>
        <v>468884</v>
      </c>
      <c r="L6" s="54">
        <f>SUM(L9:L47)</f>
        <v>120304.7687</v>
      </c>
      <c r="M6" s="55">
        <f>L6/K6</f>
        <v>0.25657682646454133</v>
      </c>
      <c r="N6" s="55"/>
      <c r="O6" s="54">
        <f>SUM(O9:O47)</f>
        <v>96785186.41915001</v>
      </c>
      <c r="P6" s="54">
        <f>SUM(P9:P47)</f>
        <v>0</v>
      </c>
      <c r="Q6" s="54">
        <f>SUM(Q9:Q47)</f>
        <v>135283579.33203113</v>
      </c>
      <c r="R6" s="55"/>
    </row>
    <row r="7" spans="1:18" x14ac:dyDescent="0.35">
      <c r="E7" s="30" t="s">
        <v>149</v>
      </c>
      <c r="F7" s="30"/>
      <c r="G7" s="30"/>
      <c r="H7" s="30"/>
      <c r="I7" s="30"/>
      <c r="J7" s="59"/>
      <c r="K7" s="30" t="s">
        <v>150</v>
      </c>
      <c r="L7" s="30"/>
      <c r="M7" s="30"/>
      <c r="N7" s="30"/>
      <c r="O7" s="30"/>
      <c r="P7" s="59"/>
      <c r="Q7" s="60">
        <f>SUM(Q9:Q47)</f>
        <v>135283579.33203113</v>
      </c>
      <c r="R7" s="60">
        <f>SUM(R9:R52)</f>
        <v>51513308.803960375</v>
      </c>
    </row>
    <row r="8" spans="1:18" ht="29" x14ac:dyDescent="0.35">
      <c r="B8" s="18" t="s">
        <v>8</v>
      </c>
      <c r="C8" s="18" t="s">
        <v>9</v>
      </c>
      <c r="D8" s="67" t="s">
        <v>151</v>
      </c>
      <c r="E8" s="19" t="s">
        <v>152</v>
      </c>
      <c r="F8" s="18" t="s">
        <v>153</v>
      </c>
      <c r="G8" s="18" t="s">
        <v>154</v>
      </c>
      <c r="H8" s="18" t="s">
        <v>155</v>
      </c>
      <c r="I8" s="18" t="s">
        <v>156</v>
      </c>
      <c r="J8" s="61"/>
      <c r="K8" s="18" t="s">
        <v>157</v>
      </c>
      <c r="L8" s="18" t="s">
        <v>153</v>
      </c>
      <c r="M8" s="18" t="s">
        <v>154</v>
      </c>
      <c r="N8" s="18" t="s">
        <v>155</v>
      </c>
      <c r="O8" s="18" t="s">
        <v>156</v>
      </c>
      <c r="P8" s="61"/>
      <c r="Q8" s="18" t="s">
        <v>158</v>
      </c>
      <c r="R8" s="18" t="s">
        <v>18</v>
      </c>
    </row>
    <row r="9" spans="1:18" x14ac:dyDescent="0.35">
      <c r="A9">
        <v>140127</v>
      </c>
      <c r="B9" s="24">
        <v>1002</v>
      </c>
      <c r="C9" s="25" t="s">
        <v>200</v>
      </c>
      <c r="D9" t="s">
        <v>243</v>
      </c>
      <c r="E9" s="26">
        <v>344</v>
      </c>
      <c r="F9" s="62">
        <v>387.49720000000002</v>
      </c>
      <c r="G9" s="62">
        <f>IFERROR(F9/E9,0)</f>
        <v>1.1264453488372093</v>
      </c>
      <c r="H9" s="16">
        <v>2624</v>
      </c>
      <c r="I9" s="28">
        <f>E9*G9*H9</f>
        <v>1016792.6527999999</v>
      </c>
      <c r="J9" s="28"/>
      <c r="K9" s="26">
        <v>9234</v>
      </c>
      <c r="L9" s="62">
        <v>2114.1185999999998</v>
      </c>
      <c r="M9" s="62">
        <f t="shared" ref="M9:M51" si="0">IFERROR(L9/K9,0)</f>
        <v>0.22894938271604937</v>
      </c>
      <c r="N9" s="68">
        <v>804.5</v>
      </c>
      <c r="O9" s="15">
        <f>K9*M9*N9</f>
        <v>1700808.4136999999</v>
      </c>
      <c r="P9" s="28"/>
      <c r="Q9" s="15">
        <f>O9+I9</f>
        <v>2717601.0664999997</v>
      </c>
      <c r="R9" s="15">
        <f>Q9/3</f>
        <v>905867.02216666657</v>
      </c>
    </row>
    <row r="10" spans="1:18" x14ac:dyDescent="0.35">
      <c r="A10">
        <v>140202</v>
      </c>
      <c r="B10" s="24">
        <v>1011</v>
      </c>
      <c r="C10" s="25" t="s">
        <v>201</v>
      </c>
      <c r="D10" t="s">
        <v>243</v>
      </c>
      <c r="E10" s="26">
        <v>543</v>
      </c>
      <c r="F10" s="62">
        <v>667.11860000000001</v>
      </c>
      <c r="G10" s="62">
        <f>IFERROR(F10/E10,0)</f>
        <v>1.2285793738489872</v>
      </c>
      <c r="H10" s="16">
        <v>2624</v>
      </c>
      <c r="I10" s="28">
        <f t="shared" ref="I10:I51" si="1">E10*G10*H10</f>
        <v>1750519.2064</v>
      </c>
      <c r="J10" s="28"/>
      <c r="K10" s="26">
        <v>30937</v>
      </c>
      <c r="L10" s="62">
        <v>4664.785100000001</v>
      </c>
      <c r="M10" s="62">
        <f t="shared" si="0"/>
        <v>0.15078336942819281</v>
      </c>
      <c r="N10" s="68">
        <v>804.5</v>
      </c>
      <c r="O10" s="15">
        <f t="shared" ref="O10:O51" si="2">K10*M10*N10</f>
        <v>3752819.6129500009</v>
      </c>
      <c r="P10" s="28"/>
      <c r="Q10" s="15">
        <f t="shared" ref="Q10:Q46" si="3">O10+I10</f>
        <v>5503338.8193500005</v>
      </c>
      <c r="R10" s="15">
        <f t="shared" ref="R10:R52" si="4">Q10/3</f>
        <v>1834446.2731166668</v>
      </c>
    </row>
    <row r="11" spans="1:18" x14ac:dyDescent="0.35">
      <c r="A11">
        <v>140288</v>
      </c>
      <c r="B11" s="24">
        <v>2005</v>
      </c>
      <c r="C11" s="25" t="s">
        <v>202</v>
      </c>
      <c r="D11" t="s">
        <v>243</v>
      </c>
      <c r="E11" s="26">
        <v>460</v>
      </c>
      <c r="F11" s="62">
        <v>400.68040000000008</v>
      </c>
      <c r="G11" s="62">
        <f t="shared" ref="G11:G51" si="5">IFERROR(F11/E11,0)</f>
        <v>0.87104434782608708</v>
      </c>
      <c r="H11" s="16">
        <v>2624</v>
      </c>
      <c r="I11" s="28">
        <f t="shared" si="1"/>
        <v>1051385.3696000001</v>
      </c>
      <c r="J11" s="28"/>
      <c r="K11" s="26">
        <v>15396</v>
      </c>
      <c r="L11" s="62">
        <v>4464.5366000000013</v>
      </c>
      <c r="M11" s="62">
        <f t="shared" si="0"/>
        <v>0.28998029358274885</v>
      </c>
      <c r="N11" s="68">
        <v>804.5</v>
      </c>
      <c r="O11" s="15">
        <f t="shared" si="2"/>
        <v>3591719.6947000008</v>
      </c>
      <c r="P11" s="28"/>
      <c r="Q11" s="15">
        <f t="shared" si="3"/>
        <v>4643105.0643000007</v>
      </c>
      <c r="R11" s="15">
        <f t="shared" si="4"/>
        <v>1547701.6881000001</v>
      </c>
    </row>
    <row r="12" spans="1:18" x14ac:dyDescent="0.35">
      <c r="A12">
        <v>140291</v>
      </c>
      <c r="B12" s="24">
        <v>2008</v>
      </c>
      <c r="C12" s="25" t="s">
        <v>203</v>
      </c>
      <c r="D12" t="s">
        <v>243</v>
      </c>
      <c r="E12" s="26">
        <v>194</v>
      </c>
      <c r="F12" s="62">
        <v>313.8322</v>
      </c>
      <c r="G12" s="62">
        <f t="shared" si="5"/>
        <v>1.6176917525773196</v>
      </c>
      <c r="H12" s="16">
        <v>2624</v>
      </c>
      <c r="I12" s="28">
        <f t="shared" si="1"/>
        <v>823495.69279999996</v>
      </c>
      <c r="J12" s="28"/>
      <c r="K12" s="26">
        <v>15986</v>
      </c>
      <c r="L12" s="62">
        <v>2745.9977999999992</v>
      </c>
      <c r="M12" s="62">
        <f t="shared" si="0"/>
        <v>0.17177516577004875</v>
      </c>
      <c r="N12" s="68">
        <v>804.5</v>
      </c>
      <c r="O12" s="15">
        <f t="shared" si="2"/>
        <v>2209155.2300999993</v>
      </c>
      <c r="P12" s="28"/>
      <c r="Q12" s="15">
        <f t="shared" si="3"/>
        <v>3032650.9228999992</v>
      </c>
      <c r="R12" s="15">
        <f t="shared" si="4"/>
        <v>1010883.6409666664</v>
      </c>
    </row>
    <row r="13" spans="1:18" x14ac:dyDescent="0.35">
      <c r="A13">
        <v>140223</v>
      </c>
      <c r="B13" s="24">
        <v>2010</v>
      </c>
      <c r="C13" s="25" t="s">
        <v>81</v>
      </c>
      <c r="D13" t="s">
        <v>243</v>
      </c>
      <c r="E13" s="26">
        <v>63</v>
      </c>
      <c r="F13" s="62">
        <v>40.032199999999989</v>
      </c>
      <c r="G13" s="62">
        <f t="shared" si="5"/>
        <v>0.6354317460317459</v>
      </c>
      <c r="H13" s="16">
        <v>2624</v>
      </c>
      <c r="I13" s="28">
        <f t="shared" si="1"/>
        <v>105044.49279999998</v>
      </c>
      <c r="J13" s="28"/>
      <c r="K13" s="26">
        <v>2448</v>
      </c>
      <c r="L13" s="62">
        <v>488.39019999999999</v>
      </c>
      <c r="M13" s="62">
        <f t="shared" si="0"/>
        <v>0.19950580065359477</v>
      </c>
      <c r="N13" s="68">
        <v>804.5</v>
      </c>
      <c r="O13" s="15">
        <f t="shared" si="2"/>
        <v>392909.91590000002</v>
      </c>
      <c r="P13" s="28"/>
      <c r="Q13" s="15">
        <f t="shared" si="3"/>
        <v>497954.40870000003</v>
      </c>
      <c r="R13" s="15">
        <f t="shared" si="4"/>
        <v>165984.80290000001</v>
      </c>
    </row>
    <row r="14" spans="1:18" x14ac:dyDescent="0.35">
      <c r="A14">
        <v>140030</v>
      </c>
      <c r="B14" s="24">
        <v>2134</v>
      </c>
      <c r="C14" s="25" t="s">
        <v>204</v>
      </c>
      <c r="D14" t="s">
        <v>243</v>
      </c>
      <c r="E14" s="26">
        <v>111</v>
      </c>
      <c r="F14" s="62">
        <v>208.51860000000002</v>
      </c>
      <c r="G14" s="62">
        <f t="shared" si="5"/>
        <v>1.8785459459459461</v>
      </c>
      <c r="H14" s="16">
        <v>2624</v>
      </c>
      <c r="I14" s="28">
        <f t="shared" si="1"/>
        <v>547152.8064</v>
      </c>
      <c r="J14" s="28"/>
      <c r="K14" s="26">
        <v>9638</v>
      </c>
      <c r="L14" s="62">
        <v>2140.3579</v>
      </c>
      <c r="M14" s="62">
        <f t="shared" si="0"/>
        <v>0.22207490143183234</v>
      </c>
      <c r="N14" s="68">
        <v>804.5</v>
      </c>
      <c r="O14" s="15">
        <f t="shared" si="2"/>
        <v>1721917.9305499999</v>
      </c>
      <c r="P14" s="28"/>
      <c r="Q14" s="15">
        <f t="shared" si="3"/>
        <v>2269070.7369499998</v>
      </c>
      <c r="R14" s="15">
        <f t="shared" si="4"/>
        <v>756356.91231666657</v>
      </c>
    </row>
    <row r="15" spans="1:18" x14ac:dyDescent="0.35">
      <c r="B15" s="24">
        <v>3002</v>
      </c>
      <c r="C15" s="25" t="s">
        <v>205</v>
      </c>
      <c r="D15" t="s">
        <v>243</v>
      </c>
      <c r="E15" s="26">
        <v>86</v>
      </c>
      <c r="F15" s="62">
        <v>75.713200000000001</v>
      </c>
      <c r="G15" s="62">
        <f>IFERROR(F15/E15,0)</f>
        <v>0.88038604651162788</v>
      </c>
      <c r="H15" s="16">
        <v>2624</v>
      </c>
      <c r="I15" s="28">
        <f>E15*G15*H15</f>
        <v>198671.4368</v>
      </c>
      <c r="J15" s="28"/>
      <c r="K15" s="26">
        <v>12216</v>
      </c>
      <c r="L15" s="62">
        <v>1938.3743999999999</v>
      </c>
      <c r="M15" s="62">
        <f>IFERROR(L15/K15,0)</f>
        <v>0.15867504911591354</v>
      </c>
      <c r="N15" s="68">
        <v>804.5</v>
      </c>
      <c r="O15" s="15">
        <f>K15*M15*N15</f>
        <v>1559422.2047999999</v>
      </c>
      <c r="P15" s="28"/>
      <c r="Q15" s="15">
        <f>O15+I15</f>
        <v>1758093.6416</v>
      </c>
      <c r="R15" s="15">
        <f>Q15/3</f>
        <v>586031.21386666666</v>
      </c>
    </row>
    <row r="16" spans="1:18" x14ac:dyDescent="0.35">
      <c r="A16">
        <v>140002</v>
      </c>
      <c r="B16" s="24">
        <v>3066</v>
      </c>
      <c r="C16" s="25" t="s">
        <v>206</v>
      </c>
      <c r="D16" t="s">
        <v>243</v>
      </c>
      <c r="E16" s="26">
        <v>346</v>
      </c>
      <c r="F16" s="62">
        <v>543.92700000000002</v>
      </c>
      <c r="G16" s="62">
        <f t="shared" si="5"/>
        <v>1.5720433526011561</v>
      </c>
      <c r="H16" s="16">
        <v>2624</v>
      </c>
      <c r="I16" s="28">
        <f t="shared" si="1"/>
        <v>1427264.4480000001</v>
      </c>
      <c r="J16" s="28"/>
      <c r="K16" s="26">
        <v>12789</v>
      </c>
      <c r="L16" s="62">
        <v>3193.8164000000002</v>
      </c>
      <c r="M16" s="62">
        <f t="shared" si="0"/>
        <v>0.24973151927437642</v>
      </c>
      <c r="N16" s="68">
        <v>804.5</v>
      </c>
      <c r="O16" s="15">
        <f t="shared" si="2"/>
        <v>2569425.2938000001</v>
      </c>
      <c r="P16" s="28"/>
      <c r="Q16" s="15">
        <f t="shared" si="3"/>
        <v>3996689.7418</v>
      </c>
      <c r="R16" s="15">
        <f t="shared" si="4"/>
        <v>1332229.9139333332</v>
      </c>
    </row>
    <row r="17" spans="1:18" x14ac:dyDescent="0.35">
      <c r="A17">
        <v>140122</v>
      </c>
      <c r="B17" s="24">
        <v>3999</v>
      </c>
      <c r="C17" s="25" t="s">
        <v>207</v>
      </c>
      <c r="D17" t="s">
        <v>243</v>
      </c>
      <c r="E17" s="26">
        <v>20</v>
      </c>
      <c r="F17" s="62">
        <v>78.150100000000009</v>
      </c>
      <c r="G17" s="62">
        <f t="shared" si="5"/>
        <v>3.9075050000000005</v>
      </c>
      <c r="H17" s="16">
        <v>2624</v>
      </c>
      <c r="I17" s="28">
        <f t="shared" si="1"/>
        <v>205065.86240000001</v>
      </c>
      <c r="J17" s="28"/>
      <c r="K17" s="26">
        <v>3565</v>
      </c>
      <c r="L17" s="62">
        <v>865.5952000000002</v>
      </c>
      <c r="M17" s="62">
        <f t="shared" si="0"/>
        <v>0.2428037026647967</v>
      </c>
      <c r="N17" s="68">
        <v>804.5</v>
      </c>
      <c r="O17" s="15">
        <f t="shared" si="2"/>
        <v>696371.33840000012</v>
      </c>
      <c r="P17" s="28"/>
      <c r="Q17" s="15">
        <f t="shared" si="3"/>
        <v>901437.20080000011</v>
      </c>
      <c r="R17" s="15">
        <f t="shared" si="4"/>
        <v>300479.06693333335</v>
      </c>
    </row>
    <row r="18" spans="1:18" x14ac:dyDescent="0.35">
      <c r="A18">
        <v>140258</v>
      </c>
      <c r="B18" s="24">
        <v>4006</v>
      </c>
      <c r="C18" s="25" t="s">
        <v>208</v>
      </c>
      <c r="D18" t="s">
        <v>243</v>
      </c>
      <c r="E18" s="26">
        <v>243</v>
      </c>
      <c r="F18" s="62">
        <v>308.3759</v>
      </c>
      <c r="G18" s="62">
        <f t="shared" si="5"/>
        <v>1.2690366255144032</v>
      </c>
      <c r="H18" s="16">
        <v>2624</v>
      </c>
      <c r="I18" s="28">
        <f t="shared" si="1"/>
        <v>809178.36159999995</v>
      </c>
      <c r="J18" s="28"/>
      <c r="K18" s="26">
        <v>18497</v>
      </c>
      <c r="L18" s="62">
        <v>4499.1198999999997</v>
      </c>
      <c r="M18" s="62">
        <f t="shared" si="0"/>
        <v>0.2432351138022382</v>
      </c>
      <c r="N18" s="68">
        <v>804.5</v>
      </c>
      <c r="O18" s="15">
        <f t="shared" si="2"/>
        <v>3619541.9595499998</v>
      </c>
      <c r="P18" s="28"/>
      <c r="Q18" s="15">
        <f t="shared" si="3"/>
        <v>4428720.3211499993</v>
      </c>
      <c r="R18" s="15">
        <f t="shared" si="4"/>
        <v>1476240.1070499998</v>
      </c>
    </row>
    <row r="19" spans="1:18" x14ac:dyDescent="0.35">
      <c r="A19">
        <v>140290</v>
      </c>
      <c r="B19" s="24">
        <v>4008</v>
      </c>
      <c r="C19" s="25" t="s">
        <v>209</v>
      </c>
      <c r="D19" t="s">
        <v>243</v>
      </c>
      <c r="E19" s="26">
        <v>106</v>
      </c>
      <c r="F19" s="62">
        <v>100.10980000000001</v>
      </c>
      <c r="G19" s="62">
        <f t="shared" si="5"/>
        <v>0.94443207547169816</v>
      </c>
      <c r="H19" s="16">
        <v>2624</v>
      </c>
      <c r="I19" s="28">
        <f t="shared" si="1"/>
        <v>262688.1152</v>
      </c>
      <c r="J19" s="28"/>
      <c r="K19" s="26">
        <v>3543</v>
      </c>
      <c r="L19" s="62">
        <v>1025.4543000000001</v>
      </c>
      <c r="M19" s="62">
        <f t="shared" si="0"/>
        <v>0.28943107535986456</v>
      </c>
      <c r="N19" s="68">
        <v>804.5</v>
      </c>
      <c r="O19" s="15">
        <f t="shared" si="2"/>
        <v>824977.98435000004</v>
      </c>
      <c r="P19" s="28"/>
      <c r="Q19" s="15">
        <f t="shared" si="3"/>
        <v>1087666.0995499999</v>
      </c>
      <c r="R19" s="15">
        <f t="shared" si="4"/>
        <v>362555.36651666666</v>
      </c>
    </row>
    <row r="20" spans="1:18" x14ac:dyDescent="0.35">
      <c r="A20">
        <v>140289</v>
      </c>
      <c r="B20" s="24">
        <v>4025</v>
      </c>
      <c r="C20" s="25" t="s">
        <v>210</v>
      </c>
      <c r="D20" t="s">
        <v>243</v>
      </c>
      <c r="E20" s="26">
        <v>387</v>
      </c>
      <c r="F20" s="62">
        <v>688.60730000000001</v>
      </c>
      <c r="G20" s="62">
        <f t="shared" si="5"/>
        <v>1.7793470284237727</v>
      </c>
      <c r="H20" s="16">
        <v>2624</v>
      </c>
      <c r="I20" s="28">
        <f t="shared" si="1"/>
        <v>1806905.5552000001</v>
      </c>
      <c r="J20" s="28"/>
      <c r="K20" s="26">
        <v>9258</v>
      </c>
      <c r="L20" s="62">
        <v>3400.2155000000007</v>
      </c>
      <c r="M20" s="62">
        <f t="shared" si="0"/>
        <v>0.36727322315834959</v>
      </c>
      <c r="N20" s="68">
        <v>804.5</v>
      </c>
      <c r="O20" s="15">
        <f t="shared" si="2"/>
        <v>2735473.3697500005</v>
      </c>
      <c r="P20" s="28"/>
      <c r="Q20" s="15">
        <f t="shared" si="3"/>
        <v>4542378.9249500008</v>
      </c>
      <c r="R20" s="15">
        <f t="shared" si="4"/>
        <v>1514126.3083166669</v>
      </c>
    </row>
    <row r="21" spans="1:18" x14ac:dyDescent="0.35">
      <c r="A21">
        <v>140015</v>
      </c>
      <c r="B21" s="24">
        <v>5003</v>
      </c>
      <c r="C21" s="25" t="s">
        <v>211</v>
      </c>
      <c r="D21" t="s">
        <v>243</v>
      </c>
      <c r="E21" s="26">
        <v>152</v>
      </c>
      <c r="F21" s="62">
        <v>133.05579999999998</v>
      </c>
      <c r="G21" s="62">
        <f t="shared" si="5"/>
        <v>0.87536710526315775</v>
      </c>
      <c r="H21" s="16">
        <v>2624</v>
      </c>
      <c r="I21" s="28">
        <f t="shared" si="1"/>
        <v>349138.41919999995</v>
      </c>
      <c r="J21" s="28"/>
      <c r="K21" s="26">
        <v>5498</v>
      </c>
      <c r="L21" s="62">
        <v>1499.3061999999998</v>
      </c>
      <c r="M21" s="62">
        <f t="shared" si="0"/>
        <v>0.2727002910149145</v>
      </c>
      <c r="N21" s="68">
        <v>804.5</v>
      </c>
      <c r="O21" s="15">
        <f t="shared" si="2"/>
        <v>1206191.8378999999</v>
      </c>
      <c r="P21" s="28"/>
      <c r="Q21" s="15">
        <f t="shared" si="3"/>
        <v>1555330.2570999998</v>
      </c>
      <c r="R21" s="15">
        <f t="shared" si="4"/>
        <v>518443.41903333325</v>
      </c>
    </row>
    <row r="22" spans="1:18" x14ac:dyDescent="0.35">
      <c r="A22">
        <v>140294</v>
      </c>
      <c r="B22" s="24">
        <v>5007</v>
      </c>
      <c r="C22" s="25" t="s">
        <v>194</v>
      </c>
      <c r="D22" t="s">
        <v>243</v>
      </c>
      <c r="E22" s="26">
        <v>152</v>
      </c>
      <c r="F22" s="62">
        <v>241.42570000000001</v>
      </c>
      <c r="G22" s="62">
        <f t="shared" si="5"/>
        <v>1.5883269736842105</v>
      </c>
      <c r="H22" s="16">
        <v>2624</v>
      </c>
      <c r="I22" s="28">
        <f t="shared" si="1"/>
        <v>633501.0368</v>
      </c>
      <c r="J22" s="28"/>
      <c r="K22" s="26">
        <v>5180</v>
      </c>
      <c r="L22" s="62">
        <v>1643.0476000000003</v>
      </c>
      <c r="M22" s="62">
        <f t="shared" si="0"/>
        <v>0.31719065637065641</v>
      </c>
      <c r="N22" s="68">
        <v>804.5</v>
      </c>
      <c r="O22" s="15">
        <f t="shared" si="2"/>
        <v>1321831.7942000001</v>
      </c>
      <c r="P22" s="28"/>
      <c r="Q22" s="15">
        <f t="shared" si="3"/>
        <v>1955332.8310000002</v>
      </c>
      <c r="R22" s="15">
        <f t="shared" si="4"/>
        <v>651777.61033333337</v>
      </c>
    </row>
    <row r="23" spans="1:18" x14ac:dyDescent="0.35">
      <c r="A23">
        <v>140135</v>
      </c>
      <c r="B23" s="24">
        <v>5014</v>
      </c>
      <c r="C23" s="25" t="s">
        <v>212</v>
      </c>
      <c r="D23" t="s">
        <v>243</v>
      </c>
      <c r="E23" s="26">
        <v>506</v>
      </c>
      <c r="F23" s="62">
        <v>650.43790000000001</v>
      </c>
      <c r="G23" s="62">
        <f t="shared" si="5"/>
        <v>1.285450395256917</v>
      </c>
      <c r="H23" s="16">
        <v>2624</v>
      </c>
      <c r="I23" s="28">
        <f t="shared" si="1"/>
        <v>1706749.0496</v>
      </c>
      <c r="J23" s="28"/>
      <c r="K23" s="26">
        <v>11300</v>
      </c>
      <c r="L23" s="62">
        <v>3457.0732999999996</v>
      </c>
      <c r="M23" s="62">
        <f t="shared" si="0"/>
        <v>0.30593569026548667</v>
      </c>
      <c r="N23" s="68">
        <v>804.5</v>
      </c>
      <c r="O23" s="15">
        <f t="shared" si="2"/>
        <v>2781215.4698499995</v>
      </c>
      <c r="P23" s="28"/>
      <c r="Q23" s="15">
        <f t="shared" si="3"/>
        <v>4487964.5194499996</v>
      </c>
      <c r="R23" s="15">
        <f t="shared" si="4"/>
        <v>1495988.1731499999</v>
      </c>
    </row>
    <row r="24" spans="1:18" x14ac:dyDescent="0.35">
      <c r="A24">
        <v>140231</v>
      </c>
      <c r="B24" s="24">
        <v>6005</v>
      </c>
      <c r="C24" s="25" t="s">
        <v>213</v>
      </c>
      <c r="D24" t="s">
        <v>243</v>
      </c>
      <c r="E24" s="26">
        <v>128</v>
      </c>
      <c r="F24" s="62">
        <v>158.56279999999998</v>
      </c>
      <c r="G24" s="62">
        <f t="shared" si="5"/>
        <v>1.2387718749999999</v>
      </c>
      <c r="H24" s="16">
        <v>2624</v>
      </c>
      <c r="I24" s="28">
        <f t="shared" si="1"/>
        <v>416068.78719999996</v>
      </c>
      <c r="J24" s="28"/>
      <c r="K24" s="26">
        <v>11077</v>
      </c>
      <c r="L24" s="62">
        <v>2139.6391000000003</v>
      </c>
      <c r="M24" s="62">
        <f t="shared" si="0"/>
        <v>0.19316052180193197</v>
      </c>
      <c r="N24" s="68">
        <v>804.5</v>
      </c>
      <c r="O24" s="15">
        <f t="shared" si="2"/>
        <v>1721339.6559500003</v>
      </c>
      <c r="P24" s="28"/>
      <c r="Q24" s="15">
        <f t="shared" si="3"/>
        <v>2137408.4431500002</v>
      </c>
      <c r="R24" s="15">
        <f t="shared" si="4"/>
        <v>712469.48105000006</v>
      </c>
    </row>
    <row r="25" spans="1:18" x14ac:dyDescent="0.35">
      <c r="B25" s="24">
        <v>7005</v>
      </c>
      <c r="C25" s="25" t="s">
        <v>214</v>
      </c>
      <c r="D25" t="s">
        <v>243</v>
      </c>
      <c r="E25" s="26">
        <v>201</v>
      </c>
      <c r="F25" s="62">
        <v>273.58629999999999</v>
      </c>
      <c r="G25" s="62">
        <f t="shared" si="5"/>
        <v>1.3611258706467662</v>
      </c>
      <c r="H25" s="16">
        <v>2624</v>
      </c>
      <c r="I25" s="28">
        <f t="shared" si="1"/>
        <v>717890.45120000001</v>
      </c>
      <c r="J25" s="28"/>
      <c r="K25" s="26">
        <v>13238</v>
      </c>
      <c r="L25" s="62">
        <v>3885.7740000000003</v>
      </c>
      <c r="M25" s="62">
        <f t="shared" si="0"/>
        <v>0.29353180238706755</v>
      </c>
      <c r="N25" s="68">
        <v>804.5</v>
      </c>
      <c r="O25" s="15">
        <f t="shared" si="2"/>
        <v>3126105.1830000002</v>
      </c>
      <c r="P25" s="28"/>
      <c r="Q25" s="15">
        <f t="shared" si="3"/>
        <v>3843995.6342000002</v>
      </c>
      <c r="R25" s="15">
        <f t="shared" si="4"/>
        <v>1281331.8780666667</v>
      </c>
    </row>
    <row r="26" spans="1:18" x14ac:dyDescent="0.35">
      <c r="A26">
        <v>140275</v>
      </c>
      <c r="B26" s="24">
        <v>7008</v>
      </c>
      <c r="C26" s="25" t="s">
        <v>215</v>
      </c>
      <c r="D26" t="s">
        <v>243</v>
      </c>
      <c r="E26" s="26">
        <v>4</v>
      </c>
      <c r="F26" s="62">
        <v>5.2797999999999998</v>
      </c>
      <c r="G26" s="62">
        <f t="shared" si="5"/>
        <v>1.31995</v>
      </c>
      <c r="H26" s="16">
        <v>2624</v>
      </c>
      <c r="I26" s="28">
        <f t="shared" si="1"/>
        <v>13854.1952</v>
      </c>
      <c r="J26" s="28"/>
      <c r="K26" s="26">
        <v>1666</v>
      </c>
      <c r="L26" s="62">
        <v>278.46299999999997</v>
      </c>
      <c r="M26" s="62">
        <f t="shared" si="0"/>
        <v>0.16714465786314522</v>
      </c>
      <c r="N26" s="68">
        <v>804.5</v>
      </c>
      <c r="O26" s="15">
        <f t="shared" si="2"/>
        <v>224023.48349999997</v>
      </c>
      <c r="P26" s="28"/>
      <c r="Q26" s="15">
        <f t="shared" si="3"/>
        <v>237877.67869999996</v>
      </c>
      <c r="R26" s="15">
        <f t="shared" si="4"/>
        <v>79292.559566666649</v>
      </c>
    </row>
    <row r="27" spans="1:18" x14ac:dyDescent="0.35">
      <c r="A27">
        <v>140046</v>
      </c>
      <c r="B27" s="24">
        <v>8012</v>
      </c>
      <c r="C27" s="25" t="s">
        <v>216</v>
      </c>
      <c r="D27" t="s">
        <v>243</v>
      </c>
      <c r="E27" s="26">
        <v>463</v>
      </c>
      <c r="F27" s="62">
        <v>593.46019999999999</v>
      </c>
      <c r="G27" s="62">
        <f t="shared" si="5"/>
        <v>1.2817714902807775</v>
      </c>
      <c r="H27" s="16">
        <v>2624</v>
      </c>
      <c r="I27" s="28">
        <f t="shared" si="1"/>
        <v>1557239.5648000001</v>
      </c>
      <c r="J27" s="28"/>
      <c r="K27" s="26">
        <v>20645</v>
      </c>
      <c r="L27" s="62">
        <v>3489.7625000000003</v>
      </c>
      <c r="M27" s="62">
        <f t="shared" si="0"/>
        <v>0.16903669169290386</v>
      </c>
      <c r="N27" s="68">
        <v>804.5</v>
      </c>
      <c r="O27" s="15">
        <f t="shared" si="2"/>
        <v>2807513.9312500004</v>
      </c>
      <c r="P27" s="28"/>
      <c r="Q27" s="15">
        <f t="shared" si="3"/>
        <v>4364753.4960500002</v>
      </c>
      <c r="R27" s="15">
        <f t="shared" si="4"/>
        <v>1454917.8320166667</v>
      </c>
    </row>
    <row r="28" spans="1:18" x14ac:dyDescent="0.35">
      <c r="A28">
        <v>140011</v>
      </c>
      <c r="B28" s="24">
        <v>8088</v>
      </c>
      <c r="C28" s="25" t="s">
        <v>217</v>
      </c>
      <c r="D28" t="s">
        <v>243</v>
      </c>
      <c r="E28" s="26">
        <v>658</v>
      </c>
      <c r="F28" s="62">
        <v>871.21730000000002</v>
      </c>
      <c r="G28" s="62">
        <f t="shared" si="5"/>
        <v>1.3240384498480244</v>
      </c>
      <c r="H28" s="16">
        <v>2624</v>
      </c>
      <c r="I28" s="28">
        <f t="shared" si="1"/>
        <v>2286074.1952</v>
      </c>
      <c r="J28" s="28"/>
      <c r="K28" s="26">
        <v>19473</v>
      </c>
      <c r="L28" s="62">
        <v>5355.3037000000004</v>
      </c>
      <c r="M28" s="62">
        <f t="shared" si="0"/>
        <v>0.27501174446669752</v>
      </c>
      <c r="N28" s="68">
        <v>804.5</v>
      </c>
      <c r="O28" s="15">
        <f t="shared" si="2"/>
        <v>4308341.8266500002</v>
      </c>
      <c r="P28" s="28"/>
      <c r="Q28" s="15">
        <f t="shared" si="3"/>
        <v>6594416.0218500001</v>
      </c>
      <c r="R28" s="15">
        <f t="shared" si="4"/>
        <v>2198138.6739500002</v>
      </c>
    </row>
    <row r="29" spans="1:18" x14ac:dyDescent="0.35">
      <c r="B29" s="24">
        <v>10004</v>
      </c>
      <c r="C29" s="25" t="s">
        <v>218</v>
      </c>
      <c r="D29" t="s">
        <v>243</v>
      </c>
      <c r="E29" s="26">
        <v>500</v>
      </c>
      <c r="F29" s="62">
        <v>630.42899999999986</v>
      </c>
      <c r="G29" s="62">
        <f t="shared" si="5"/>
        <v>1.2608579999999998</v>
      </c>
      <c r="H29" s="16">
        <v>2624</v>
      </c>
      <c r="I29" s="28">
        <f t="shared" si="1"/>
        <v>1654245.6959999995</v>
      </c>
      <c r="J29" s="28"/>
      <c r="K29" s="26">
        <v>13179</v>
      </c>
      <c r="L29" s="62">
        <v>3523.2970999999998</v>
      </c>
      <c r="M29" s="62">
        <f t="shared" si="0"/>
        <v>0.26734176341148796</v>
      </c>
      <c r="N29" s="68">
        <v>804.5</v>
      </c>
      <c r="O29" s="15">
        <f t="shared" si="2"/>
        <v>2834492.5169499996</v>
      </c>
      <c r="P29" s="28"/>
      <c r="Q29" s="15">
        <f t="shared" si="3"/>
        <v>4488738.2129499987</v>
      </c>
      <c r="R29" s="15">
        <f t="shared" si="4"/>
        <v>1496246.0709833328</v>
      </c>
    </row>
    <row r="30" spans="1:18" x14ac:dyDescent="0.35">
      <c r="B30" s="24">
        <v>12002</v>
      </c>
      <c r="C30" s="25" t="s">
        <v>219</v>
      </c>
      <c r="D30" t="s">
        <v>243</v>
      </c>
      <c r="E30" s="26">
        <v>338</v>
      </c>
      <c r="F30" s="62">
        <v>457.67259999999999</v>
      </c>
      <c r="G30" s="62">
        <f t="shared" si="5"/>
        <v>1.354060946745562</v>
      </c>
      <c r="H30" s="16">
        <v>2624</v>
      </c>
      <c r="I30" s="28">
        <f t="shared" si="1"/>
        <v>1200932.9023999998</v>
      </c>
      <c r="J30" s="28"/>
      <c r="K30" s="26">
        <v>19496</v>
      </c>
      <c r="L30" s="62">
        <v>7082.2340000000004</v>
      </c>
      <c r="M30" s="62">
        <f t="shared" si="0"/>
        <v>0.36326600328272468</v>
      </c>
      <c r="N30" s="68">
        <v>804.5</v>
      </c>
      <c r="O30" s="15">
        <f t="shared" si="2"/>
        <v>5697657.2530000005</v>
      </c>
      <c r="P30" s="28"/>
      <c r="Q30" s="15">
        <f t="shared" si="3"/>
        <v>6898590.1554000005</v>
      </c>
      <c r="R30" s="15">
        <f t="shared" si="4"/>
        <v>2299530.0518</v>
      </c>
    </row>
    <row r="31" spans="1:18" x14ac:dyDescent="0.35">
      <c r="A31">
        <v>140032</v>
      </c>
      <c r="B31" s="24">
        <v>12009</v>
      </c>
      <c r="C31" s="25" t="s">
        <v>220</v>
      </c>
      <c r="D31" t="s">
        <v>243</v>
      </c>
      <c r="E31" s="26">
        <v>129</v>
      </c>
      <c r="F31" s="62">
        <v>219.96940000000001</v>
      </c>
      <c r="G31" s="62">
        <f t="shared" si="5"/>
        <v>1.7051891472868217</v>
      </c>
      <c r="H31" s="16">
        <v>2624</v>
      </c>
      <c r="I31" s="28">
        <f t="shared" si="1"/>
        <v>577199.70559999999</v>
      </c>
      <c r="J31" s="28"/>
      <c r="K31" s="26">
        <v>6417</v>
      </c>
      <c r="L31" s="62">
        <v>1845.7297999999998</v>
      </c>
      <c r="M31" s="62">
        <f t="shared" si="0"/>
        <v>0.28763126071372913</v>
      </c>
      <c r="N31" s="68">
        <v>804.5</v>
      </c>
      <c r="O31" s="15">
        <f t="shared" si="2"/>
        <v>1484889.6240999999</v>
      </c>
      <c r="P31" s="28"/>
      <c r="Q31" s="15">
        <f t="shared" si="3"/>
        <v>2062089.3296999999</v>
      </c>
      <c r="R31" s="15">
        <f t="shared" si="4"/>
        <v>687363.10989999992</v>
      </c>
    </row>
    <row r="32" spans="1:18" x14ac:dyDescent="0.35">
      <c r="A32">
        <v>140187</v>
      </c>
      <c r="B32" s="24">
        <v>12010</v>
      </c>
      <c r="C32" s="25" t="s">
        <v>221</v>
      </c>
      <c r="D32" t="s">
        <v>243</v>
      </c>
      <c r="E32" s="26">
        <v>414</v>
      </c>
      <c r="F32" s="62">
        <v>670.34600000000012</v>
      </c>
      <c r="G32" s="62">
        <f t="shared" si="5"/>
        <v>1.6191932367149762</v>
      </c>
      <c r="H32" s="16">
        <v>2624</v>
      </c>
      <c r="I32" s="28">
        <f t="shared" si="1"/>
        <v>1758987.9040000003</v>
      </c>
      <c r="J32" s="28"/>
      <c r="K32" s="26">
        <v>25502</v>
      </c>
      <c r="L32" s="62">
        <v>6389.5475999999999</v>
      </c>
      <c r="M32" s="62">
        <f t="shared" si="0"/>
        <v>0.25055084307113168</v>
      </c>
      <c r="N32" s="68">
        <v>804.5</v>
      </c>
      <c r="O32" s="15">
        <f t="shared" si="2"/>
        <v>5140391.0442000004</v>
      </c>
      <c r="P32" s="28"/>
      <c r="Q32" s="15">
        <f t="shared" si="3"/>
        <v>6899378.9482000005</v>
      </c>
      <c r="R32" s="15">
        <f t="shared" si="4"/>
        <v>2299792.9827333335</v>
      </c>
    </row>
    <row r="33" spans="1:18" x14ac:dyDescent="0.35">
      <c r="A33">
        <v>140145</v>
      </c>
      <c r="B33" s="24">
        <v>13011</v>
      </c>
      <c r="C33" s="25" t="s">
        <v>222</v>
      </c>
      <c r="D33" t="s">
        <v>243</v>
      </c>
      <c r="E33" s="26">
        <v>115</v>
      </c>
      <c r="F33" s="62">
        <v>115.5607</v>
      </c>
      <c r="G33" s="62">
        <f t="shared" si="5"/>
        <v>1.0048756521739131</v>
      </c>
      <c r="H33" s="16">
        <v>2624</v>
      </c>
      <c r="I33" s="28">
        <f t="shared" si="1"/>
        <v>303231.27679999999</v>
      </c>
      <c r="J33" s="28"/>
      <c r="K33" s="26">
        <v>12856</v>
      </c>
      <c r="L33" s="62">
        <v>2113.5374999999999</v>
      </c>
      <c r="M33" s="62">
        <f t="shared" si="0"/>
        <v>0.16440086341008089</v>
      </c>
      <c r="N33" s="68">
        <v>804.5</v>
      </c>
      <c r="O33" s="15">
        <f t="shared" si="2"/>
        <v>1700340.91875</v>
      </c>
      <c r="P33" s="28"/>
      <c r="Q33" s="15">
        <f t="shared" si="3"/>
        <v>2003572.1955499998</v>
      </c>
      <c r="R33" s="15">
        <f t="shared" si="4"/>
        <v>667857.39851666661</v>
      </c>
    </row>
    <row r="34" spans="1:18" x14ac:dyDescent="0.35">
      <c r="A34">
        <v>140234</v>
      </c>
      <c r="B34" s="24">
        <v>13014</v>
      </c>
      <c r="C34" s="25" t="s">
        <v>223</v>
      </c>
      <c r="D34" t="s">
        <v>243</v>
      </c>
      <c r="E34" s="26">
        <v>392</v>
      </c>
      <c r="F34" s="62">
        <v>403.20440000000002</v>
      </c>
      <c r="G34" s="62">
        <f t="shared" si="5"/>
        <v>1.0285826530612245</v>
      </c>
      <c r="H34" s="16">
        <v>2624</v>
      </c>
      <c r="I34" s="28">
        <f t="shared" si="1"/>
        <v>1058008.3456000001</v>
      </c>
      <c r="J34" s="28"/>
      <c r="K34" s="26">
        <v>10764</v>
      </c>
      <c r="L34" s="62">
        <v>3040.0770999999995</v>
      </c>
      <c r="M34" s="62">
        <f t="shared" si="0"/>
        <v>0.28243005388331471</v>
      </c>
      <c r="N34" s="68">
        <v>804.5</v>
      </c>
      <c r="O34" s="15">
        <f t="shared" si="2"/>
        <v>2445742.0269499994</v>
      </c>
      <c r="Q34" s="15">
        <f t="shared" si="3"/>
        <v>3503750.3725499995</v>
      </c>
      <c r="R34" s="15">
        <f t="shared" si="4"/>
        <v>1167916.7908499998</v>
      </c>
    </row>
    <row r="35" spans="1:18" x14ac:dyDescent="0.35">
      <c r="A35">
        <v>140082</v>
      </c>
      <c r="B35" s="24">
        <v>13017</v>
      </c>
      <c r="C35" s="25" t="s">
        <v>224</v>
      </c>
      <c r="D35" t="s">
        <v>243</v>
      </c>
      <c r="E35" s="26">
        <v>87</v>
      </c>
      <c r="F35" s="62">
        <v>148.05044057971006</v>
      </c>
      <c r="G35" s="62">
        <f>IFERROR(F35/E35,0)</f>
        <v>1.7017292020656327</v>
      </c>
      <c r="H35" s="16">
        <v>2624</v>
      </c>
      <c r="I35" s="28">
        <f>E35*G35*H35</f>
        <v>388484.3560811592</v>
      </c>
      <c r="J35" s="28"/>
      <c r="K35" s="26">
        <v>8730</v>
      </c>
      <c r="L35" s="62">
        <v>2095.7916</v>
      </c>
      <c r="M35" s="62">
        <f>IFERROR(L35/K35,0)</f>
        <v>0.24006776632302407</v>
      </c>
      <c r="N35" s="68">
        <v>804.5</v>
      </c>
      <c r="O35" s="15">
        <f>K35*M35*N35</f>
        <v>1686064.3422000001</v>
      </c>
      <c r="Q35" s="15">
        <f>O35+I35</f>
        <v>2074548.6982811592</v>
      </c>
      <c r="R35" s="15">
        <f>Q35/3</f>
        <v>691516.23276038643</v>
      </c>
    </row>
    <row r="36" spans="1:18" x14ac:dyDescent="0.35">
      <c r="A36">
        <v>140012</v>
      </c>
      <c r="B36" s="24">
        <v>13026</v>
      </c>
      <c r="C36" s="25" t="s">
        <v>225</v>
      </c>
      <c r="D36" t="s">
        <v>243</v>
      </c>
      <c r="E36" s="26">
        <v>133</v>
      </c>
      <c r="F36" s="62">
        <v>259.32170000000002</v>
      </c>
      <c r="G36" s="62">
        <f t="shared" si="5"/>
        <v>1.949787218045113</v>
      </c>
      <c r="H36" s="16">
        <v>2624</v>
      </c>
      <c r="I36" s="28">
        <f t="shared" si="1"/>
        <v>680460.14080000005</v>
      </c>
      <c r="J36" s="28"/>
      <c r="K36" s="26">
        <v>9002</v>
      </c>
      <c r="L36" s="62">
        <v>3372.1727000000005</v>
      </c>
      <c r="M36" s="62">
        <f t="shared" si="0"/>
        <v>0.3746026105309932</v>
      </c>
      <c r="N36" s="68">
        <v>804.5</v>
      </c>
      <c r="O36" s="15">
        <f t="shared" si="2"/>
        <v>2712912.9371500006</v>
      </c>
      <c r="Q36" s="15">
        <f t="shared" si="3"/>
        <v>3393373.0779500008</v>
      </c>
      <c r="R36" s="15">
        <f t="shared" si="4"/>
        <v>1131124.3593166668</v>
      </c>
    </row>
    <row r="37" spans="1:18" x14ac:dyDescent="0.35">
      <c r="A37">
        <v>140179</v>
      </c>
      <c r="B37" s="24">
        <v>13297</v>
      </c>
      <c r="C37" s="25" t="s">
        <v>226</v>
      </c>
      <c r="D37" t="s">
        <v>243</v>
      </c>
      <c r="E37" s="26">
        <v>25</v>
      </c>
      <c r="F37" s="62">
        <v>48.475299999999997</v>
      </c>
      <c r="G37" s="62">
        <f t="shared" si="5"/>
        <v>1.939012</v>
      </c>
      <c r="H37" s="16">
        <v>2624</v>
      </c>
      <c r="I37" s="28">
        <f t="shared" si="1"/>
        <v>127199.18719999999</v>
      </c>
      <c r="J37" s="28"/>
      <c r="K37" s="26">
        <v>5324</v>
      </c>
      <c r="L37" s="62">
        <v>1345.1335999999999</v>
      </c>
      <c r="M37" s="62">
        <f t="shared" si="0"/>
        <v>0.2526546957175056</v>
      </c>
      <c r="N37" s="68">
        <v>804.5</v>
      </c>
      <c r="O37" s="15">
        <f t="shared" si="2"/>
        <v>1082159.9811999998</v>
      </c>
      <c r="Q37" s="15">
        <f t="shared" si="3"/>
        <v>1209359.1683999998</v>
      </c>
      <c r="R37" s="15">
        <f t="shared" si="4"/>
        <v>403119.72279999993</v>
      </c>
    </row>
    <row r="38" spans="1:18" x14ac:dyDescent="0.35">
      <c r="B38" s="24">
        <v>14001</v>
      </c>
      <c r="C38" s="25" t="s">
        <v>227</v>
      </c>
      <c r="D38" t="s">
        <v>243</v>
      </c>
      <c r="E38" s="26">
        <v>395</v>
      </c>
      <c r="F38" s="62">
        <v>375.17689999999999</v>
      </c>
      <c r="G38" s="62">
        <f t="shared" si="5"/>
        <v>0.94981493670886075</v>
      </c>
      <c r="H38" s="16">
        <v>2624</v>
      </c>
      <c r="I38" s="28">
        <f t="shared" si="1"/>
        <v>984464.18559999997</v>
      </c>
      <c r="J38" s="28"/>
      <c r="K38" s="26">
        <v>15129</v>
      </c>
      <c r="L38" s="62">
        <v>3780.0219000000011</v>
      </c>
      <c r="M38" s="62">
        <f t="shared" si="0"/>
        <v>0.24985272655165583</v>
      </c>
      <c r="N38" s="68">
        <v>804.5</v>
      </c>
      <c r="O38" s="15">
        <f t="shared" si="2"/>
        <v>3041027.6185500007</v>
      </c>
      <c r="Q38" s="15">
        <f t="shared" si="3"/>
        <v>4025491.8041500007</v>
      </c>
      <c r="R38" s="15">
        <f t="shared" si="4"/>
        <v>1341830.6013833336</v>
      </c>
    </row>
    <row r="39" spans="1:18" x14ac:dyDescent="0.35">
      <c r="A39">
        <v>140185</v>
      </c>
      <c r="B39" s="24">
        <v>15007</v>
      </c>
      <c r="C39" s="25" t="s">
        <v>228</v>
      </c>
      <c r="D39" t="s">
        <v>243</v>
      </c>
      <c r="E39" s="26">
        <v>140</v>
      </c>
      <c r="F39" s="62">
        <v>246.55720000000002</v>
      </c>
      <c r="G39" s="62">
        <f t="shared" si="5"/>
        <v>1.7611228571428572</v>
      </c>
      <c r="H39" s="16">
        <v>2624</v>
      </c>
      <c r="I39" s="28">
        <f t="shared" si="1"/>
        <v>646966.0928000001</v>
      </c>
      <c r="J39" s="28"/>
      <c r="K39" s="26">
        <v>19269</v>
      </c>
      <c r="L39" s="62">
        <v>4791.9836000000005</v>
      </c>
      <c r="M39" s="62">
        <f t="shared" si="0"/>
        <v>0.24868875395713325</v>
      </c>
      <c r="N39" s="68">
        <v>804.5</v>
      </c>
      <c r="O39" s="15">
        <f t="shared" si="2"/>
        <v>3855150.8062000005</v>
      </c>
      <c r="Q39" s="15">
        <f t="shared" si="3"/>
        <v>4502116.8990000002</v>
      </c>
      <c r="R39" s="15">
        <f t="shared" si="4"/>
        <v>1500705.6330000001</v>
      </c>
    </row>
    <row r="40" spans="1:18" x14ac:dyDescent="0.35">
      <c r="A40">
        <v>140148</v>
      </c>
      <c r="B40" s="24">
        <v>16004</v>
      </c>
      <c r="C40" s="25" t="s">
        <v>229</v>
      </c>
      <c r="D40" t="s">
        <v>243</v>
      </c>
      <c r="E40" s="26">
        <v>27</v>
      </c>
      <c r="F40" s="62">
        <v>42.239199999999997</v>
      </c>
      <c r="G40" s="62">
        <f t="shared" si="5"/>
        <v>1.5644148148148147</v>
      </c>
      <c r="H40" s="16">
        <v>2624</v>
      </c>
      <c r="I40" s="28">
        <f t="shared" si="1"/>
        <v>110835.6608</v>
      </c>
      <c r="J40" s="28"/>
      <c r="K40" s="26">
        <v>6733</v>
      </c>
      <c r="L40" s="62">
        <v>1508.9604000000002</v>
      </c>
      <c r="M40" s="62">
        <f t="shared" si="0"/>
        <v>0.22411412446160703</v>
      </c>
      <c r="N40" s="68">
        <v>804.5</v>
      </c>
      <c r="O40" s="15">
        <f t="shared" si="2"/>
        <v>1213958.6418000001</v>
      </c>
      <c r="Q40" s="15">
        <f t="shared" si="3"/>
        <v>1324794.3026000001</v>
      </c>
      <c r="R40" s="15">
        <f t="shared" si="4"/>
        <v>441598.1008666667</v>
      </c>
    </row>
    <row r="41" spans="1:18" x14ac:dyDescent="0.35">
      <c r="A41">
        <v>140100</v>
      </c>
      <c r="B41" s="24">
        <v>16005</v>
      </c>
      <c r="C41" s="25" t="s">
        <v>230</v>
      </c>
      <c r="D41" t="s">
        <v>243</v>
      </c>
      <c r="E41" s="26">
        <v>44</v>
      </c>
      <c r="F41" s="62">
        <v>62.432600000000008</v>
      </c>
      <c r="G41" s="62">
        <f t="shared" si="5"/>
        <v>1.4189227272727274</v>
      </c>
      <c r="H41" s="16">
        <v>2624</v>
      </c>
      <c r="I41" s="28">
        <f t="shared" si="1"/>
        <v>163823.14240000001</v>
      </c>
      <c r="J41" s="28"/>
      <c r="K41" s="26">
        <v>3751</v>
      </c>
      <c r="L41" s="62">
        <v>1281.0824</v>
      </c>
      <c r="M41" s="62">
        <f t="shared" si="0"/>
        <v>0.34153089842708612</v>
      </c>
      <c r="N41" s="68">
        <v>804.5</v>
      </c>
      <c r="O41" s="15">
        <f t="shared" si="2"/>
        <v>1030630.7908</v>
      </c>
      <c r="Q41" s="15">
        <f t="shared" si="3"/>
        <v>1194453.9331999999</v>
      </c>
      <c r="R41" s="15">
        <f t="shared" si="4"/>
        <v>398151.31106666662</v>
      </c>
    </row>
    <row r="42" spans="1:18" x14ac:dyDescent="0.35">
      <c r="B42" s="24">
        <v>16010</v>
      </c>
      <c r="C42" s="25" t="s">
        <v>231</v>
      </c>
      <c r="D42" t="s">
        <v>243</v>
      </c>
      <c r="E42" s="26">
        <v>20</v>
      </c>
      <c r="F42" s="62">
        <v>29.2333</v>
      </c>
      <c r="G42" s="62">
        <f>IFERROR(F42/E42,0)</f>
        <v>1.461665</v>
      </c>
      <c r="H42" s="16">
        <v>2624</v>
      </c>
      <c r="I42" s="28">
        <f>E42*G42*H42</f>
        <v>76708.179199999999</v>
      </c>
      <c r="J42" s="28"/>
      <c r="K42" s="26">
        <v>9587</v>
      </c>
      <c r="L42" s="62">
        <v>1285.2067</v>
      </c>
      <c r="M42" s="62">
        <f>IFERROR(L42/K42,0)</f>
        <v>0.13405723375404194</v>
      </c>
      <c r="N42" s="68">
        <v>804.5</v>
      </c>
      <c r="O42" s="15">
        <f>K42*M42*N42</f>
        <v>1033948.79015</v>
      </c>
      <c r="Q42" s="15">
        <f>O42+I42</f>
        <v>1110656.9693499999</v>
      </c>
      <c r="R42" s="15">
        <f>Q42/3</f>
        <v>370218.98978333332</v>
      </c>
    </row>
    <row r="43" spans="1:18" x14ac:dyDescent="0.35">
      <c r="A43">
        <v>140101</v>
      </c>
      <c r="B43" s="24">
        <v>16017</v>
      </c>
      <c r="C43" s="25" t="s">
        <v>232</v>
      </c>
      <c r="D43" t="s">
        <v>243</v>
      </c>
      <c r="E43" s="26">
        <v>1585</v>
      </c>
      <c r="F43" s="62">
        <v>2687.3930999999998</v>
      </c>
      <c r="G43" s="62">
        <f t="shared" si="5"/>
        <v>1.6955161514195582</v>
      </c>
      <c r="H43" s="16">
        <v>2624</v>
      </c>
      <c r="I43" s="28">
        <f t="shared" si="1"/>
        <v>7051719.4943999993</v>
      </c>
      <c r="J43" s="28"/>
      <c r="K43" s="26">
        <v>28186</v>
      </c>
      <c r="L43" s="62">
        <v>11539.5502</v>
      </c>
      <c r="M43" s="62">
        <f t="shared" si="0"/>
        <v>0.40940715958277157</v>
      </c>
      <c r="N43" s="68">
        <v>804.5</v>
      </c>
      <c r="O43" s="15">
        <f t="shared" si="2"/>
        <v>9283568.1359000001</v>
      </c>
      <c r="Q43" s="15">
        <f t="shared" si="3"/>
        <v>16335287.6303</v>
      </c>
      <c r="R43" s="15">
        <f t="shared" si="4"/>
        <v>5445095.8767666668</v>
      </c>
    </row>
    <row r="44" spans="1:18" x14ac:dyDescent="0.35">
      <c r="A44">
        <v>140010</v>
      </c>
      <c r="B44" s="24">
        <v>16020</v>
      </c>
      <c r="C44" s="25" t="s">
        <v>233</v>
      </c>
      <c r="D44" t="s">
        <v>243</v>
      </c>
      <c r="E44" s="26">
        <v>453</v>
      </c>
      <c r="F44" s="62">
        <v>807.55359999999996</v>
      </c>
      <c r="G44" s="62">
        <f t="shared" si="5"/>
        <v>1.7826790286975716</v>
      </c>
      <c r="H44" s="16">
        <v>2624</v>
      </c>
      <c r="I44" s="28">
        <f t="shared" si="1"/>
        <v>2119020.6464</v>
      </c>
      <c r="J44" s="28"/>
      <c r="K44" s="26">
        <v>15148</v>
      </c>
      <c r="L44" s="62">
        <v>5244.7749000000003</v>
      </c>
      <c r="M44" s="62">
        <f t="shared" si="0"/>
        <v>0.34623547002904675</v>
      </c>
      <c r="N44" s="68">
        <v>804.5</v>
      </c>
      <c r="O44" s="15">
        <f t="shared" si="2"/>
        <v>4219421.4070500005</v>
      </c>
      <c r="Q44" s="15">
        <f t="shared" si="3"/>
        <v>6338442.0534500005</v>
      </c>
      <c r="R44" s="15">
        <f t="shared" si="4"/>
        <v>2112814.017816667</v>
      </c>
    </row>
    <row r="45" spans="1:18" x14ac:dyDescent="0.35">
      <c r="A45">
        <v>140242</v>
      </c>
      <c r="B45" s="24">
        <v>17001</v>
      </c>
      <c r="C45" s="25" t="s">
        <v>234</v>
      </c>
      <c r="D45" t="s">
        <v>243</v>
      </c>
      <c r="E45" s="26">
        <v>515</v>
      </c>
      <c r="F45" s="62">
        <v>576.25530000000003</v>
      </c>
      <c r="G45" s="62">
        <f t="shared" si="5"/>
        <v>1.1189423300970875</v>
      </c>
      <c r="H45" s="16">
        <v>2624</v>
      </c>
      <c r="I45" s="28">
        <f t="shared" si="1"/>
        <v>1512093.9072</v>
      </c>
      <c r="J45" s="28"/>
      <c r="K45" s="26">
        <v>15848</v>
      </c>
      <c r="L45" s="62">
        <v>4363.9164000000001</v>
      </c>
      <c r="M45" s="62">
        <f t="shared" si="0"/>
        <v>0.27536070166582532</v>
      </c>
      <c r="N45" s="68">
        <v>804.5</v>
      </c>
      <c r="O45" s="15">
        <f t="shared" si="2"/>
        <v>3510770.7437999998</v>
      </c>
      <c r="Q45" s="15">
        <f t="shared" si="3"/>
        <v>5022864.6509999996</v>
      </c>
      <c r="R45" s="15">
        <f t="shared" si="4"/>
        <v>1674288.2169999999</v>
      </c>
    </row>
    <row r="46" spans="1:18" x14ac:dyDescent="0.35">
      <c r="A46">
        <v>140113</v>
      </c>
      <c r="B46" s="24">
        <v>19034</v>
      </c>
      <c r="C46" s="25" t="s">
        <v>235</v>
      </c>
      <c r="D46" t="s">
        <v>243</v>
      </c>
      <c r="E46" s="26">
        <v>131</v>
      </c>
      <c r="F46" s="62">
        <v>133.3159</v>
      </c>
      <c r="G46" s="62">
        <f t="shared" si="5"/>
        <v>1.0176786259541986</v>
      </c>
      <c r="H46" s="16">
        <v>2624</v>
      </c>
      <c r="I46" s="28">
        <f t="shared" si="1"/>
        <v>349820.9216</v>
      </c>
      <c r="J46" s="28"/>
      <c r="K46" s="26">
        <v>11038</v>
      </c>
      <c r="L46" s="62">
        <v>1446.5138000000002</v>
      </c>
      <c r="M46" s="62">
        <f t="shared" si="0"/>
        <v>0.131048541402428</v>
      </c>
      <c r="N46" s="68">
        <v>804.5</v>
      </c>
      <c r="O46" s="15">
        <f t="shared" si="2"/>
        <v>1163720.3521000003</v>
      </c>
      <c r="Q46" s="15">
        <f t="shared" si="3"/>
        <v>1513541.2737000003</v>
      </c>
      <c r="R46" s="15">
        <f t="shared" si="4"/>
        <v>504513.75790000008</v>
      </c>
    </row>
    <row r="47" spans="1:18" x14ac:dyDescent="0.35">
      <c r="A47">
        <v>140062</v>
      </c>
      <c r="B47" s="24">
        <v>24001</v>
      </c>
      <c r="C47" s="25" t="s">
        <v>236</v>
      </c>
      <c r="D47" t="s">
        <v>243</v>
      </c>
      <c r="E47" s="26">
        <v>10</v>
      </c>
      <c r="F47" s="62">
        <v>18.8687</v>
      </c>
      <c r="G47" s="62">
        <f t="shared" si="5"/>
        <v>1.88687</v>
      </c>
      <c r="H47" s="16">
        <v>2624</v>
      </c>
      <c r="I47" s="28">
        <f t="shared" si="1"/>
        <v>49511.468800000002</v>
      </c>
      <c r="J47" s="28"/>
      <c r="K47" s="26">
        <v>1341</v>
      </c>
      <c r="L47" s="62">
        <v>966.10609999999997</v>
      </c>
      <c r="M47" s="62">
        <f t="shared" si="0"/>
        <v>0.72043706189410883</v>
      </c>
      <c r="N47" s="68">
        <v>804.5</v>
      </c>
      <c r="O47" s="15">
        <f t="shared" si="2"/>
        <v>777232.35745000001</v>
      </c>
      <c r="Q47" s="15">
        <f>O47+I47</f>
        <v>826743.82625000004</v>
      </c>
      <c r="R47" s="15">
        <f t="shared" si="4"/>
        <v>275581.2754166667</v>
      </c>
    </row>
    <row r="48" spans="1:18" x14ac:dyDescent="0.35">
      <c r="B48" s="24">
        <v>3029</v>
      </c>
      <c r="C48" s="25" t="s">
        <v>237</v>
      </c>
      <c r="D48" t="s">
        <v>243</v>
      </c>
      <c r="E48" s="26">
        <v>5</v>
      </c>
      <c r="F48" s="62">
        <v>7.2165000000000008</v>
      </c>
      <c r="G48" s="62">
        <f t="shared" si="5"/>
        <v>1.4433000000000002</v>
      </c>
      <c r="H48" s="16">
        <v>2624</v>
      </c>
      <c r="I48" s="28">
        <f t="shared" si="1"/>
        <v>18936.096000000005</v>
      </c>
      <c r="J48" s="28"/>
      <c r="K48" s="26">
        <v>1956</v>
      </c>
      <c r="L48" s="62">
        <v>631.71230000000003</v>
      </c>
      <c r="M48" s="62">
        <f t="shared" si="0"/>
        <v>0.32296129856850719</v>
      </c>
      <c r="N48" s="68">
        <v>804.5</v>
      </c>
      <c r="O48" s="15">
        <f t="shared" si="2"/>
        <v>508212.54535000003</v>
      </c>
      <c r="Q48" s="15">
        <f>O48+I48</f>
        <v>527148.64135000005</v>
      </c>
      <c r="R48" s="15">
        <f t="shared" si="4"/>
        <v>175716.21378333334</v>
      </c>
    </row>
    <row r="49" spans="2:18" x14ac:dyDescent="0.35">
      <c r="B49" s="24">
        <v>3055</v>
      </c>
      <c r="C49" s="25" t="s">
        <v>238</v>
      </c>
      <c r="D49" t="s">
        <v>243</v>
      </c>
      <c r="E49" s="26">
        <v>334</v>
      </c>
      <c r="F49" s="62">
        <v>420.08539999999999</v>
      </c>
      <c r="G49" s="62">
        <f t="shared" si="5"/>
        <v>1.2577407185628742</v>
      </c>
      <c r="H49" s="16">
        <v>2624</v>
      </c>
      <c r="I49" s="28">
        <f t="shared" si="1"/>
        <v>1102304.0896000001</v>
      </c>
      <c r="J49" s="28"/>
      <c r="K49" s="26">
        <v>10881</v>
      </c>
      <c r="L49" s="62">
        <v>3123.1929999999998</v>
      </c>
      <c r="M49" s="62">
        <f t="shared" si="0"/>
        <v>0.28703179854792754</v>
      </c>
      <c r="N49" s="68">
        <v>804.5</v>
      </c>
      <c r="O49" s="15">
        <f t="shared" si="2"/>
        <v>2512608.7684999998</v>
      </c>
      <c r="Q49" s="15">
        <f t="shared" ref="Q49:Q52" si="6">O49+I49</f>
        <v>3614912.8580999998</v>
      </c>
      <c r="R49" s="15">
        <f t="shared" si="4"/>
        <v>1204970.9527</v>
      </c>
    </row>
    <row r="50" spans="2:18" x14ac:dyDescent="0.35">
      <c r="B50" s="24">
        <v>10003</v>
      </c>
      <c r="C50" s="25" t="s">
        <v>239</v>
      </c>
      <c r="D50" t="s">
        <v>243</v>
      </c>
      <c r="E50" s="26">
        <v>522</v>
      </c>
      <c r="F50" s="62">
        <v>710.34469999999988</v>
      </c>
      <c r="G50" s="62">
        <f t="shared" si="5"/>
        <v>1.3608136015325669</v>
      </c>
      <c r="H50" s="16">
        <v>2624</v>
      </c>
      <c r="I50" s="28">
        <f t="shared" si="1"/>
        <v>1863944.4927999997</v>
      </c>
      <c r="J50" s="28"/>
      <c r="K50" s="26">
        <v>15207</v>
      </c>
      <c r="L50" s="62">
        <v>3804.2104000000004</v>
      </c>
      <c r="M50" s="62">
        <f t="shared" si="0"/>
        <v>0.25016179391069904</v>
      </c>
      <c r="N50" s="68">
        <v>804.5</v>
      </c>
      <c r="O50" s="15">
        <f t="shared" si="2"/>
        <v>3060487.2668000003</v>
      </c>
      <c r="Q50" s="15">
        <f t="shared" si="6"/>
        <v>4924431.7596000005</v>
      </c>
      <c r="R50" s="15">
        <f t="shared" si="4"/>
        <v>1641477.2532000002</v>
      </c>
    </row>
    <row r="51" spans="2:18" x14ac:dyDescent="0.35">
      <c r="B51" s="24">
        <v>18015</v>
      </c>
      <c r="C51" s="25" t="s">
        <v>240</v>
      </c>
      <c r="D51" t="s">
        <v>243</v>
      </c>
      <c r="E51" s="26">
        <v>411</v>
      </c>
      <c r="F51" s="62">
        <v>416.69139999999999</v>
      </c>
      <c r="G51" s="62">
        <f t="shared" si="5"/>
        <v>1.0138476885644769</v>
      </c>
      <c r="H51" s="16">
        <v>2624</v>
      </c>
      <c r="I51" s="28">
        <f t="shared" si="1"/>
        <v>1093398.2336000002</v>
      </c>
      <c r="J51" s="28"/>
      <c r="K51" s="26">
        <v>21959</v>
      </c>
      <c r="L51" s="62">
        <v>4546.0229999999992</v>
      </c>
      <c r="M51" s="62">
        <f t="shared" si="0"/>
        <v>0.20702322510132518</v>
      </c>
      <c r="N51" s="68">
        <v>804.5</v>
      </c>
      <c r="O51" s="15">
        <f t="shared" si="2"/>
        <v>3657275.5034999992</v>
      </c>
      <c r="Q51" s="15">
        <f t="shared" si="6"/>
        <v>4750673.7370999996</v>
      </c>
      <c r="R51" s="15">
        <f t="shared" si="4"/>
        <v>1583557.9123666666</v>
      </c>
    </row>
    <row r="52" spans="2:18" x14ac:dyDescent="0.35">
      <c r="B52" s="24">
        <v>8016</v>
      </c>
      <c r="C52" s="25" t="s">
        <v>241</v>
      </c>
      <c r="D52" t="s">
        <v>243</v>
      </c>
      <c r="E52" s="26">
        <v>432</v>
      </c>
      <c r="F52" s="62">
        <v>695.94100000000003</v>
      </c>
      <c r="G52" s="62">
        <f>IFERROR(F52/E52,0)</f>
        <v>1.6109745370370372</v>
      </c>
      <c r="H52" s="16">
        <v>2624</v>
      </c>
      <c r="I52" s="28">
        <f>E52*G52*H52</f>
        <v>1826149.1840000001</v>
      </c>
      <c r="J52" s="28"/>
      <c r="K52" s="26">
        <v>13060</v>
      </c>
      <c r="L52" s="62">
        <v>4491.0266000000001</v>
      </c>
      <c r="M52" s="62">
        <f>IFERROR(L52/K52,0)</f>
        <v>0.34387646248085757</v>
      </c>
      <c r="N52" s="68">
        <v>804.5</v>
      </c>
      <c r="O52" s="15">
        <f>K52*M52*N52</f>
        <v>3613030.8997</v>
      </c>
      <c r="P52" s="15">
        <f>O52+I52</f>
        <v>5439180.0837000003</v>
      </c>
      <c r="Q52" s="15">
        <f t="shared" si="6"/>
        <v>5439180.0837000003</v>
      </c>
      <c r="R52" s="15">
        <f t="shared" si="4"/>
        <v>1813060.0279000001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Grieser, Jonathon</dc:creator>
  <cp:lastModifiedBy>Grieser, Jonathon</cp:lastModifiedBy>
  <dcterms:created xsi:type="dcterms:W3CDTF">2025-06-26T22:12:31Z</dcterms:created>
  <dcterms:modified xsi:type="dcterms:W3CDTF">2025-06-26T22:28:34Z</dcterms:modified>
</cp:coreProperties>
</file>