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 filterPrivacy="1" defaultThemeVersion="166925"/>
  <xr:revisionPtr revIDLastSave="0" documentId="8_{607365A3-3D2C-4BB7-8851-816F05FEE637}" xr6:coauthVersionLast="47" xr6:coauthVersionMax="47" xr10:uidLastSave="{00000000-0000-0000-0000-000000000000}"/>
  <bookViews>
    <workbookView xWindow="-20610" yWindow="960" windowWidth="20730" windowHeight="11040" xr2:uid="{CAF6BA04-6128-4DA8-978D-0E76129CABBB}"/>
  </bookViews>
  <sheets>
    <sheet name="Safety Net Pool" sheetId="1" r:id="rId1"/>
    <sheet name="Public Hospital Pool" sheetId="2" r:id="rId2"/>
    <sheet name="Critical Access Pool" sheetId="3" r:id="rId3"/>
    <sheet name="Fixed Rate - Volume" sheetId="5" r:id="rId4"/>
    <sheet name="Fixed Rate-Acuity High Medicaid" sheetId="6" r:id="rId5"/>
    <sheet name="Fixed Rate-Acuity Other Acute" sheetId="7" r:id="rId6"/>
  </sheets>
  <definedNames>
    <definedName name="_xlnm.Print_Titles" localSheetId="2">'Critical Access Pool'!$1:$14</definedName>
    <definedName name="_xlnm.Print_Titles" localSheetId="4">'Fixed Rate-Acuity High Medicaid'!$B:$D,'Fixed Rate-Acuity High Medicaid'!$1:$8</definedName>
    <definedName name="_xlnm.Print_Titles" localSheetId="5">'Fixed Rate-Acuity Other Acute'!$B:$D,'Fixed Rate-Acuity Other Acute'!$1:$8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4" i="7" l="1"/>
  <c r="G44" i="7"/>
  <c r="I44" i="7" s="1"/>
  <c r="O43" i="7"/>
  <c r="G43" i="7"/>
  <c r="O42" i="7"/>
  <c r="G42" i="7"/>
  <c r="I42" i="7"/>
  <c r="O41" i="7"/>
  <c r="G41" i="7"/>
  <c r="O40" i="7"/>
  <c r="G40" i="7"/>
  <c r="O39" i="7"/>
  <c r="G39" i="7"/>
  <c r="I39" i="7"/>
  <c r="O38" i="7"/>
  <c r="G38" i="7"/>
  <c r="O37" i="7"/>
  <c r="O36" i="7"/>
  <c r="G36" i="7"/>
  <c r="I36" i="7"/>
  <c r="O35" i="7"/>
  <c r="G35" i="7"/>
  <c r="I35" i="7" s="1"/>
  <c r="G34" i="7"/>
  <c r="I34" i="7" s="1"/>
  <c r="O33" i="7"/>
  <c r="G33" i="7"/>
  <c r="I33" i="7" s="1"/>
  <c r="O32" i="7"/>
  <c r="Q32" i="7" s="1"/>
  <c r="R32" i="7" s="1"/>
  <c r="G32" i="7"/>
  <c r="I32" i="7"/>
  <c r="O31" i="7"/>
  <c r="G31" i="7"/>
  <c r="O30" i="7"/>
  <c r="G30" i="7"/>
  <c r="I30" i="7" s="1"/>
  <c r="G29" i="7"/>
  <c r="I29" i="7"/>
  <c r="O28" i="7"/>
  <c r="G28" i="7"/>
  <c r="I28" i="7" s="1"/>
  <c r="O27" i="7"/>
  <c r="G27" i="7"/>
  <c r="O26" i="7"/>
  <c r="G26" i="7"/>
  <c r="O25" i="7"/>
  <c r="G24" i="7"/>
  <c r="I24" i="7"/>
  <c r="O23" i="7"/>
  <c r="G23" i="7"/>
  <c r="O22" i="7"/>
  <c r="G22" i="7"/>
  <c r="I22" i="7" s="1"/>
  <c r="O21" i="7"/>
  <c r="Q21" i="7" s="1"/>
  <c r="R21" i="7" s="1"/>
  <c r="G21" i="7"/>
  <c r="I21" i="7" s="1"/>
  <c r="O20" i="7"/>
  <c r="G20" i="7"/>
  <c r="I20" i="7"/>
  <c r="O19" i="7"/>
  <c r="G19" i="7"/>
  <c r="I19" i="7"/>
  <c r="G18" i="7"/>
  <c r="G17" i="7"/>
  <c r="I17" i="7"/>
  <c r="O16" i="7"/>
  <c r="Q16" i="7" s="1"/>
  <c r="R16" i="7" s="1"/>
  <c r="I16" i="7"/>
  <c r="G16" i="7"/>
  <c r="G15" i="7"/>
  <c r="I15" i="7" s="1"/>
  <c r="O14" i="7"/>
  <c r="G14" i="7"/>
  <c r="I14" i="7" s="1"/>
  <c r="O13" i="7"/>
  <c r="O12" i="7"/>
  <c r="G12" i="7"/>
  <c r="G11" i="7"/>
  <c r="I11" i="7"/>
  <c r="G10" i="7"/>
  <c r="I10" i="7" s="1"/>
  <c r="G9" i="7"/>
  <c r="I9" i="7" s="1"/>
  <c r="M51" i="6"/>
  <c r="O51" i="6"/>
  <c r="G51" i="6"/>
  <c r="I51" i="6" s="1"/>
  <c r="M50" i="6"/>
  <c r="O50" i="6" s="1"/>
  <c r="P50" i="6" s="1"/>
  <c r="Q50" i="6" s="1"/>
  <c r="G50" i="6"/>
  <c r="I50" i="6" s="1"/>
  <c r="M49" i="6"/>
  <c r="O49" i="6" s="1"/>
  <c r="G49" i="6"/>
  <c r="I49" i="6" s="1"/>
  <c r="M48" i="6"/>
  <c r="O48" i="6" s="1"/>
  <c r="G48" i="6"/>
  <c r="G47" i="6"/>
  <c r="M46" i="6"/>
  <c r="G46" i="6"/>
  <c r="I46" i="6" s="1"/>
  <c r="M45" i="6"/>
  <c r="G45" i="6"/>
  <c r="I45" i="6" s="1"/>
  <c r="M44" i="6"/>
  <c r="O44" i="6" s="1"/>
  <c r="G44" i="6"/>
  <c r="I44" i="6" s="1"/>
  <c r="M43" i="6"/>
  <c r="O43" i="6" s="1"/>
  <c r="G43" i="6"/>
  <c r="M42" i="6"/>
  <c r="O42" i="6" s="1"/>
  <c r="G42" i="6"/>
  <c r="M41" i="6"/>
  <c r="O41" i="6" s="1"/>
  <c r="G41" i="6"/>
  <c r="I41" i="6" s="1"/>
  <c r="M40" i="6"/>
  <c r="O40" i="6" s="1"/>
  <c r="G40" i="6"/>
  <c r="I40" i="6" s="1"/>
  <c r="M39" i="6"/>
  <c r="O39" i="6"/>
  <c r="G39" i="6"/>
  <c r="I39" i="6" s="1"/>
  <c r="P39" i="6" s="1"/>
  <c r="Q39" i="6" s="1"/>
  <c r="M38" i="6"/>
  <c r="O38" i="6" s="1"/>
  <c r="G38" i="6"/>
  <c r="I38" i="6" s="1"/>
  <c r="M37" i="6"/>
  <c r="O37" i="6" s="1"/>
  <c r="G37" i="6"/>
  <c r="M36" i="6"/>
  <c r="O36" i="6" s="1"/>
  <c r="G36" i="6"/>
  <c r="G35" i="6"/>
  <c r="I35" i="6" s="1"/>
  <c r="G34" i="6"/>
  <c r="I34" i="6" s="1"/>
  <c r="I33" i="6"/>
  <c r="G33" i="6"/>
  <c r="M32" i="6"/>
  <c r="O32" i="6" s="1"/>
  <c r="G32" i="6"/>
  <c r="I32" i="6" s="1"/>
  <c r="M31" i="6"/>
  <c r="O31" i="6" s="1"/>
  <c r="M30" i="6"/>
  <c r="O30" i="6" s="1"/>
  <c r="G30" i="6"/>
  <c r="M29" i="6"/>
  <c r="O29" i="6" s="1"/>
  <c r="G28" i="6"/>
  <c r="I28" i="6" s="1"/>
  <c r="M27" i="6"/>
  <c r="O27" i="6" s="1"/>
  <c r="I27" i="6"/>
  <c r="G27" i="6"/>
  <c r="G26" i="6"/>
  <c r="I26" i="6" s="1"/>
  <c r="M25" i="6"/>
  <c r="O25" i="6" s="1"/>
  <c r="G25" i="6"/>
  <c r="M24" i="6"/>
  <c r="O24" i="6"/>
  <c r="M22" i="6"/>
  <c r="O22" i="6" s="1"/>
  <c r="G22" i="6"/>
  <c r="I22" i="6"/>
  <c r="M21" i="6"/>
  <c r="G20" i="6"/>
  <c r="I20" i="6" s="1"/>
  <c r="M19" i="6"/>
  <c r="O19" i="6" s="1"/>
  <c r="G19" i="6"/>
  <c r="I19" i="6" s="1"/>
  <c r="M18" i="6"/>
  <c r="O18" i="6" s="1"/>
  <c r="G18" i="6"/>
  <c r="I18" i="6" s="1"/>
  <c r="M17" i="6"/>
  <c r="O17" i="6" s="1"/>
  <c r="M16" i="6"/>
  <c r="O16" i="6" s="1"/>
  <c r="G16" i="6"/>
  <c r="I16" i="6" s="1"/>
  <c r="M15" i="6"/>
  <c r="O15" i="6" s="1"/>
  <c r="P15" i="6" s="1"/>
  <c r="Q15" i="6" s="1"/>
  <c r="G15" i="6"/>
  <c r="I15" i="6" s="1"/>
  <c r="O14" i="6"/>
  <c r="M14" i="6"/>
  <c r="G14" i="6"/>
  <c r="I14" i="6" s="1"/>
  <c r="M13" i="6"/>
  <c r="O13" i="6" s="1"/>
  <c r="G13" i="6"/>
  <c r="I13" i="6" s="1"/>
  <c r="G11" i="6"/>
  <c r="I11" i="6" s="1"/>
  <c r="M10" i="6"/>
  <c r="O10" i="6" s="1"/>
  <c r="G10" i="6"/>
  <c r="M9" i="6"/>
  <c r="J36" i="5"/>
  <c r="G36" i="5"/>
  <c r="J35" i="5"/>
  <c r="K35" i="5" s="1"/>
  <c r="L35" i="5" s="1"/>
  <c r="G35" i="5"/>
  <c r="J34" i="5"/>
  <c r="G34" i="5"/>
  <c r="J33" i="5"/>
  <c r="G33" i="5"/>
  <c r="J32" i="5"/>
  <c r="G32" i="5"/>
  <c r="K32" i="5" s="1"/>
  <c r="L32" i="5" s="1"/>
  <c r="J31" i="5"/>
  <c r="K31" i="5" s="1"/>
  <c r="L31" i="5" s="1"/>
  <c r="G31" i="5"/>
  <c r="J30" i="5"/>
  <c r="G30" i="5"/>
  <c r="K30" i="5" s="1"/>
  <c r="L30" i="5" s="1"/>
  <c r="K29" i="5"/>
  <c r="L29" i="5" s="1"/>
  <c r="J29" i="5"/>
  <c r="G29" i="5"/>
  <c r="K26" i="5"/>
  <c r="L26" i="5" s="1"/>
  <c r="J26" i="5"/>
  <c r="G26" i="5"/>
  <c r="J25" i="5"/>
  <c r="G25" i="5"/>
  <c r="K25" i="5" s="1"/>
  <c r="L25" i="5" s="1"/>
  <c r="J24" i="5"/>
  <c r="G24" i="5"/>
  <c r="J23" i="5"/>
  <c r="G23" i="5"/>
  <c r="J22" i="5"/>
  <c r="G22" i="5"/>
  <c r="J21" i="5"/>
  <c r="G21" i="5"/>
  <c r="J20" i="5"/>
  <c r="G20" i="5"/>
  <c r="K20" i="5" s="1"/>
  <c r="L20" i="5" s="1"/>
  <c r="J19" i="5"/>
  <c r="G19" i="5"/>
  <c r="K19" i="5" s="1"/>
  <c r="L19" i="5" s="1"/>
  <c r="K18" i="5"/>
  <c r="L18" i="5" s="1"/>
  <c r="J18" i="5"/>
  <c r="G18" i="5"/>
  <c r="J17" i="5"/>
  <c r="G17" i="5"/>
  <c r="K17" i="5" s="1"/>
  <c r="L17" i="5" s="1"/>
  <c r="J16" i="5"/>
  <c r="G16" i="5"/>
  <c r="K16" i="5" s="1"/>
  <c r="L16" i="5" s="1"/>
  <c r="J13" i="5"/>
  <c r="G12" i="5"/>
  <c r="K12" i="5" s="1"/>
  <c r="L12" i="5" s="1"/>
  <c r="G11" i="5"/>
  <c r="K11" i="5" s="1"/>
  <c r="L11" i="5" s="1"/>
  <c r="G10" i="5"/>
  <c r="G9" i="5"/>
  <c r="K9" i="5" s="1"/>
  <c r="L9" i="5" s="1"/>
  <c r="F15" i="3"/>
  <c r="I15" i="3"/>
  <c r="G7" i="3"/>
  <c r="C7" i="3"/>
  <c r="G7" i="2"/>
  <c r="C7" i="2"/>
  <c r="G7" i="1"/>
  <c r="C7" i="1"/>
  <c r="F15" i="1" s="1"/>
  <c r="Q33" i="7" l="1"/>
  <c r="R33" i="7" s="1"/>
  <c r="Q14" i="7"/>
  <c r="R14" i="7" s="1"/>
  <c r="Q30" i="7"/>
  <c r="R30" i="7" s="1"/>
  <c r="Q20" i="7"/>
  <c r="R20" i="7" s="1"/>
  <c r="Q42" i="7"/>
  <c r="R42" i="7" s="1"/>
  <c r="Q22" i="7"/>
  <c r="R22" i="7" s="1"/>
  <c r="Q44" i="7"/>
  <c r="R44" i="7" s="1"/>
  <c r="P32" i="6"/>
  <c r="Q32" i="6" s="1"/>
  <c r="P16" i="6"/>
  <c r="Q16" i="6" s="1"/>
  <c r="P49" i="6"/>
  <c r="Q49" i="6" s="1"/>
  <c r="P14" i="6"/>
  <c r="Q14" i="6" s="1"/>
  <c r="P40" i="6"/>
  <c r="Q40" i="6" s="1"/>
  <c r="P22" i="6"/>
  <c r="Q22" i="6" s="1"/>
  <c r="P51" i="6"/>
  <c r="Q51" i="6" s="1"/>
  <c r="K33" i="5"/>
  <c r="L33" i="5" s="1"/>
  <c r="K22" i="5"/>
  <c r="L22" i="5" s="1"/>
  <c r="K24" i="5"/>
  <c r="L24" i="5" s="1"/>
  <c r="K36" i="5"/>
  <c r="L36" i="5" s="1"/>
  <c r="G37" i="5"/>
  <c r="F42" i="1"/>
  <c r="G42" i="1" s="1"/>
  <c r="F39" i="1"/>
  <c r="F32" i="1"/>
  <c r="G32" i="1" s="1"/>
  <c r="F25" i="1"/>
  <c r="F21" i="1"/>
  <c r="G21" i="1" s="1"/>
  <c r="F17" i="1"/>
  <c r="F36" i="1"/>
  <c r="G36" i="1" s="1"/>
  <c r="F29" i="1"/>
  <c r="F43" i="1"/>
  <c r="G43" i="1" s="1"/>
  <c r="F40" i="1"/>
  <c r="G40" i="1" s="1"/>
  <c r="F33" i="1"/>
  <c r="G33" i="1" s="1"/>
  <c r="F26" i="1"/>
  <c r="G26" i="1" s="1"/>
  <c r="F22" i="1"/>
  <c r="G22" i="1" s="1"/>
  <c r="F18" i="1"/>
  <c r="G18" i="1" s="1"/>
  <c r="F45" i="1"/>
  <c r="G45" i="1" s="1"/>
  <c r="F35" i="1"/>
  <c r="G35" i="1" s="1"/>
  <c r="F30" i="1"/>
  <c r="G30" i="1" s="1"/>
  <c r="F44" i="1"/>
  <c r="G44" i="1" s="1"/>
  <c r="F37" i="1"/>
  <c r="F34" i="1"/>
  <c r="F27" i="1"/>
  <c r="F23" i="1"/>
  <c r="G23" i="1" s="1"/>
  <c r="F19" i="1"/>
  <c r="G19" i="1" s="1"/>
  <c r="F41" i="1"/>
  <c r="G41" i="1" s="1"/>
  <c r="F31" i="1"/>
  <c r="F38" i="1"/>
  <c r="F28" i="1"/>
  <c r="G28" i="1" s="1"/>
  <c r="F24" i="1"/>
  <c r="G24" i="1" s="1"/>
  <c r="F20" i="1"/>
  <c r="G20" i="1" s="1"/>
  <c r="F16" i="1"/>
  <c r="G16" i="1" s="1"/>
  <c r="G27" i="1"/>
  <c r="J29" i="1"/>
  <c r="J43" i="1"/>
  <c r="J40" i="1"/>
  <c r="J33" i="1"/>
  <c r="J26" i="1"/>
  <c r="J18" i="1"/>
  <c r="K18" i="1" s="1"/>
  <c r="L18" i="1" s="1"/>
  <c r="J44" i="1"/>
  <c r="K44" i="1" s="1"/>
  <c r="L44" i="1" s="1"/>
  <c r="J34" i="1"/>
  <c r="J27" i="1"/>
  <c r="J23" i="1"/>
  <c r="J19" i="1"/>
  <c r="J41" i="1"/>
  <c r="J31" i="1"/>
  <c r="J39" i="1"/>
  <c r="J28" i="1"/>
  <c r="K28" i="1" s="1"/>
  <c r="L28" i="1" s="1"/>
  <c r="J24" i="1"/>
  <c r="K24" i="1" s="1"/>
  <c r="L24" i="1" s="1"/>
  <c r="J25" i="1"/>
  <c r="J21" i="1"/>
  <c r="J17" i="1"/>
  <c r="J35" i="1"/>
  <c r="I50" i="3"/>
  <c r="J50" i="3" s="1"/>
  <c r="I37" i="3"/>
  <c r="J37" i="3" s="1"/>
  <c r="I32" i="3"/>
  <c r="J32" i="3" s="1"/>
  <c r="K32" i="3" s="1"/>
  <c r="L32" i="3" s="1"/>
  <c r="I19" i="3"/>
  <c r="J19" i="3" s="1"/>
  <c r="I45" i="3"/>
  <c r="J45" i="3" s="1"/>
  <c r="I53" i="3"/>
  <c r="J53" i="3" s="1"/>
  <c r="I40" i="3"/>
  <c r="J40" i="3" s="1"/>
  <c r="K40" i="3" s="1"/>
  <c r="L40" i="3" s="1"/>
  <c r="I35" i="3"/>
  <c r="J35" i="3" s="1"/>
  <c r="I43" i="3"/>
  <c r="J43" i="3" s="1"/>
  <c r="I51" i="3"/>
  <c r="J51" i="3" s="1"/>
  <c r="K51" i="3" s="1"/>
  <c r="L51" i="3" s="1"/>
  <c r="I33" i="3"/>
  <c r="J33" i="3" s="1"/>
  <c r="I46" i="3"/>
  <c r="I41" i="3"/>
  <c r="J41" i="3" s="1"/>
  <c r="K41" i="3" s="1"/>
  <c r="L41" i="3" s="1"/>
  <c r="I28" i="3"/>
  <c r="I23" i="3"/>
  <c r="J23" i="3" s="1"/>
  <c r="I49" i="3"/>
  <c r="J49" i="3" s="1"/>
  <c r="I44" i="3"/>
  <c r="J44" i="3" s="1"/>
  <c r="K44" i="3" s="1"/>
  <c r="L44" i="3" s="1"/>
  <c r="I31" i="3"/>
  <c r="J31" i="3" s="1"/>
  <c r="I26" i="3"/>
  <c r="J26" i="3" s="1"/>
  <c r="K26" i="3" s="1"/>
  <c r="L26" i="3" s="1"/>
  <c r="I38" i="3"/>
  <c r="J38" i="3" s="1"/>
  <c r="I52" i="3"/>
  <c r="J52" i="3" s="1"/>
  <c r="K52" i="3" s="1"/>
  <c r="L52" i="3" s="1"/>
  <c r="I30" i="3"/>
  <c r="I21" i="3"/>
  <c r="I17" i="3"/>
  <c r="I27" i="3"/>
  <c r="I47" i="3"/>
  <c r="J47" i="3" s="1"/>
  <c r="I36" i="3"/>
  <c r="J36" i="3" s="1"/>
  <c r="I54" i="3"/>
  <c r="J54" i="3" s="1"/>
  <c r="K54" i="3" s="1"/>
  <c r="L54" i="3" s="1"/>
  <c r="I25" i="3"/>
  <c r="J25" i="3" s="1"/>
  <c r="K25" i="3" s="1"/>
  <c r="L25" i="3" s="1"/>
  <c r="I48" i="3"/>
  <c r="J48" i="3" s="1"/>
  <c r="K48" i="3" s="1"/>
  <c r="L48" i="3" s="1"/>
  <c r="I29" i="3"/>
  <c r="J29" i="3" s="1"/>
  <c r="K29" i="3" s="1"/>
  <c r="L29" i="3" s="1"/>
  <c r="I42" i="3"/>
  <c r="J42" i="3" s="1"/>
  <c r="I39" i="3"/>
  <c r="J39" i="3" s="1"/>
  <c r="K39" i="3" s="1"/>
  <c r="L39" i="3" s="1"/>
  <c r="I34" i="3"/>
  <c r="I20" i="3"/>
  <c r="I18" i="3"/>
  <c r="J18" i="3" s="1"/>
  <c r="I24" i="3"/>
  <c r="J24" i="3" s="1"/>
  <c r="I22" i="3"/>
  <c r="J22" i="3" s="1"/>
  <c r="K22" i="3" s="1"/>
  <c r="L22" i="3" s="1"/>
  <c r="I16" i="3"/>
  <c r="J16" i="3" s="1"/>
  <c r="J34" i="3"/>
  <c r="K34" i="3" s="1"/>
  <c r="L34" i="3" s="1"/>
  <c r="J20" i="1"/>
  <c r="K20" i="1" s="1"/>
  <c r="L20" i="1" s="1"/>
  <c r="J17" i="3"/>
  <c r="G17" i="1"/>
  <c r="G25" i="1"/>
  <c r="G29" i="1"/>
  <c r="G37" i="1"/>
  <c r="F52" i="3"/>
  <c r="G52" i="3" s="1"/>
  <c r="F39" i="3"/>
  <c r="G39" i="3" s="1"/>
  <c r="F34" i="3"/>
  <c r="G34" i="3" s="1"/>
  <c r="F21" i="3"/>
  <c r="G21" i="3" s="1"/>
  <c r="F16" i="3"/>
  <c r="G16" i="3" s="1"/>
  <c r="F47" i="3"/>
  <c r="G47" i="3" s="1"/>
  <c r="F42" i="3"/>
  <c r="G42" i="3" s="1"/>
  <c r="F37" i="3"/>
  <c r="G37" i="3" s="1"/>
  <c r="F45" i="3"/>
  <c r="G45" i="3" s="1"/>
  <c r="F53" i="3"/>
  <c r="G53" i="3" s="1"/>
  <c r="F35" i="3"/>
  <c r="G35" i="3" s="1"/>
  <c r="F48" i="3"/>
  <c r="G48" i="3" s="1"/>
  <c r="F43" i="3"/>
  <c r="G43" i="3" s="1"/>
  <c r="F30" i="3"/>
  <c r="G30" i="3" s="1"/>
  <c r="F25" i="3"/>
  <c r="G25" i="3" s="1"/>
  <c r="F51" i="3"/>
  <c r="G51" i="3" s="1"/>
  <c r="F46" i="3"/>
  <c r="G46" i="3" s="1"/>
  <c r="F33" i="3"/>
  <c r="G33" i="3" s="1"/>
  <c r="F28" i="3"/>
  <c r="G28" i="3" s="1"/>
  <c r="F31" i="3"/>
  <c r="G31" i="3" s="1"/>
  <c r="F20" i="3"/>
  <c r="G20" i="3" s="1"/>
  <c r="F50" i="3"/>
  <c r="G50" i="3" s="1"/>
  <c r="F44" i="3"/>
  <c r="G44" i="3" s="1"/>
  <c r="F41" i="3"/>
  <c r="G41" i="3" s="1"/>
  <c r="F26" i="3"/>
  <c r="G26" i="3" s="1"/>
  <c r="F22" i="3"/>
  <c r="G22" i="3" s="1"/>
  <c r="F18" i="3"/>
  <c r="G18" i="3" s="1"/>
  <c r="F36" i="3"/>
  <c r="G36" i="3" s="1"/>
  <c r="F24" i="3"/>
  <c r="G24" i="3" s="1"/>
  <c r="F38" i="3"/>
  <c r="G38" i="3" s="1"/>
  <c r="F49" i="3"/>
  <c r="G49" i="3" s="1"/>
  <c r="F40" i="3"/>
  <c r="G40" i="3" s="1"/>
  <c r="F19" i="3"/>
  <c r="G19" i="3" s="1"/>
  <c r="F23" i="3"/>
  <c r="G23" i="3" s="1"/>
  <c r="F17" i="3"/>
  <c r="G17" i="3" s="1"/>
  <c r="F32" i="3"/>
  <c r="G32" i="3" s="1"/>
  <c r="F27" i="3"/>
  <c r="G27" i="3" s="1"/>
  <c r="F54" i="3"/>
  <c r="G54" i="3" s="1"/>
  <c r="F29" i="3"/>
  <c r="G29" i="3" s="1"/>
  <c r="J37" i="1"/>
  <c r="J45" i="1"/>
  <c r="G34" i="1"/>
  <c r="G38" i="1"/>
  <c r="J22" i="1"/>
  <c r="K22" i="1" s="1"/>
  <c r="L22" i="1" s="1"/>
  <c r="J30" i="1"/>
  <c r="K30" i="1" s="1"/>
  <c r="L30" i="1" s="1"/>
  <c r="J38" i="1"/>
  <c r="J20" i="3"/>
  <c r="G31" i="1"/>
  <c r="J42" i="1"/>
  <c r="K42" i="1" s="1"/>
  <c r="L42" i="1" s="1"/>
  <c r="G9" i="6"/>
  <c r="I9" i="6" s="1"/>
  <c r="P18" i="6"/>
  <c r="Q18" i="6" s="1"/>
  <c r="F15" i="2"/>
  <c r="M28" i="6"/>
  <c r="O28" i="6" s="1"/>
  <c r="P28" i="6" s="1"/>
  <c r="Q28" i="6" s="1"/>
  <c r="O15" i="7"/>
  <c r="Q15" i="7" s="1"/>
  <c r="R15" i="7" s="1"/>
  <c r="J16" i="1"/>
  <c r="K21" i="5"/>
  <c r="L21" i="5" s="1"/>
  <c r="M11" i="6"/>
  <c r="O11" i="6" s="1"/>
  <c r="P11" i="6" s="1"/>
  <c r="Q11" i="6" s="1"/>
  <c r="G17" i="6"/>
  <c r="I17" i="6" s="1"/>
  <c r="P17" i="6" s="1"/>
  <c r="Q17" i="6" s="1"/>
  <c r="J27" i="3"/>
  <c r="K27" i="3" s="1"/>
  <c r="L27" i="3" s="1"/>
  <c r="P13" i="6"/>
  <c r="Q13" i="6" s="1"/>
  <c r="I25" i="6"/>
  <c r="P25" i="6" s="1"/>
  <c r="Q25" i="6" s="1"/>
  <c r="G31" i="6"/>
  <c r="I31" i="6" s="1"/>
  <c r="P31" i="6" s="1"/>
  <c r="Q31" i="6" s="1"/>
  <c r="J32" i="1"/>
  <c r="K32" i="1" s="1"/>
  <c r="L32" i="1" s="1"/>
  <c r="J21" i="3"/>
  <c r="I10" i="6"/>
  <c r="P10" i="6" s="1"/>
  <c r="Q10" i="6" s="1"/>
  <c r="J30" i="3"/>
  <c r="K30" i="3" s="1"/>
  <c r="L30" i="3" s="1"/>
  <c r="G15" i="5"/>
  <c r="P19" i="6"/>
  <c r="Q19" i="6" s="1"/>
  <c r="J46" i="3"/>
  <c r="K46" i="3" s="1"/>
  <c r="L46" i="3" s="1"/>
  <c r="J15" i="5"/>
  <c r="J27" i="5" s="1"/>
  <c r="J37" i="5"/>
  <c r="O12" i="6"/>
  <c r="O23" i="6"/>
  <c r="G39" i="1"/>
  <c r="K10" i="5"/>
  <c r="L10" i="5" s="1"/>
  <c r="G13" i="5"/>
  <c r="K13" i="5" s="1"/>
  <c r="L13" i="5" s="1"/>
  <c r="M6" i="6"/>
  <c r="P27" i="6"/>
  <c r="Q27" i="6" s="1"/>
  <c r="J36" i="1"/>
  <c r="I15" i="2"/>
  <c r="J28" i="3"/>
  <c r="K28" i="3" s="1"/>
  <c r="L28" i="3" s="1"/>
  <c r="M12" i="6"/>
  <c r="K23" i="5"/>
  <c r="L23" i="5" s="1"/>
  <c r="K34" i="5"/>
  <c r="L34" i="5" s="1"/>
  <c r="G24" i="6"/>
  <c r="I24" i="6" s="1"/>
  <c r="P24" i="6" s="1"/>
  <c r="Q24" i="6" s="1"/>
  <c r="O33" i="6"/>
  <c r="P33" i="6" s="1"/>
  <c r="Q33" i="6" s="1"/>
  <c r="M20" i="6"/>
  <c r="O20" i="6" s="1"/>
  <c r="P20" i="6" s="1"/>
  <c r="Q20" i="6" s="1"/>
  <c r="M33" i="6"/>
  <c r="O45" i="6"/>
  <c r="P45" i="6" s="1"/>
  <c r="Q45" i="6" s="1"/>
  <c r="M47" i="6"/>
  <c r="O47" i="6" s="1"/>
  <c r="I12" i="7"/>
  <c r="I18" i="7"/>
  <c r="Q28" i="7"/>
  <c r="R28" i="7" s="1"/>
  <c r="Q36" i="7"/>
  <c r="R36" i="7" s="1"/>
  <c r="G6" i="6"/>
  <c r="O35" i="6"/>
  <c r="P35" i="6" s="1"/>
  <c r="Q35" i="6" s="1"/>
  <c r="P41" i="6"/>
  <c r="Q41" i="6" s="1"/>
  <c r="O24" i="7"/>
  <c r="Q24" i="7" s="1"/>
  <c r="R24" i="7" s="1"/>
  <c r="I31" i="7"/>
  <c r="Q31" i="7" s="1"/>
  <c r="R31" i="7" s="1"/>
  <c r="I43" i="7"/>
  <c r="Q43" i="7" s="1"/>
  <c r="R43" i="7" s="1"/>
  <c r="I30" i="6"/>
  <c r="P30" i="6" s="1"/>
  <c r="Q30" i="6" s="1"/>
  <c r="M35" i="6"/>
  <c r="I48" i="6"/>
  <c r="P48" i="6" s="1"/>
  <c r="Q48" i="6" s="1"/>
  <c r="I41" i="7"/>
  <c r="Q41" i="7" s="1"/>
  <c r="R41" i="7" s="1"/>
  <c r="O9" i="6"/>
  <c r="G23" i="6"/>
  <c r="I23" i="6" s="1"/>
  <c r="M26" i="6"/>
  <c r="O26" i="6" s="1"/>
  <c r="P26" i="6" s="1"/>
  <c r="Q26" i="6" s="1"/>
  <c r="O10" i="7"/>
  <c r="Q10" i="7" s="1"/>
  <c r="R10" i="7" s="1"/>
  <c r="Q12" i="7"/>
  <c r="R12" i="7" s="1"/>
  <c r="O18" i="7"/>
  <c r="Q18" i="7" s="1"/>
  <c r="R18" i="7" s="1"/>
  <c r="I27" i="7"/>
  <c r="Q27" i="7" s="1"/>
  <c r="R27" i="7" s="1"/>
  <c r="G37" i="7"/>
  <c r="I37" i="7" s="1"/>
  <c r="Q37" i="7" s="1"/>
  <c r="R37" i="7" s="1"/>
  <c r="I36" i="6"/>
  <c r="P36" i="6" s="1"/>
  <c r="Q36" i="6" s="1"/>
  <c r="I42" i="6"/>
  <c r="P42" i="6" s="1"/>
  <c r="Q42" i="6" s="1"/>
  <c r="I25" i="7"/>
  <c r="Q25" i="7" s="1"/>
  <c r="R25" i="7" s="1"/>
  <c r="G25" i="7"/>
  <c r="G29" i="6"/>
  <c r="I29" i="6" s="1"/>
  <c r="P29" i="6" s="1"/>
  <c r="Q29" i="6" s="1"/>
  <c r="O46" i="6"/>
  <c r="P46" i="6" s="1"/>
  <c r="Q46" i="6" s="1"/>
  <c r="G13" i="7"/>
  <c r="I13" i="7" s="1"/>
  <c r="I23" i="7"/>
  <c r="Q23" i="7" s="1"/>
  <c r="R23" i="7" s="1"/>
  <c r="O29" i="7"/>
  <c r="Q29" i="7" s="1"/>
  <c r="R29" i="7" s="1"/>
  <c r="Q35" i="7"/>
  <c r="R35" i="7" s="1"/>
  <c r="G12" i="6"/>
  <c r="I12" i="6" s="1"/>
  <c r="G21" i="6"/>
  <c r="I21" i="6" s="1"/>
  <c r="M23" i="6"/>
  <c r="P38" i="6"/>
  <c r="Q38" i="6" s="1"/>
  <c r="P44" i="6"/>
  <c r="Q44" i="6" s="1"/>
  <c r="Q39" i="7"/>
  <c r="R39" i="7" s="1"/>
  <c r="M34" i="6"/>
  <c r="O34" i="6" s="1"/>
  <c r="P34" i="6" s="1"/>
  <c r="Q34" i="6" s="1"/>
  <c r="O21" i="6"/>
  <c r="I37" i="6"/>
  <c r="P37" i="6" s="1"/>
  <c r="Q37" i="6" s="1"/>
  <c r="I43" i="6"/>
  <c r="P43" i="6" s="1"/>
  <c r="Q43" i="6" s="1"/>
  <c r="I47" i="6"/>
  <c r="O9" i="7"/>
  <c r="O11" i="7"/>
  <c r="Q11" i="7" s="1"/>
  <c r="R11" i="7" s="1"/>
  <c r="O17" i="7"/>
  <c r="Q17" i="7" s="1"/>
  <c r="R17" i="7" s="1"/>
  <c r="Q19" i="7"/>
  <c r="R19" i="7" s="1"/>
  <c r="I26" i="7"/>
  <c r="Q26" i="7" s="1"/>
  <c r="R26" i="7" s="1"/>
  <c r="I38" i="7"/>
  <c r="Q38" i="7" s="1"/>
  <c r="R38" i="7" s="1"/>
  <c r="I40" i="7"/>
  <c r="Q40" i="7" s="1"/>
  <c r="R40" i="7" s="1"/>
  <c r="O34" i="7"/>
  <c r="Q34" i="7" s="1"/>
  <c r="R34" i="7" s="1"/>
  <c r="P47" i="6" l="1"/>
  <c r="Q47" i="6" s="1"/>
  <c r="K31" i="3"/>
  <c r="L31" i="3" s="1"/>
  <c r="K45" i="3"/>
  <c r="L45" i="3" s="1"/>
  <c r="K49" i="3"/>
  <c r="L49" i="3" s="1"/>
  <c r="K19" i="3"/>
  <c r="L19" i="3" s="1"/>
  <c r="K36" i="3"/>
  <c r="L36" i="3" s="1"/>
  <c r="K23" i="3"/>
  <c r="L23" i="3" s="1"/>
  <c r="K53" i="3"/>
  <c r="L53" i="3" s="1"/>
  <c r="K18" i="3"/>
  <c r="L18" i="3" s="1"/>
  <c r="K21" i="3"/>
  <c r="L21" i="3" s="1"/>
  <c r="K39" i="1"/>
  <c r="L39" i="1" s="1"/>
  <c r="K31" i="1"/>
  <c r="L31" i="1" s="1"/>
  <c r="K26" i="1"/>
  <c r="L26" i="1" s="1"/>
  <c r="K33" i="1"/>
  <c r="L33" i="1" s="1"/>
  <c r="K40" i="1"/>
  <c r="L40" i="1" s="1"/>
  <c r="I33" i="2"/>
  <c r="J33" i="2" s="1"/>
  <c r="I30" i="2"/>
  <c r="J30" i="2" s="1"/>
  <c r="K30" i="2" s="1"/>
  <c r="L30" i="2" s="1"/>
  <c r="I27" i="2"/>
  <c r="J27" i="2" s="1"/>
  <c r="I24" i="2"/>
  <c r="J24" i="2" s="1"/>
  <c r="I21" i="2"/>
  <c r="J21" i="2" s="1"/>
  <c r="K21" i="2" s="1"/>
  <c r="L21" i="2" s="1"/>
  <c r="I18" i="2"/>
  <c r="J18" i="2" s="1"/>
  <c r="K18" i="2" s="1"/>
  <c r="L18" i="2" s="1"/>
  <c r="I34" i="2"/>
  <c r="J34" i="2" s="1"/>
  <c r="I25" i="2"/>
  <c r="J25" i="2" s="1"/>
  <c r="K25" i="2" s="1"/>
  <c r="L25" i="2" s="1"/>
  <c r="I20" i="2"/>
  <c r="J20" i="2" s="1"/>
  <c r="I32" i="2"/>
  <c r="J32" i="2" s="1"/>
  <c r="I28" i="2"/>
  <c r="J28" i="2" s="1"/>
  <c r="I23" i="2"/>
  <c r="J23" i="2" s="1"/>
  <c r="I26" i="2"/>
  <c r="J26" i="2" s="1"/>
  <c r="I16" i="2"/>
  <c r="J16" i="2" s="1"/>
  <c r="I31" i="2"/>
  <c r="J31" i="2" s="1"/>
  <c r="I19" i="2"/>
  <c r="J19" i="2" s="1"/>
  <c r="I29" i="2"/>
  <c r="J29" i="2" s="1"/>
  <c r="K29" i="2" s="1"/>
  <c r="L29" i="2" s="1"/>
  <c r="I17" i="2"/>
  <c r="J17" i="2" s="1"/>
  <c r="K17" i="2" s="1"/>
  <c r="L17" i="2" s="1"/>
  <c r="I22" i="2"/>
  <c r="J22" i="2" s="1"/>
  <c r="K22" i="2" s="1"/>
  <c r="L22" i="2" s="1"/>
  <c r="Q13" i="7"/>
  <c r="R13" i="7" s="1"/>
  <c r="F30" i="2"/>
  <c r="G30" i="2" s="1"/>
  <c r="F29" i="2"/>
  <c r="G29" i="2" s="1"/>
  <c r="F18" i="2"/>
  <c r="G18" i="2" s="1"/>
  <c r="F27" i="2"/>
  <c r="G27" i="2" s="1"/>
  <c r="F17" i="2"/>
  <c r="G17" i="2" s="1"/>
  <c r="F22" i="2"/>
  <c r="G22" i="2" s="1"/>
  <c r="F34" i="2"/>
  <c r="G34" i="2" s="1"/>
  <c r="F32" i="2"/>
  <c r="G32" i="2" s="1"/>
  <c r="F25" i="2"/>
  <c r="G25" i="2" s="1"/>
  <c r="F20" i="2"/>
  <c r="G20" i="2" s="1"/>
  <c r="F28" i="2"/>
  <c r="G28" i="2" s="1"/>
  <c r="F23" i="2"/>
  <c r="G23" i="2" s="1"/>
  <c r="F26" i="2"/>
  <c r="G26" i="2" s="1"/>
  <c r="F21" i="2"/>
  <c r="G21" i="2" s="1"/>
  <c r="F16" i="2"/>
  <c r="G16" i="2" s="1"/>
  <c r="F33" i="2"/>
  <c r="G33" i="2" s="1"/>
  <c r="F31" i="2"/>
  <c r="G31" i="2" s="1"/>
  <c r="F24" i="2"/>
  <c r="G24" i="2" s="1"/>
  <c r="F19" i="2"/>
  <c r="G19" i="2" s="1"/>
  <c r="K35" i="1"/>
  <c r="L35" i="1" s="1"/>
  <c r="K27" i="1"/>
  <c r="L27" i="1" s="1"/>
  <c r="K43" i="3"/>
  <c r="L43" i="3" s="1"/>
  <c r="K34" i="1"/>
  <c r="L34" i="1" s="1"/>
  <c r="K15" i="5"/>
  <c r="G27" i="5"/>
  <c r="K16" i="3"/>
  <c r="J15" i="3"/>
  <c r="K37" i="5"/>
  <c r="L37" i="5" s="1"/>
  <c r="J15" i="1"/>
  <c r="K16" i="1"/>
  <c r="K20" i="3"/>
  <c r="L20" i="3" s="1"/>
  <c r="K42" i="3"/>
  <c r="L42" i="3" s="1"/>
  <c r="K38" i="3"/>
  <c r="L38" i="3" s="1"/>
  <c r="P23" i="6"/>
  <c r="Q23" i="6" s="1"/>
  <c r="I6" i="6"/>
  <c r="P12" i="6"/>
  <c r="Q12" i="6" s="1"/>
  <c r="K38" i="1"/>
  <c r="L38" i="1" s="1"/>
  <c r="G15" i="1"/>
  <c r="K35" i="3"/>
  <c r="L35" i="3" s="1"/>
  <c r="K45" i="1"/>
  <c r="L45" i="1" s="1"/>
  <c r="K47" i="3"/>
  <c r="L47" i="3" s="1"/>
  <c r="K37" i="3"/>
  <c r="L37" i="3" s="1"/>
  <c r="K21" i="1"/>
  <c r="L21" i="1" s="1"/>
  <c r="Q9" i="7"/>
  <c r="O6" i="6"/>
  <c r="P9" i="6"/>
  <c r="K17" i="1"/>
  <c r="L17" i="1" s="1"/>
  <c r="P21" i="6"/>
  <c r="Q21" i="6" s="1"/>
  <c r="K17" i="3"/>
  <c r="L17" i="3" s="1"/>
  <c r="K25" i="1"/>
  <c r="L25" i="1" s="1"/>
  <c r="K19" i="1"/>
  <c r="L19" i="1" s="1"/>
  <c r="K43" i="1"/>
  <c r="L43" i="1" s="1"/>
  <c r="K36" i="1"/>
  <c r="L36" i="1" s="1"/>
  <c r="K37" i="1"/>
  <c r="L37" i="1" s="1"/>
  <c r="G15" i="3"/>
  <c r="K24" i="3"/>
  <c r="L24" i="3" s="1"/>
  <c r="K50" i="3"/>
  <c r="L50" i="3" s="1"/>
  <c r="K41" i="1"/>
  <c r="L41" i="1" s="1"/>
  <c r="K33" i="3"/>
  <c r="L33" i="3" s="1"/>
  <c r="K23" i="1"/>
  <c r="L23" i="1" s="1"/>
  <c r="K29" i="1"/>
  <c r="L29" i="1" s="1"/>
  <c r="K28" i="2" l="1"/>
  <c r="L28" i="2" s="1"/>
  <c r="L15" i="5"/>
  <c r="K27" i="5"/>
  <c r="L27" i="5" s="1"/>
  <c r="K23" i="2"/>
  <c r="L23" i="2" s="1"/>
  <c r="K32" i="2"/>
  <c r="L32" i="2" s="1"/>
  <c r="R9" i="7"/>
  <c r="R7" i="7" s="1"/>
  <c r="Q7" i="7"/>
  <c r="K20" i="2"/>
  <c r="L20" i="2" s="1"/>
  <c r="K34" i="2"/>
  <c r="L34" i="2" s="1"/>
  <c r="K15" i="1"/>
  <c r="L15" i="1" s="1"/>
  <c r="L16" i="1"/>
  <c r="K19" i="2"/>
  <c r="L19" i="2" s="1"/>
  <c r="K24" i="2"/>
  <c r="L24" i="2" s="1"/>
  <c r="G15" i="2"/>
  <c r="K31" i="2"/>
  <c r="L31" i="2" s="1"/>
  <c r="K27" i="2"/>
  <c r="L27" i="2" s="1"/>
  <c r="P7" i="6"/>
  <c r="Q9" i="6"/>
  <c r="Q7" i="6" s="1"/>
  <c r="P6" i="6"/>
  <c r="K15" i="3"/>
  <c r="L15" i="3" s="1"/>
  <c r="L16" i="3"/>
  <c r="J15" i="2"/>
  <c r="K16" i="2"/>
  <c r="K26" i="2"/>
  <c r="L26" i="2" s="1"/>
  <c r="K33" i="2"/>
  <c r="L33" i="2" s="1"/>
  <c r="L16" i="2" l="1"/>
  <c r="K15" i="2"/>
  <c r="L15" i="2" s="1"/>
</calcChain>
</file>

<file path=xl/sharedStrings.xml><?xml version="1.0" encoding="utf-8"?>
<sst xmlns="http://schemas.openxmlformats.org/spreadsheetml/2006/main" count="508" uniqueCount="241">
  <si>
    <t>Illinois Department of Healthcare and Family Services</t>
  </si>
  <si>
    <t>UPDATED TO REFLECT POOLS EFFECTIVE WITH PUBLIC ACT 104-0007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</si>
  <si>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</si>
  <si>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</si>
  <si>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</si>
  <si>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</si>
  <si>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</si>
  <si>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April 1, 2026 - June 30, 2026</t>
  </si>
  <si>
    <t>Data Period:  Oct 1, 2025 - December 31, 2025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</si>
  <si>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</si>
  <si>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</si>
  <si>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</si>
  <si>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</si>
  <si>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</si>
  <si>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</si>
  <si>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</si>
  <si>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</si>
  <si>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</si>
  <si>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</si>
  <si>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</si>
  <si>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</si>
  <si>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Safety Net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</si>
  <si>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</si>
  <si>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</si>
  <si>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</si>
  <si>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</si>
  <si>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</si>
  <si>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</si>
  <si>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</si>
  <si>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</si>
  <si>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</si>
  <si>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</si>
  <si>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</si>
  <si>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</si>
  <si>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</si>
  <si>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>Presence Saint Mary Hospital</t>
  </si>
  <si>
    <t>Presence Mercy Medical Center</t>
  </si>
  <si>
    <t>Gateway Regional Medical Center</t>
  </si>
  <si>
    <t>Mount Sinai Hospital</t>
  </si>
  <si>
    <t>Holy Cross Hospital</t>
  </si>
  <si>
    <t>St Mary's Hospital</t>
  </si>
  <si>
    <t>West Suburban Med Ctr</t>
  </si>
  <si>
    <t>Insight Hospital and Medical Center</t>
  </si>
  <si>
    <t>Community First Medical Center</t>
  </si>
  <si>
    <t>Little Co of Mary Hosp &amp; HCC</t>
  </si>
  <si>
    <t>Ingalls Memorial Hospital</t>
  </si>
  <si>
    <t>Harrisburg Medical Center</t>
  </si>
  <si>
    <t>Advocate Southland Hospital</t>
  </si>
  <si>
    <t>Franciscan Health St. James</t>
  </si>
  <si>
    <t>OSF Sacred Heart Medical Center</t>
  </si>
  <si>
    <t>Presence Saint Francis Hospital</t>
  </si>
  <si>
    <t>Directed Payment Calculation:  Public Hospitals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</si>
  <si>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</si>
  <si>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</si>
  <si>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</si>
  <si>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</si>
  <si>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</si>
  <si>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</si>
  <si>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</si>
  <si>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</si>
  <si>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</si>
  <si>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</si>
  <si>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</si>
  <si>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</si>
  <si>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</si>
  <si>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</si>
  <si>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</si>
  <si>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</si>
  <si>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</si>
  <si>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</si>
  <si>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</si>
  <si>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</si>
  <si>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</si>
  <si>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</si>
  <si>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</si>
  <si>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</si>
  <si>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</si>
  <si>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</si>
  <si>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</si>
  <si>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</si>
  <si>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</si>
  <si>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</si>
  <si>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</si>
  <si>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</si>
  <si>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</si>
  <si>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</si>
  <si>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</si>
  <si>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</si>
  <si>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</si>
  <si>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</si>
  <si>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</si>
  <si>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</si>
  <si>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</si>
  <si>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</si>
  <si>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</si>
  <si>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</si>
  <si>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</si>
  <si>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</si>
  <si>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Carle Richland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</si>
  <si>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</si>
  <si>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</si>
  <si>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</si>
  <si>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</si>
  <si>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</si>
  <si>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</si>
  <si>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</si>
  <si>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</si>
  <si>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</si>
  <si>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</si>
  <si>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</si>
  <si>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</si>
  <si>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</si>
  <si>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UPDATED TO REFLECT RATES EFFECTIVE WITH PUBLIC ACT 104-0007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</si>
  <si>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</si>
  <si>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</si>
  <si>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</si>
  <si>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</si>
  <si>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</si>
  <si>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</si>
  <si>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</si>
  <si>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</si>
  <si>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</si>
  <si>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</si>
  <si>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</si>
  <si>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OSF Transitional Care Hospital Peoria</t>
  </si>
  <si>
    <t>Presence 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</si>
  <si>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</si>
  <si>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</si>
  <si>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</si>
  <si>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</si>
  <si>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</si>
  <si>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</si>
  <si>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</si>
  <si>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</si>
  <si>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</si>
  <si>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</si>
  <si>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</si>
  <si>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</si>
  <si>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</si>
  <si>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</si>
  <si>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</si>
  <si>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</si>
  <si>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</si>
  <si>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</si>
  <si>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</si>
  <si>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</si>
  <si>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</si>
  <si>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</si>
  <si>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</si>
  <si>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 xml:space="preserve">THE QUAD CITIES REHABILITATION                                                                      </t>
  </si>
  <si>
    <t>Freestanding Rehab Totals</t>
  </si>
  <si>
    <t>Inpatient</t>
  </si>
  <si>
    <t>Directed Payment Calculation:  High Medicaid Hospitals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</si>
  <si>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</si>
  <si>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</si>
  <si>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</si>
  <si>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</si>
  <si>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</si>
  <si>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</si>
  <si>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</si>
  <si>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</si>
  <si>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</si>
  <si>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</si>
  <si>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High Medicaid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</si>
  <si>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</si>
  <si>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</si>
  <si>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</si>
  <si>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</si>
  <si>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</si>
  <si>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Illinois Masonic MC</t>
  </si>
  <si>
    <t>Northwestern Memorial Hospital</t>
  </si>
  <si>
    <t>HSHS St Mary's Hospital</t>
  </si>
  <si>
    <t>Elmhurst Hospital</t>
  </si>
  <si>
    <t>NorthShore Univ HealthSystem</t>
  </si>
  <si>
    <t>OSF St Mary Medical Center</t>
  </si>
  <si>
    <t>Herrin Hospital</t>
  </si>
  <si>
    <t>Presence St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</si>
  <si>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</si>
  <si>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</si>
  <si>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</si>
  <si>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</si>
  <si>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</si>
  <si>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</si>
  <si>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</si>
  <si>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</si>
  <si>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</si>
  <si>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</si>
  <si>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</si>
  <si>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</si>
  <si>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</si>
  <si>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</si>
  <si>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</si>
  <si>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</si>
  <si>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Presence Saint Joseph Hospital</t>
  </si>
  <si>
    <t>Advocate Sherman Hospital</t>
  </si>
  <si>
    <t>OSF Saint Anthony Medical Ctr</t>
  </si>
  <si>
    <t>Decatur Memorial Hospital</t>
  </si>
  <si>
    <t>Advocate Condell Medical Center</t>
  </si>
  <si>
    <t>Advocate Lutheran General Hosp</t>
  </si>
  <si>
    <t>Alton Memorial Hospital</t>
  </si>
  <si>
    <t>AMITA Hlth St Alexius Med Ctr</t>
  </si>
  <si>
    <t>Good Samaritan Region Hlth Ctr</t>
  </si>
  <si>
    <t>Katherine Shaw Bethea Hospital</t>
  </si>
  <si>
    <t>Presence Saint Joseph Med Ctr</t>
  </si>
  <si>
    <t>Directed Payment Calculation:  Other Acute Hospitals</t>
  </si>
  <si>
    <t>Northwest Community Hospital</t>
  </si>
  <si>
    <t>Other Acute</t>
  </si>
  <si>
    <t>AMITA Adventist MC-Bolingbrook</t>
  </si>
  <si>
    <t>OSF St Joseph Medical Center</t>
  </si>
  <si>
    <t>Advocate Good Shepherd Hospital</t>
  </si>
  <si>
    <t>Graham Hospital</t>
  </si>
  <si>
    <t>Presence Resurrection Med Ctr</t>
  </si>
  <si>
    <t>Shriners Hosps for Chld-Chicago</t>
  </si>
  <si>
    <t>NW Med Kishwaukee Hospital</t>
  </si>
  <si>
    <t>Advocate Good Samaritan Hosp</t>
  </si>
  <si>
    <t>HSHS St Anthony's Memorial Hosp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</si>
  <si>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</si>
  <si>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</si>
  <si>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</si>
  <si>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</si>
  <si>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</si>
  <si>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Silver Cross Hospital</t>
  </si>
  <si>
    <t>NW Med Lake Forest Hospital</t>
  </si>
  <si>
    <t>AMITA Adventist MC-La Grange</t>
  </si>
  <si>
    <t>Morris Hospital &amp; Hlthcare Ctrs</t>
  </si>
  <si>
    <t>Heartland Regional Medical Ctr</t>
  </si>
  <si>
    <t>Gottlieb Memorial Hosp</t>
  </si>
  <si>
    <t>Crossroads Community Hospital</t>
  </si>
  <si>
    <t>Advocate BroMenn Medical Center</t>
  </si>
  <si>
    <t>Rush Oak Park Hospital</t>
  </si>
  <si>
    <t>UnityPoint Health - Pekin</t>
  </si>
  <si>
    <t>UnityPoint Health - Proctor</t>
  </si>
  <si>
    <t>OSF Saint James-J W Albrecht MC</t>
  </si>
  <si>
    <t>Palos Community Hospital</t>
  </si>
  <si>
    <t>Blessing Hospital</t>
  </si>
  <si>
    <t>Genesis Medical Center, Silvis</t>
  </si>
  <si>
    <t>Midwestern Regional Med Ctr</t>
  </si>
  <si>
    <t>MercyHealth Hospital - Crystal Lake</t>
  </si>
  <si>
    <t>UnityPoint Health - Trinity</t>
  </si>
  <si>
    <t>Rush-Copley Medical Center</t>
  </si>
  <si>
    <t>HSHS St Elizabeth's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</si>
</sst>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8"/>
      <color rgb="FF000000"/>
      <name val="Aptos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76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7" fillId="2" borderId="9" xfId="3" applyFont="1" applyFill="1" applyBorder="1" applyAlignment="1">
      <alignment horizontal="center" wrapText="1"/>
    </xf>
    <xf numFmtId="165" fontId="7" fillId="2" borderId="9" xfId="1" applyNumberFormat="1" applyFont="1" applyFill="1" applyBorder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165" fontId="7" fillId="2" borderId="0" xfId="1" applyNumberFormat="1" applyFont="1" applyFill="1" applyBorder="1" applyAlignment="1">
      <alignment horizontal="center" wrapText="1"/>
    </xf>
    <xf numFmtId="44" fontId="7" fillId="2" borderId="0" xfId="2" applyFont="1" applyFill="1" applyBorder="1" applyAlignment="1">
      <alignment horizontal="center" wrapText="1"/>
    </xf>
    <xf numFmtId="164" fontId="7" fillId="2" borderId="0" xfId="2" applyNumberFormat="1" applyFont="1" applyFill="1" applyBorder="1" applyAlignment="1">
      <alignment horizontal="center" wrapText="1"/>
    </xf>
    <xf numFmtId="164" fontId="0" fillId="0" borderId="0" xfId="0" applyNumberFormat="1" applyAlignment="1">
      <alignment wrapText="1"/>
    </xf>
    <xf numFmtId="0" fontId="8" fillId="0" borderId="0" xfId="3" applyFont="1" applyAlignment="1">
      <alignment horizontal="center"/>
    </xf>
    <xf numFmtId="0" fontId="8" fillId="0" borderId="0" xfId="3" applyFont="1"/>
    <xf numFmtId="165" fontId="0" fillId="0" borderId="0" xfId="1" applyNumberFormat="1" applyFont="1"/>
    <xf numFmtId="44" fontId="0" fillId="0" borderId="0" xfId="2" applyFont="1"/>
    <xf numFmtId="164" fontId="0" fillId="0" borderId="0" xfId="2" applyNumberFormat="1" applyFont="1"/>
    <xf numFmtId="3" fontId="9" fillId="0" borderId="0" xfId="0" applyNumberFormat="1" applyFont="1"/>
    <xf numFmtId="6" fontId="9" fillId="0" borderId="0" xfId="0" applyNumberFormat="1" applyFont="1"/>
    <xf numFmtId="3" fontId="0" fillId="0" borderId="0" xfId="0" applyNumberFormat="1"/>
    <xf numFmtId="6" fontId="7" fillId="0" borderId="4" xfId="0" applyNumberFormat="1" applyFont="1" applyBorder="1" applyAlignment="1">
      <alignment horizontal="right" vertical="center"/>
    </xf>
    <xf numFmtId="6" fontId="4" fillId="0" borderId="0" xfId="2" applyNumberFormat="1" applyFont="1" applyBorder="1"/>
    <xf numFmtId="165" fontId="4" fillId="0" borderId="4" xfId="1" applyNumberFormat="1" applyFont="1" applyBorder="1" applyAlignment="1">
      <alignment horizontal="center"/>
    </xf>
    <xf numFmtId="165" fontId="4" fillId="0" borderId="0" xfId="1" applyNumberFormat="1" applyFont="1" applyBorder="1"/>
    <xf numFmtId="164" fontId="4" fillId="0" borderId="6" xfId="2" applyNumberFormat="1" applyFon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0" fontId="8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8" fontId="4" fillId="0" borderId="0" xfId="2" applyNumberFormat="1" applyFont="1" applyBorder="1"/>
    <xf numFmtId="0" fontId="8" fillId="0" borderId="0" xfId="3" applyFont="1" applyAlignment="1">
      <alignment horizontal="center" wrapText="1"/>
    </xf>
    <xf numFmtId="7" fontId="0" fillId="0" borderId="0" xfId="0" applyNumberFormat="1"/>
    <xf numFmtId="0" fontId="0" fillId="0" borderId="0" xfId="0" applyAlignment="1">
      <alignment horizontal="center"/>
    </xf>
    <xf numFmtId="8" fontId="0" fillId="0" borderId="0" xfId="0" applyNumberForma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165" fontId="4" fillId="0" borderId="10" xfId="1" applyNumberFormat="1" applyFont="1" applyBorder="1"/>
    <xf numFmtId="164" fontId="4" fillId="0" borderId="10" xfId="2" applyNumberFormat="1" applyFont="1" applyBorder="1"/>
    <xf numFmtId="165" fontId="4" fillId="0" borderId="10" xfId="0" applyNumberFormat="1" applyFont="1" applyBorder="1"/>
    <xf numFmtId="164" fontId="4" fillId="0" borderId="10" xfId="0" applyNumberFormat="1" applyFont="1" applyBorder="1"/>
    <xf numFmtId="8" fontId="0" fillId="0" borderId="0" xfId="2" applyNumberFormat="1" applyFont="1" applyBorder="1"/>
    <xf numFmtId="7" fontId="0" fillId="0" borderId="0" xfId="2" applyNumberFormat="1" applyFont="1" applyBorder="1"/>
    <xf numFmtId="165" fontId="5" fillId="0" borderId="0" xfId="1" applyNumberFormat="1" applyFont="1"/>
    <xf numFmtId="0" fontId="5" fillId="0" borderId="0" xfId="0" applyFont="1"/>
    <xf numFmtId="164" fontId="2" fillId="0" borderId="0" xfId="0" applyNumberFormat="1" applyFont="1"/>
    <xf numFmtId="0" fontId="7" fillId="0" borderId="0" xfId="3" applyFont="1" applyAlignment="1">
      <alignment horizontal="center" wrapText="1"/>
    </xf>
    <xf numFmtId="166" fontId="0" fillId="0" borderId="0" xfId="0" applyNumberFormat="1"/>
    <xf numFmtId="165" fontId="1" fillId="0" borderId="0" xfId="1" applyNumberFormat="1" applyFont="1"/>
    <xf numFmtId="0" fontId="1" fillId="0" borderId="0" xfId="0" applyFont="1"/>
    <xf numFmtId="166" fontId="1" fillId="0" borderId="0" xfId="0" applyNumberFormat="1" applyFont="1"/>
    <xf numFmtId="43" fontId="1" fillId="0" borderId="0" xfId="0" applyNumberFormat="1" applyFont="1"/>
    <xf numFmtId="164" fontId="1" fillId="0" borderId="0" xfId="0" applyNumberFormat="1" applyFont="1"/>
    <xf numFmtId="0" fontId="3" fillId="0" borderId="0" xfId="0" applyFont="1"/>
    <xf numFmtId="165" fontId="10" fillId="0" borderId="0" xfId="1" applyNumberFormat="1" applyFont="1"/>
    <xf numFmtId="0" fontId="10" fillId="0" borderId="0" xfId="0" applyFont="1"/>
    <xf numFmtId="165" fontId="10" fillId="0" borderId="0" xfId="0" applyNumberFormat="1" applyFont="1"/>
    <xf numFmtId="164" fontId="7" fillId="2" borderId="9" xfId="2" applyNumberFormat="1" applyFont="1" applyFill="1" applyBorder="1" applyAlignment="1">
      <alignment horizontal="center" wrapText="1"/>
    </xf>
    <xf numFmtId="7" fontId="0" fillId="0" borderId="0" xfId="0" applyNumberFormat="1" applyAlignment="1">
      <alignment horizontal="center"/>
    </xf>
    <xf numFmtId="164" fontId="0" fillId="3" borderId="0" xfId="0" applyNumberForma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 2 2" xfId="3" xr:uid="{FE183552-4293-4BD8-9BC7-E59422897B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A1732-32DD-4FEC-8002-09BC7AA1FF64}">
  <sheetPr>
    <pageSetUpPr fitToPage="1"/>
  </sheetPr>
  <dimension ref="A1:P45"/>
  <sheetViews>
    <sheetView tabSelected="1" topLeftCell="B1" workbookViewId="0">
      <selection activeCell="K17" sqref="K17"/>
    </sheetView>
  </sheetViews>
  <sheetFormatPr defaultRowHeight="14.45"/>
  <cols>
    <col min="1" max="1" width="9.140625" hidden="1" customWidth="1"/>
    <col min="2" max="2" width="8" customWidth="1"/>
    <col min="3" max="3" width="31.42578125" bestFit="1" customWidth="1"/>
    <col min="4" max="4" width="14.42578125" bestFit="1" customWidth="1"/>
    <col min="6" max="6" width="12.28515625" customWidth="1"/>
    <col min="7" max="7" width="17.7109375" customWidth="1"/>
    <col min="8" max="8" width="12.28515625" customWidth="1"/>
    <col min="9" max="9" width="11.7109375" customWidth="1"/>
    <col min="10" max="10" width="17.7109375" customWidth="1"/>
    <col min="11" max="11" width="14.140625" customWidth="1"/>
    <col min="12" max="12" width="14.7109375" bestFit="1" customWidth="1"/>
    <col min="13" max="14" width="13.5703125" bestFit="1" customWidth="1"/>
    <col min="16" max="16" width="9.7109375" bestFit="1" customWidth="1"/>
  </cols>
  <sheetData>
    <row r="1" spans="1:13">
      <c r="B1" s="1" t="s">
        <v>0</v>
      </c>
      <c r="E1" s="1"/>
      <c r="F1" s="1" t="s">
        <v>1</v>
      </c>
    </row>
    <row r="2" spans="1:13">
      <c r="B2" s="1" t="s">
        <v>2</v>
      </c>
    </row>
    <row r="3" spans="1:13" ht="15" thickBot="1"/>
    <row r="4" spans="1:13">
      <c r="C4" s="2" t="s">
        <v>3</v>
      </c>
      <c r="D4" s="3"/>
      <c r="E4" s="3"/>
      <c r="F4" s="3"/>
      <c r="G4" s="3" t="s">
        <v>4</v>
      </c>
      <c r="H4" s="4"/>
    </row>
    <row r="5" spans="1:13">
      <c r="C5" s="5">
        <v>622538561.39919996</v>
      </c>
      <c r="D5" s="6"/>
      <c r="E5" s="1"/>
      <c r="F5" s="1"/>
      <c r="G5" s="7">
        <v>870982397.91159999</v>
      </c>
      <c r="H5" s="8"/>
    </row>
    <row r="6" spans="1:13">
      <c r="C6" s="9" t="s">
        <v>5</v>
      </c>
      <c r="D6" s="1"/>
      <c r="E6" s="1"/>
      <c r="F6" s="1"/>
      <c r="G6" s="1" t="s">
        <v>6</v>
      </c>
      <c r="H6" s="10"/>
    </row>
    <row r="7" spans="1:13" ht="15" thickBot="1">
      <c r="C7" s="11">
        <f>C5/4</f>
        <v>155634640.34979999</v>
      </c>
      <c r="D7" s="12"/>
      <c r="E7" s="12"/>
      <c r="F7" s="12"/>
      <c r="G7" s="13">
        <f>G5/4</f>
        <v>217745599.4779</v>
      </c>
      <c r="H7" s="14"/>
      <c r="J7" s="15"/>
    </row>
    <row r="8" spans="1:13">
      <c r="J8" s="15"/>
    </row>
    <row r="9" spans="1:13">
      <c r="B9" s="1" t="s">
        <v>7</v>
      </c>
    </row>
    <row r="10" spans="1:13">
      <c r="B10" s="1"/>
    </row>
    <row r="11" spans="1:13">
      <c r="B11" s="1" t="s">
        <v>8</v>
      </c>
    </row>
    <row r="12" spans="1:13">
      <c r="K12" s="16"/>
    </row>
    <row r="14" spans="1:13" s="17" customFormat="1" ht="43.5">
      <c r="B14" s="18" t="s">
        <v>9</v>
      </c>
      <c r="C14" s="18" t="s">
        <v>10</v>
      </c>
      <c r="D14" s="18" t="s">
        <v>11</v>
      </c>
      <c r="E14" s="19" t="s">
        <v>12</v>
      </c>
      <c r="F14" s="18" t="s">
        <v>13</v>
      </c>
      <c r="G14" s="18" t="s">
        <v>14</v>
      </c>
      <c r="H14" s="19" t="s">
        <v>15</v>
      </c>
      <c r="I14" s="18" t="s">
        <v>16</v>
      </c>
      <c r="J14" s="18" t="s">
        <v>17</v>
      </c>
      <c r="K14" s="18" t="s">
        <v>18</v>
      </c>
      <c r="L14" s="18" t="s">
        <v>19</v>
      </c>
    </row>
    <row r="15" spans="1:13" s="17" customFormat="1">
      <c r="B15" s="20"/>
      <c r="C15" s="20"/>
      <c r="D15" s="20"/>
      <c r="E15" s="21">
        <v>55217</v>
      </c>
      <c r="F15" s="22">
        <f>C7/E15</f>
        <v>2818.6000751543907</v>
      </c>
      <c r="G15" s="23">
        <f>SUM(G16:G100)</f>
        <v>155634640.34980002</v>
      </c>
      <c r="H15" s="21">
        <v>194522</v>
      </c>
      <c r="I15" s="22">
        <v>1119.3880356869661</v>
      </c>
      <c r="J15" s="23">
        <f>SUM(J16:J100)</f>
        <v>217745599.4779</v>
      </c>
      <c r="K15" s="23">
        <f>SUM(K16:K100)</f>
        <v>373380239.82770002</v>
      </c>
      <c r="L15" s="23">
        <f t="shared" ref="L15:L45" si="0">K15/3</f>
        <v>124460079.94256668</v>
      </c>
      <c r="M15" s="24"/>
    </row>
    <row r="16" spans="1:13">
      <c r="A16">
        <v>143301</v>
      </c>
      <c r="B16" s="25">
        <v>3036</v>
      </c>
      <c r="C16" s="26" t="s">
        <v>20</v>
      </c>
      <c r="D16" t="s">
        <v>21</v>
      </c>
      <c r="E16" s="27">
        <v>962</v>
      </c>
      <c r="F16" s="28">
        <f t="shared" ref="F16:F45" si="1">$F$15</f>
        <v>2818.6000751543907</v>
      </c>
      <c r="G16" s="29">
        <f t="shared" ref="G16:G45" si="2">E16*F16</f>
        <v>2711493.2722985237</v>
      </c>
      <c r="H16" s="27">
        <v>3085</v>
      </c>
      <c r="I16" s="28">
        <v>1119.3880356869661</v>
      </c>
      <c r="J16" s="29">
        <f t="shared" ref="J16:J45" si="3">H16*I16</f>
        <v>3453312.0900942902</v>
      </c>
      <c r="K16" s="29">
        <f t="shared" ref="K16:K45" si="4">J16+G16</f>
        <v>6164805.3623928139</v>
      </c>
      <c r="L16" s="24">
        <f t="shared" si="0"/>
        <v>2054935.1207976046</v>
      </c>
      <c r="M16" s="15"/>
    </row>
    <row r="17" spans="1:16">
      <c r="A17">
        <v>140110</v>
      </c>
      <c r="B17" s="25">
        <v>15010</v>
      </c>
      <c r="C17" s="26" t="s">
        <v>22</v>
      </c>
      <c r="D17" t="s">
        <v>21</v>
      </c>
      <c r="E17" s="27">
        <v>644</v>
      </c>
      <c r="F17" s="28">
        <f t="shared" si="1"/>
        <v>2818.6000751543907</v>
      </c>
      <c r="G17" s="29">
        <f t="shared" si="2"/>
        <v>1815178.4483994276</v>
      </c>
      <c r="H17" s="27">
        <v>13986</v>
      </c>
      <c r="I17" s="28">
        <v>1119.3880356869661</v>
      </c>
      <c r="J17" s="29">
        <f t="shared" si="3"/>
        <v>15655761.067117907</v>
      </c>
      <c r="K17" s="29">
        <f t="shared" si="4"/>
        <v>17470939.515517335</v>
      </c>
      <c r="L17" s="24">
        <f t="shared" si="0"/>
        <v>5823646.5051724454</v>
      </c>
      <c r="M17" s="15"/>
      <c r="P17" s="30"/>
    </row>
    <row r="18" spans="1:16">
      <c r="A18">
        <v>140206</v>
      </c>
      <c r="B18" s="25">
        <v>3046</v>
      </c>
      <c r="C18" s="26" t="s">
        <v>23</v>
      </c>
      <c r="D18" t="s">
        <v>21</v>
      </c>
      <c r="E18" s="27">
        <v>3173</v>
      </c>
      <c r="F18" s="28">
        <f t="shared" si="1"/>
        <v>2818.6000751543907</v>
      </c>
      <c r="G18" s="29">
        <f t="shared" si="2"/>
        <v>8943418.0384648815</v>
      </c>
      <c r="H18" s="27">
        <v>5246</v>
      </c>
      <c r="I18" s="28">
        <v>1119.3880356869661</v>
      </c>
      <c r="J18" s="29">
        <f t="shared" si="3"/>
        <v>5872309.635213824</v>
      </c>
      <c r="K18" s="29">
        <f t="shared" si="4"/>
        <v>14815727.673678705</v>
      </c>
      <c r="L18" s="24">
        <f t="shared" si="0"/>
        <v>4938575.8912262348</v>
      </c>
      <c r="M18" s="15"/>
      <c r="P18" s="31"/>
    </row>
    <row r="19" spans="1:16">
      <c r="A19">
        <v>140077</v>
      </c>
      <c r="B19" s="25">
        <v>5013</v>
      </c>
      <c r="C19" s="26" t="s">
        <v>24</v>
      </c>
      <c r="D19" t="s">
        <v>21</v>
      </c>
      <c r="E19" s="27">
        <v>918</v>
      </c>
      <c r="F19" s="28">
        <f t="shared" si="1"/>
        <v>2818.6000751543907</v>
      </c>
      <c r="G19" s="29">
        <f t="shared" si="2"/>
        <v>2587474.8689917307</v>
      </c>
      <c r="H19" s="27">
        <v>5979</v>
      </c>
      <c r="I19" s="28">
        <v>1119.3880356869661</v>
      </c>
      <c r="J19" s="29">
        <f t="shared" si="3"/>
        <v>6692821.0653723702</v>
      </c>
      <c r="K19" s="29">
        <f t="shared" si="4"/>
        <v>9280295.9343641009</v>
      </c>
      <c r="L19" s="24">
        <f t="shared" si="0"/>
        <v>3093431.9781213668</v>
      </c>
      <c r="M19" s="15"/>
    </row>
    <row r="20" spans="1:16">
      <c r="A20">
        <v>140083</v>
      </c>
      <c r="B20" s="25">
        <v>3038</v>
      </c>
      <c r="C20" s="26" t="s">
        <v>25</v>
      </c>
      <c r="D20" t="s">
        <v>21</v>
      </c>
      <c r="E20" s="27">
        <v>1636</v>
      </c>
      <c r="F20" s="28">
        <f t="shared" si="1"/>
        <v>2818.6000751543907</v>
      </c>
      <c r="G20" s="29">
        <f t="shared" si="2"/>
        <v>4611229.7229525829</v>
      </c>
      <c r="H20" s="27">
        <v>1007</v>
      </c>
      <c r="I20" s="28">
        <v>1119.3880356869661</v>
      </c>
      <c r="J20" s="29">
        <f t="shared" si="3"/>
        <v>1127223.7519367749</v>
      </c>
      <c r="K20" s="29">
        <f t="shared" si="4"/>
        <v>5738453.4748893576</v>
      </c>
      <c r="L20" s="24">
        <f t="shared" si="0"/>
        <v>1912817.8249631191</v>
      </c>
      <c r="M20" s="15"/>
      <c r="P20" s="32"/>
    </row>
    <row r="21" spans="1:16">
      <c r="A21">
        <v>140095</v>
      </c>
      <c r="B21" s="25">
        <v>3075</v>
      </c>
      <c r="C21" s="26" t="s">
        <v>26</v>
      </c>
      <c r="D21" t="s">
        <v>21</v>
      </c>
      <c r="E21" s="27">
        <v>2260</v>
      </c>
      <c r="F21" s="28">
        <f t="shared" si="1"/>
        <v>2818.6000751543907</v>
      </c>
      <c r="G21" s="29">
        <f t="shared" si="2"/>
        <v>6370036.1698489226</v>
      </c>
      <c r="H21" s="27">
        <v>12887</v>
      </c>
      <c r="I21" s="28">
        <v>1119.3880356869661</v>
      </c>
      <c r="J21" s="29">
        <f t="shared" si="3"/>
        <v>14425553.615897931</v>
      </c>
      <c r="K21" s="29">
        <f t="shared" si="4"/>
        <v>20795589.785746854</v>
      </c>
      <c r="L21" s="24">
        <f t="shared" si="0"/>
        <v>6931863.2619156176</v>
      </c>
      <c r="M21" s="15"/>
    </row>
    <row r="22" spans="1:16">
      <c r="A22">
        <v>140115</v>
      </c>
      <c r="B22" s="25">
        <v>3102</v>
      </c>
      <c r="C22" s="26" t="s">
        <v>27</v>
      </c>
      <c r="D22" t="s">
        <v>21</v>
      </c>
      <c r="E22" s="27">
        <v>2423</v>
      </c>
      <c r="F22" s="28">
        <f t="shared" si="1"/>
        <v>2818.6000751543907</v>
      </c>
      <c r="G22" s="29">
        <f t="shared" si="2"/>
        <v>6829467.9820990888</v>
      </c>
      <c r="H22" s="27">
        <v>5996</v>
      </c>
      <c r="I22" s="28">
        <v>1119.3880356869661</v>
      </c>
      <c r="J22" s="29">
        <f t="shared" si="3"/>
        <v>6711850.6619790485</v>
      </c>
      <c r="K22" s="29">
        <f t="shared" si="4"/>
        <v>13541318.644078137</v>
      </c>
      <c r="L22" s="24">
        <f t="shared" si="0"/>
        <v>4513772.8813593788</v>
      </c>
      <c r="M22" s="15"/>
    </row>
    <row r="23" spans="1:16">
      <c r="A23">
        <v>140103</v>
      </c>
      <c r="B23" s="25">
        <v>3050</v>
      </c>
      <c r="C23" s="26" t="s">
        <v>28</v>
      </c>
      <c r="D23" t="s">
        <v>21</v>
      </c>
      <c r="E23" s="27">
        <v>2741</v>
      </c>
      <c r="F23" s="28">
        <f t="shared" si="1"/>
        <v>2818.6000751543907</v>
      </c>
      <c r="G23" s="29">
        <f t="shared" si="2"/>
        <v>7725782.8059981847</v>
      </c>
      <c r="H23" s="27">
        <v>8015</v>
      </c>
      <c r="I23" s="28">
        <v>1119.3880356869661</v>
      </c>
      <c r="J23" s="29">
        <f t="shared" si="3"/>
        <v>8971895.1060310323</v>
      </c>
      <c r="K23" s="29">
        <f t="shared" si="4"/>
        <v>16697677.912029218</v>
      </c>
      <c r="L23" s="24">
        <f t="shared" si="0"/>
        <v>5565892.6373430723</v>
      </c>
      <c r="M23" s="15"/>
    </row>
    <row r="24" spans="1:16">
      <c r="A24">
        <v>140177</v>
      </c>
      <c r="B24" s="25">
        <v>3071</v>
      </c>
      <c r="C24" s="26" t="s">
        <v>29</v>
      </c>
      <c r="D24" t="s">
        <v>21</v>
      </c>
      <c r="E24" s="27">
        <v>1072</v>
      </c>
      <c r="F24" s="28">
        <f t="shared" si="1"/>
        <v>2818.6000751543907</v>
      </c>
      <c r="G24" s="29">
        <f t="shared" si="2"/>
        <v>3021539.2805655068</v>
      </c>
      <c r="H24" s="27">
        <v>1551</v>
      </c>
      <c r="I24" s="28">
        <v>1119.3880356869661</v>
      </c>
      <c r="J24" s="29">
        <f t="shared" si="3"/>
        <v>1736170.8433504845</v>
      </c>
      <c r="K24" s="29">
        <f t="shared" si="4"/>
        <v>4757710.1239159908</v>
      </c>
      <c r="L24" s="24">
        <f t="shared" si="0"/>
        <v>1585903.3746386636</v>
      </c>
      <c r="M24" s="15"/>
    </row>
    <row r="25" spans="1:16">
      <c r="A25">
        <v>140181</v>
      </c>
      <c r="B25" s="25">
        <v>3068</v>
      </c>
      <c r="C25" s="26" t="s">
        <v>30</v>
      </c>
      <c r="D25" t="s">
        <v>21</v>
      </c>
      <c r="E25" s="27">
        <v>574</v>
      </c>
      <c r="F25" s="28">
        <f t="shared" si="1"/>
        <v>2818.6000751543907</v>
      </c>
      <c r="G25" s="29">
        <f t="shared" si="2"/>
        <v>1617876.4431386204</v>
      </c>
      <c r="H25" s="27">
        <v>1030</v>
      </c>
      <c r="I25" s="28">
        <v>1119.3880356869661</v>
      </c>
      <c r="J25" s="29">
        <f t="shared" si="3"/>
        <v>1152969.676757575</v>
      </c>
      <c r="K25" s="29">
        <f t="shared" si="4"/>
        <v>2770846.1198961954</v>
      </c>
      <c r="L25" s="24">
        <f t="shared" si="0"/>
        <v>923615.37329873175</v>
      </c>
      <c r="M25" s="15"/>
    </row>
    <row r="26" spans="1:16">
      <c r="A26">
        <v>140197</v>
      </c>
      <c r="B26" s="25">
        <v>3020</v>
      </c>
      <c r="C26" s="26" t="s">
        <v>31</v>
      </c>
      <c r="D26" t="s">
        <v>21</v>
      </c>
      <c r="E26" s="27">
        <v>2081</v>
      </c>
      <c r="F26" s="28">
        <f t="shared" si="1"/>
        <v>2818.6000751543907</v>
      </c>
      <c r="G26" s="29">
        <f t="shared" si="2"/>
        <v>5865506.7563962871</v>
      </c>
      <c r="H26" s="27">
        <v>554</v>
      </c>
      <c r="I26" s="28">
        <v>1119.3880356869661</v>
      </c>
      <c r="J26" s="29">
        <f t="shared" si="3"/>
        <v>620140.97177057923</v>
      </c>
      <c r="K26" s="29">
        <f t="shared" si="4"/>
        <v>6485647.7281668661</v>
      </c>
      <c r="L26" s="24">
        <f t="shared" si="0"/>
        <v>2161882.5760556222</v>
      </c>
      <c r="M26" s="15"/>
    </row>
    <row r="27" spans="1:16">
      <c r="A27">
        <v>140114</v>
      </c>
      <c r="B27" s="25">
        <v>3056</v>
      </c>
      <c r="C27" s="26" t="s">
        <v>32</v>
      </c>
      <c r="D27" t="s">
        <v>21</v>
      </c>
      <c r="E27" s="27">
        <v>2534</v>
      </c>
      <c r="F27" s="28">
        <f t="shared" si="1"/>
        <v>2818.6000751543907</v>
      </c>
      <c r="G27" s="29">
        <f t="shared" si="2"/>
        <v>7142332.590441226</v>
      </c>
      <c r="H27" s="27">
        <v>13955</v>
      </c>
      <c r="I27" s="28">
        <v>1119.3880356869661</v>
      </c>
      <c r="J27" s="29">
        <f t="shared" si="3"/>
        <v>15621060.038011612</v>
      </c>
      <c r="K27" s="29">
        <f t="shared" si="4"/>
        <v>22763392.628452837</v>
      </c>
      <c r="L27" s="24">
        <f t="shared" si="0"/>
        <v>7587797.5428176122</v>
      </c>
      <c r="M27" s="15"/>
    </row>
    <row r="28" spans="1:16">
      <c r="A28">
        <v>140068</v>
      </c>
      <c r="B28" s="25">
        <v>3107</v>
      </c>
      <c r="C28" s="26" t="s">
        <v>33</v>
      </c>
      <c r="D28" t="s">
        <v>21</v>
      </c>
      <c r="E28" s="27">
        <v>1491</v>
      </c>
      <c r="F28" s="28">
        <f t="shared" si="1"/>
        <v>2818.6000751543907</v>
      </c>
      <c r="G28" s="29">
        <f t="shared" si="2"/>
        <v>4202532.7120551961</v>
      </c>
      <c r="H28" s="27">
        <v>1910</v>
      </c>
      <c r="I28" s="28">
        <v>1119.3880356869661</v>
      </c>
      <c r="J28" s="29">
        <f t="shared" si="3"/>
        <v>2138031.1481621051</v>
      </c>
      <c r="K28" s="29">
        <f t="shared" si="4"/>
        <v>6340563.8602173012</v>
      </c>
      <c r="L28" s="24">
        <f t="shared" si="0"/>
        <v>2113521.2867391002</v>
      </c>
      <c r="M28" s="15"/>
    </row>
    <row r="29" spans="1:16">
      <c r="A29">
        <v>140292</v>
      </c>
      <c r="B29" s="25">
        <v>7074</v>
      </c>
      <c r="C29" s="26" t="s">
        <v>34</v>
      </c>
      <c r="D29" t="s">
        <v>21</v>
      </c>
      <c r="E29" s="27">
        <v>2594</v>
      </c>
      <c r="F29" s="28">
        <f t="shared" si="1"/>
        <v>2818.6000751543907</v>
      </c>
      <c r="G29" s="29">
        <f t="shared" si="2"/>
        <v>7311448.5949504897</v>
      </c>
      <c r="H29" s="27">
        <v>3300</v>
      </c>
      <c r="I29" s="28">
        <v>1119.3880356869661</v>
      </c>
      <c r="J29" s="29">
        <f t="shared" si="3"/>
        <v>3693980.5177669879</v>
      </c>
      <c r="K29" s="29">
        <f t="shared" si="4"/>
        <v>11005429.112717478</v>
      </c>
      <c r="L29" s="24">
        <f t="shared" si="0"/>
        <v>3668476.3709058259</v>
      </c>
      <c r="M29" s="15"/>
      <c r="N29" s="16"/>
    </row>
    <row r="30" spans="1:16">
      <c r="A30">
        <v>140180</v>
      </c>
      <c r="B30" s="25">
        <v>3054</v>
      </c>
      <c r="C30" s="26" t="s">
        <v>35</v>
      </c>
      <c r="D30" t="s">
        <v>21</v>
      </c>
      <c r="E30" s="27">
        <v>4469</v>
      </c>
      <c r="F30" s="28">
        <f t="shared" si="1"/>
        <v>2818.6000751543907</v>
      </c>
      <c r="G30" s="29">
        <f t="shared" si="2"/>
        <v>12596323.735864973</v>
      </c>
      <c r="H30" s="27">
        <v>20024</v>
      </c>
      <c r="I30" s="28">
        <v>1119.3880356869661</v>
      </c>
      <c r="J30" s="29">
        <f t="shared" si="3"/>
        <v>22414626.026595809</v>
      </c>
      <c r="K30" s="29">
        <f t="shared" si="4"/>
        <v>35010949.762460783</v>
      </c>
      <c r="L30" s="24">
        <f t="shared" si="0"/>
        <v>11670316.587486928</v>
      </c>
      <c r="M30" s="15"/>
    </row>
    <row r="31" spans="1:16">
      <c r="A31">
        <v>140174</v>
      </c>
      <c r="B31" s="25">
        <v>1012</v>
      </c>
      <c r="C31" s="26" t="s">
        <v>36</v>
      </c>
      <c r="D31" t="s">
        <v>21</v>
      </c>
      <c r="E31" s="27">
        <v>2241</v>
      </c>
      <c r="F31" s="28">
        <f t="shared" si="1"/>
        <v>2818.6000751543907</v>
      </c>
      <c r="G31" s="29">
        <f t="shared" si="2"/>
        <v>6316482.7684209896</v>
      </c>
      <c r="H31" s="27">
        <v>1518</v>
      </c>
      <c r="I31" s="28">
        <v>1119.3880356869661</v>
      </c>
      <c r="J31" s="29">
        <f t="shared" si="3"/>
        <v>1699231.0381728145</v>
      </c>
      <c r="K31" s="29">
        <f t="shared" si="4"/>
        <v>8015713.8065938037</v>
      </c>
      <c r="L31" s="24">
        <f t="shared" si="0"/>
        <v>2671904.6021979344</v>
      </c>
      <c r="M31" s="15"/>
    </row>
    <row r="32" spans="1:16">
      <c r="A32">
        <v>140125</v>
      </c>
      <c r="B32" s="25">
        <v>7007</v>
      </c>
      <c r="C32" s="26" t="s">
        <v>37</v>
      </c>
      <c r="D32" t="s">
        <v>21</v>
      </c>
      <c r="E32" s="27">
        <v>1645</v>
      </c>
      <c r="F32" s="28">
        <f t="shared" si="1"/>
        <v>2818.6000751543907</v>
      </c>
      <c r="G32" s="29">
        <f t="shared" si="2"/>
        <v>4636597.123628973</v>
      </c>
      <c r="H32" s="27">
        <v>3274</v>
      </c>
      <c r="I32" s="28">
        <v>1119.3880356869661</v>
      </c>
      <c r="J32" s="29">
        <f t="shared" si="3"/>
        <v>3664876.4288391271</v>
      </c>
      <c r="K32" s="29">
        <f t="shared" si="4"/>
        <v>8301473.5524681006</v>
      </c>
      <c r="L32" s="24">
        <f t="shared" si="0"/>
        <v>2767157.8508227002</v>
      </c>
      <c r="M32" s="15"/>
    </row>
    <row r="33" spans="1:14">
      <c r="A33">
        <v>140018</v>
      </c>
      <c r="B33" s="25">
        <v>3045</v>
      </c>
      <c r="C33" s="26" t="s">
        <v>38</v>
      </c>
      <c r="D33" t="s">
        <v>21</v>
      </c>
      <c r="E33" s="27">
        <v>5360</v>
      </c>
      <c r="F33" s="28">
        <f t="shared" si="1"/>
        <v>2818.6000751543907</v>
      </c>
      <c r="G33" s="29">
        <f t="shared" si="2"/>
        <v>15107696.402827535</v>
      </c>
      <c r="H33" s="27">
        <v>12890</v>
      </c>
      <c r="I33" s="28">
        <v>1119.3880356869661</v>
      </c>
      <c r="J33" s="29">
        <f t="shared" si="3"/>
        <v>14428911.780004993</v>
      </c>
      <c r="K33" s="29">
        <f t="shared" si="4"/>
        <v>29536608.182832528</v>
      </c>
      <c r="L33" s="24">
        <f t="shared" si="0"/>
        <v>9845536.0609441753</v>
      </c>
      <c r="M33" s="15"/>
    </row>
    <row r="34" spans="1:14">
      <c r="A34">
        <v>140133</v>
      </c>
      <c r="B34" s="25">
        <v>3032</v>
      </c>
      <c r="C34" s="26" t="s">
        <v>39</v>
      </c>
      <c r="D34" t="s">
        <v>21</v>
      </c>
      <c r="E34" s="27">
        <v>2095</v>
      </c>
      <c r="F34" s="28">
        <f t="shared" si="1"/>
        <v>2818.6000751543907</v>
      </c>
      <c r="G34" s="29">
        <f t="shared" si="2"/>
        <v>5904967.1574484482</v>
      </c>
      <c r="H34" s="27">
        <v>6796</v>
      </c>
      <c r="I34" s="28">
        <v>1119.3880356869661</v>
      </c>
      <c r="J34" s="29">
        <f t="shared" si="3"/>
        <v>7607361.0905286213</v>
      </c>
      <c r="K34" s="29">
        <f t="shared" si="4"/>
        <v>13512328.247977071</v>
      </c>
      <c r="L34" s="24">
        <f t="shared" si="0"/>
        <v>4504109.4159923568</v>
      </c>
      <c r="M34" s="15"/>
    </row>
    <row r="35" spans="1:14">
      <c r="A35">
        <v>140034</v>
      </c>
      <c r="B35" s="25">
        <v>3011</v>
      </c>
      <c r="C35" s="26" t="s">
        <v>40</v>
      </c>
      <c r="D35" t="s">
        <v>21</v>
      </c>
      <c r="E35" s="27">
        <v>401</v>
      </c>
      <c r="F35" s="28">
        <f t="shared" si="1"/>
        <v>2818.6000751543907</v>
      </c>
      <c r="G35" s="29">
        <f t="shared" si="2"/>
        <v>1130258.6301369106</v>
      </c>
      <c r="H35" s="27">
        <v>4638</v>
      </c>
      <c r="I35" s="28">
        <v>1119.3880356869661</v>
      </c>
      <c r="J35" s="29">
        <f t="shared" si="3"/>
        <v>5191721.709516149</v>
      </c>
      <c r="K35" s="29">
        <f t="shared" si="4"/>
        <v>6321980.3396530598</v>
      </c>
      <c r="L35" s="24">
        <f t="shared" si="0"/>
        <v>2107326.7798843533</v>
      </c>
      <c r="M35" s="15"/>
    </row>
    <row r="36" spans="1:14">
      <c r="A36">
        <v>140049</v>
      </c>
      <c r="B36" s="25">
        <v>15001</v>
      </c>
      <c r="C36" s="26" t="s">
        <v>41</v>
      </c>
      <c r="D36" t="s">
        <v>21</v>
      </c>
      <c r="E36" s="27">
        <v>645</v>
      </c>
      <c r="F36" s="28">
        <f t="shared" si="1"/>
        <v>2818.6000751543907</v>
      </c>
      <c r="G36" s="29">
        <f t="shared" si="2"/>
        <v>1817997.0484745819</v>
      </c>
      <c r="H36" s="27">
        <v>2348</v>
      </c>
      <c r="I36" s="28">
        <v>1119.3880356869661</v>
      </c>
      <c r="J36" s="29">
        <f t="shared" si="3"/>
        <v>2628323.1077929963</v>
      </c>
      <c r="K36" s="29">
        <f t="shared" si="4"/>
        <v>4446320.1562675778</v>
      </c>
      <c r="L36" s="24">
        <f t="shared" si="0"/>
        <v>1482106.7187558592</v>
      </c>
      <c r="M36" s="15"/>
    </row>
    <row r="37" spans="1:14">
      <c r="A37">
        <v>140158</v>
      </c>
      <c r="B37" s="25">
        <v>3042</v>
      </c>
      <c r="C37" s="26" t="s">
        <v>42</v>
      </c>
      <c r="D37" t="s">
        <v>21</v>
      </c>
      <c r="E37" s="27">
        <v>948</v>
      </c>
      <c r="F37" s="28">
        <f t="shared" si="1"/>
        <v>2818.6000751543907</v>
      </c>
      <c r="G37" s="29">
        <f t="shared" si="2"/>
        <v>2672032.8712463621</v>
      </c>
      <c r="H37" s="27">
        <v>4544</v>
      </c>
      <c r="I37" s="28">
        <v>1119.3880356869661</v>
      </c>
      <c r="J37" s="29">
        <f t="shared" si="3"/>
        <v>5086499.2341615735</v>
      </c>
      <c r="K37" s="29">
        <f t="shared" si="4"/>
        <v>7758532.1054079356</v>
      </c>
      <c r="L37" s="24">
        <f t="shared" si="0"/>
        <v>2586177.3684693119</v>
      </c>
      <c r="M37" s="15"/>
    </row>
    <row r="38" spans="1:14">
      <c r="B38" s="25">
        <v>3085</v>
      </c>
      <c r="C38" s="26" t="s">
        <v>43</v>
      </c>
      <c r="D38" t="s">
        <v>21</v>
      </c>
      <c r="E38" s="27">
        <v>673</v>
      </c>
      <c r="F38" s="28">
        <f t="shared" si="1"/>
        <v>2818.6000751543907</v>
      </c>
      <c r="G38" s="29">
        <f t="shared" si="2"/>
        <v>1896917.8505789049</v>
      </c>
      <c r="H38" s="27">
        <v>2692</v>
      </c>
      <c r="I38" s="28">
        <v>1119.3880356869661</v>
      </c>
      <c r="J38" s="29">
        <f t="shared" si="3"/>
        <v>3013392.5920693125</v>
      </c>
      <c r="K38" s="29">
        <f t="shared" si="4"/>
        <v>4910310.4426482171</v>
      </c>
      <c r="L38" s="24">
        <f t="shared" si="0"/>
        <v>1636770.1475494057</v>
      </c>
      <c r="M38" s="15"/>
      <c r="N38" s="16"/>
    </row>
    <row r="39" spans="1:14">
      <c r="B39" s="25">
        <v>3072</v>
      </c>
      <c r="C39" s="26" t="s">
        <v>44</v>
      </c>
      <c r="D39" t="s">
        <v>21</v>
      </c>
      <c r="E39" s="27">
        <v>921</v>
      </c>
      <c r="F39" s="28">
        <f t="shared" si="1"/>
        <v>2818.6000751543907</v>
      </c>
      <c r="G39" s="29">
        <f t="shared" si="2"/>
        <v>2595930.669217194</v>
      </c>
      <c r="H39" s="27">
        <v>11504</v>
      </c>
      <c r="I39" s="28">
        <v>1119.3880356869661</v>
      </c>
      <c r="J39" s="29">
        <f t="shared" si="3"/>
        <v>12877439.962542858</v>
      </c>
      <c r="K39" s="29">
        <f t="shared" si="4"/>
        <v>15473370.631760051</v>
      </c>
      <c r="L39" s="24">
        <f t="shared" si="0"/>
        <v>5157790.2105866838</v>
      </c>
      <c r="M39" s="15"/>
    </row>
    <row r="40" spans="1:14">
      <c r="B40" s="25">
        <v>8006</v>
      </c>
      <c r="C40" s="26" t="s">
        <v>45</v>
      </c>
      <c r="D40" t="s">
        <v>21</v>
      </c>
      <c r="E40" s="27">
        <v>3888</v>
      </c>
      <c r="F40" s="28">
        <f t="shared" si="1"/>
        <v>2818.6000751543907</v>
      </c>
      <c r="G40" s="29">
        <f t="shared" si="2"/>
        <v>10958717.092200272</v>
      </c>
      <c r="H40" s="27">
        <v>16764</v>
      </c>
      <c r="I40" s="28">
        <v>1119.3880356869661</v>
      </c>
      <c r="J40" s="29">
        <f t="shared" si="3"/>
        <v>18765421.030256301</v>
      </c>
      <c r="K40" s="29">
        <f t="shared" si="4"/>
        <v>29724138.122456573</v>
      </c>
      <c r="L40" s="24">
        <f t="shared" si="0"/>
        <v>9908046.040818857</v>
      </c>
      <c r="M40" s="15"/>
    </row>
    <row r="41" spans="1:14">
      <c r="B41" s="25">
        <v>8019</v>
      </c>
      <c r="C41" s="26" t="s">
        <v>46</v>
      </c>
      <c r="D41" t="s">
        <v>21</v>
      </c>
      <c r="E41" s="27">
        <v>982</v>
      </c>
      <c r="F41" s="28">
        <f t="shared" si="1"/>
        <v>2818.6000751543907</v>
      </c>
      <c r="G41" s="29">
        <f t="shared" si="2"/>
        <v>2767865.2738016117</v>
      </c>
      <c r="H41" s="27">
        <v>2057</v>
      </c>
      <c r="I41" s="28">
        <v>1119.3880356869661</v>
      </c>
      <c r="J41" s="29">
        <f t="shared" si="3"/>
        <v>2302581.189408089</v>
      </c>
      <c r="K41" s="29">
        <f t="shared" si="4"/>
        <v>5070446.4632097008</v>
      </c>
      <c r="L41" s="24">
        <f t="shared" si="0"/>
        <v>1690148.8210699002</v>
      </c>
      <c r="M41" s="15"/>
    </row>
    <row r="42" spans="1:14">
      <c r="B42" s="25">
        <v>3055</v>
      </c>
      <c r="C42" s="26" t="s">
        <v>47</v>
      </c>
      <c r="D42" t="s">
        <v>21</v>
      </c>
      <c r="E42" s="27">
        <v>3064</v>
      </c>
      <c r="F42" s="28">
        <f t="shared" si="1"/>
        <v>2818.6000751543907</v>
      </c>
      <c r="G42" s="29">
        <f t="shared" si="2"/>
        <v>8636190.6302730534</v>
      </c>
      <c r="H42" s="27">
        <v>11872</v>
      </c>
      <c r="I42" s="28">
        <v>1119.3880356869661</v>
      </c>
      <c r="J42" s="29">
        <f t="shared" si="3"/>
        <v>13289374.759675661</v>
      </c>
      <c r="K42" s="29">
        <f t="shared" si="4"/>
        <v>21925565.389948715</v>
      </c>
      <c r="L42" s="24">
        <f t="shared" si="0"/>
        <v>7308521.7966495715</v>
      </c>
      <c r="M42" s="16"/>
    </row>
    <row r="43" spans="1:14">
      <c r="B43" s="25">
        <v>31000</v>
      </c>
      <c r="C43" t="s">
        <v>48</v>
      </c>
      <c r="D43" t="s">
        <v>21</v>
      </c>
      <c r="E43" s="27">
        <v>868</v>
      </c>
      <c r="F43" s="28">
        <f t="shared" si="1"/>
        <v>2818.6000751543907</v>
      </c>
      <c r="G43" s="29">
        <f t="shared" si="2"/>
        <v>2446544.8652340109</v>
      </c>
      <c r="H43" s="27">
        <v>4942</v>
      </c>
      <c r="I43" s="28">
        <v>1119.3880356869661</v>
      </c>
      <c r="J43" s="29">
        <f t="shared" si="3"/>
        <v>5532015.6723649865</v>
      </c>
      <c r="K43" s="29">
        <f t="shared" si="4"/>
        <v>7978560.5375989974</v>
      </c>
      <c r="L43" s="24">
        <f t="shared" si="0"/>
        <v>2659520.1791996658</v>
      </c>
    </row>
    <row r="44" spans="1:14">
      <c r="B44" s="25">
        <v>4001</v>
      </c>
      <c r="C44" t="s">
        <v>49</v>
      </c>
      <c r="D44" t="s">
        <v>21</v>
      </c>
      <c r="E44" s="27">
        <v>1098</v>
      </c>
      <c r="F44" s="28">
        <f t="shared" si="1"/>
        <v>2818.6000751543907</v>
      </c>
      <c r="G44" s="29">
        <f t="shared" si="2"/>
        <v>3094822.8825195208</v>
      </c>
      <c r="H44" s="27">
        <v>6273</v>
      </c>
      <c r="I44" s="28">
        <v>1119.3880356869661</v>
      </c>
      <c r="J44" s="29">
        <f t="shared" si="3"/>
        <v>7021921.147864338</v>
      </c>
      <c r="K44" s="29">
        <f t="shared" si="4"/>
        <v>10116744.030383859</v>
      </c>
      <c r="L44" s="24">
        <f t="shared" si="0"/>
        <v>3372248.0101279528</v>
      </c>
    </row>
    <row r="45" spans="1:14">
      <c r="B45" s="25">
        <v>5012</v>
      </c>
      <c r="C45" t="s">
        <v>50</v>
      </c>
      <c r="D45" t="s">
        <v>21</v>
      </c>
      <c r="E45" s="27">
        <v>816</v>
      </c>
      <c r="F45" s="28">
        <f t="shared" si="1"/>
        <v>2818.6000751543907</v>
      </c>
      <c r="G45" s="29">
        <f t="shared" si="2"/>
        <v>2299977.6613259828</v>
      </c>
      <c r="H45" s="27">
        <v>3885</v>
      </c>
      <c r="I45" s="28">
        <v>1119.3880356869661</v>
      </c>
      <c r="J45" s="29">
        <f t="shared" si="3"/>
        <v>4348822.5186438635</v>
      </c>
      <c r="K45" s="29">
        <f t="shared" si="4"/>
        <v>6648800.1799698463</v>
      </c>
      <c r="L45" s="24">
        <f t="shared" si="0"/>
        <v>2216266.7266566153</v>
      </c>
    </row>
  </sheetData>
  <pageMargins left="0.7" right="0.7" top="0.75" bottom="0.75" header="0.3" footer="0.3"/>
  <pageSetup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F12D7-EF74-418C-8B48-311789090E25}">
  <sheetPr>
    <pageSetUpPr fitToPage="1"/>
  </sheetPr>
  <dimension ref="A1:L67"/>
  <sheetViews>
    <sheetView topLeftCell="B1" workbookViewId="0">
      <selection activeCell="L16" sqref="L16"/>
    </sheetView>
  </sheetViews>
  <sheetFormatPr defaultRowHeight="14.45"/>
  <cols>
    <col min="1" max="1" width="0" hidden="1" customWidth="1"/>
    <col min="3" max="3" width="32.7109375" bestFit="1" customWidth="1"/>
    <col min="4" max="4" width="13.5703125" bestFit="1" customWidth="1"/>
    <col min="6" max="6" width="12.28515625" customWidth="1"/>
    <col min="7" max="7" width="16.140625" customWidth="1"/>
    <col min="8" max="8" width="12" customWidth="1"/>
    <col min="10" max="10" width="14" bestFit="1" customWidth="1"/>
    <col min="11" max="11" width="12" bestFit="1" customWidth="1"/>
    <col min="12" max="12" width="13.7109375" bestFit="1" customWidth="1"/>
  </cols>
  <sheetData>
    <row r="1" spans="1:12">
      <c r="B1" s="1" t="s">
        <v>0</v>
      </c>
      <c r="E1" s="1" t="s">
        <v>1</v>
      </c>
    </row>
    <row r="2" spans="1:12">
      <c r="B2" s="1" t="s">
        <v>51</v>
      </c>
    </row>
    <row r="3" spans="1:12" ht="15" thickBot="1"/>
    <row r="4" spans="1:12">
      <c r="C4" s="2" t="s">
        <v>3</v>
      </c>
      <c r="D4" s="3"/>
      <c r="E4" s="3"/>
      <c r="F4" s="3"/>
      <c r="G4" s="3" t="s">
        <v>4</v>
      </c>
      <c r="H4" s="4"/>
    </row>
    <row r="5" spans="1:12">
      <c r="C5" s="33">
        <v>7793812</v>
      </c>
      <c r="D5" s="6"/>
      <c r="E5" s="1"/>
      <c r="F5" s="1"/>
      <c r="G5" s="34">
        <v>26849592</v>
      </c>
      <c r="H5" s="8"/>
      <c r="J5" s="15"/>
    </row>
    <row r="6" spans="1:12">
      <c r="C6" s="35" t="s">
        <v>5</v>
      </c>
      <c r="D6" s="1"/>
      <c r="E6" s="1"/>
      <c r="F6" s="1"/>
      <c r="G6" s="36" t="s">
        <v>6</v>
      </c>
      <c r="H6" s="10"/>
      <c r="J6" s="15"/>
    </row>
    <row r="7" spans="1:12" ht="15" thickBot="1">
      <c r="C7" s="37">
        <f>C5/4</f>
        <v>1948453</v>
      </c>
      <c r="D7" s="12"/>
      <c r="E7" s="12"/>
      <c r="F7" s="12"/>
      <c r="G7" s="13">
        <f>G5/4</f>
        <v>6712398</v>
      </c>
      <c r="H7" s="14"/>
    </row>
    <row r="8" spans="1:12">
      <c r="C8" s="38"/>
      <c r="G8" s="39"/>
    </row>
    <row r="9" spans="1:12">
      <c r="B9" s="1" t="s">
        <v>7</v>
      </c>
      <c r="G9" s="15"/>
    </row>
    <row r="10" spans="1:12">
      <c r="B10" s="1"/>
      <c r="G10" s="15"/>
    </row>
    <row r="11" spans="1:12">
      <c r="B11" s="1" t="s">
        <v>8</v>
      </c>
    </row>
    <row r="12" spans="1:12">
      <c r="E12" s="39"/>
      <c r="F12" s="40"/>
      <c r="I12" s="40"/>
    </row>
    <row r="14" spans="1:12" s="17" customFormat="1" ht="72.599999999999994">
      <c r="B14" s="18" t="s">
        <v>9</v>
      </c>
      <c r="C14" s="18" t="s">
        <v>10</v>
      </c>
      <c r="D14" s="18" t="s">
        <v>11</v>
      </c>
      <c r="E14" s="19" t="s">
        <v>12</v>
      </c>
      <c r="F14" s="18" t="s">
        <v>13</v>
      </c>
      <c r="G14" s="18" t="s">
        <v>14</v>
      </c>
      <c r="H14" s="19" t="s">
        <v>15</v>
      </c>
      <c r="I14" s="18" t="s">
        <v>16</v>
      </c>
      <c r="J14" s="18" t="s">
        <v>17</v>
      </c>
      <c r="K14" s="18" t="s">
        <v>18</v>
      </c>
      <c r="L14" s="18" t="s">
        <v>19</v>
      </c>
    </row>
    <row r="15" spans="1:12" s="17" customFormat="1">
      <c r="B15" s="20"/>
      <c r="C15" s="20"/>
      <c r="D15" s="20"/>
      <c r="E15" s="21">
        <v>786</v>
      </c>
      <c r="F15" s="22">
        <f>C7/E15</f>
        <v>2478.9478371501273</v>
      </c>
      <c r="G15" s="23">
        <f>SUM(G16:G66)</f>
        <v>1948453.0000000002</v>
      </c>
      <c r="H15" s="21">
        <v>32806</v>
      </c>
      <c r="I15" s="22">
        <f>G7/H15</f>
        <v>204.60885203926111</v>
      </c>
      <c r="J15" s="23">
        <f>SUM(J16:J66)</f>
        <v>6712397.9999999991</v>
      </c>
      <c r="K15" s="23">
        <f>SUM(K16:K66)</f>
        <v>8660851</v>
      </c>
      <c r="L15" s="23">
        <f>K15/3</f>
        <v>2886950.3333333335</v>
      </c>
    </row>
    <row r="16" spans="1:12">
      <c r="A16">
        <v>141346</v>
      </c>
      <c r="B16" s="41">
        <v>2014</v>
      </c>
      <c r="C16" s="26" t="s">
        <v>52</v>
      </c>
      <c r="D16" t="s">
        <v>53</v>
      </c>
      <c r="E16">
        <v>0</v>
      </c>
      <c r="F16" s="28">
        <f>$F$15</f>
        <v>2478.9478371501273</v>
      </c>
      <c r="G16" s="29">
        <f>F16*E16</f>
        <v>0</v>
      </c>
      <c r="H16" s="27">
        <v>1013</v>
      </c>
      <c r="I16" s="28">
        <f>$I$15</f>
        <v>204.60885203926111</v>
      </c>
      <c r="J16" s="15">
        <f>H16*I16</f>
        <v>207268.76711577151</v>
      </c>
      <c r="K16" s="15">
        <f>J16+G16</f>
        <v>207268.76711577151</v>
      </c>
      <c r="L16" s="24">
        <f t="shared" ref="L16:L34" si="0">K16/3</f>
        <v>69089.589038590508</v>
      </c>
    </row>
    <row r="17" spans="1:12">
      <c r="A17">
        <v>141328</v>
      </c>
      <c r="B17" s="41">
        <v>3062</v>
      </c>
      <c r="C17" s="26" t="s">
        <v>54</v>
      </c>
      <c r="D17" t="s">
        <v>53</v>
      </c>
      <c r="E17">
        <v>0</v>
      </c>
      <c r="F17" s="28">
        <f t="shared" ref="F17:F34" si="1">$F$15</f>
        <v>2478.9478371501273</v>
      </c>
      <c r="G17" s="29">
        <f t="shared" ref="G17:G34" si="2">F17*E17</f>
        <v>0</v>
      </c>
      <c r="H17" s="27">
        <v>824</v>
      </c>
      <c r="I17" s="28">
        <f t="shared" ref="I17:I34" si="3">$I$15</f>
        <v>204.60885203926111</v>
      </c>
      <c r="J17" s="15">
        <f t="shared" ref="J17:J34" si="4">H17*I17</f>
        <v>168597.69408035115</v>
      </c>
      <c r="K17" s="15">
        <f t="shared" ref="K17:K34" si="5">J17+G17</f>
        <v>168597.69408035115</v>
      </c>
      <c r="L17" s="24">
        <f t="shared" si="0"/>
        <v>56199.231360117054</v>
      </c>
    </row>
    <row r="18" spans="1:12">
      <c r="A18">
        <v>141321</v>
      </c>
      <c r="B18" s="41">
        <v>3091</v>
      </c>
      <c r="C18" s="26" t="s">
        <v>55</v>
      </c>
      <c r="D18" t="s">
        <v>53</v>
      </c>
      <c r="E18">
        <v>1</v>
      </c>
      <c r="F18" s="28">
        <f t="shared" si="1"/>
        <v>2478.9478371501273</v>
      </c>
      <c r="G18" s="29">
        <f t="shared" si="2"/>
        <v>2478.9478371501273</v>
      </c>
      <c r="H18" s="27">
        <v>883</v>
      </c>
      <c r="I18" s="28">
        <f t="shared" si="3"/>
        <v>204.60885203926111</v>
      </c>
      <c r="J18" s="15">
        <f t="shared" si="4"/>
        <v>180669.61635066755</v>
      </c>
      <c r="K18" s="15">
        <f t="shared" si="5"/>
        <v>183148.56418781768</v>
      </c>
      <c r="L18" s="24">
        <f t="shared" si="0"/>
        <v>61049.521395939228</v>
      </c>
    </row>
    <row r="19" spans="1:12">
      <c r="A19">
        <v>141324</v>
      </c>
      <c r="B19" s="41">
        <v>6003</v>
      </c>
      <c r="C19" s="26" t="s">
        <v>56</v>
      </c>
      <c r="D19" t="s">
        <v>53</v>
      </c>
      <c r="E19">
        <v>32</v>
      </c>
      <c r="F19" s="28">
        <f t="shared" si="1"/>
        <v>2478.9478371501273</v>
      </c>
      <c r="G19" s="29">
        <f t="shared" si="2"/>
        <v>79326.330788804073</v>
      </c>
      <c r="H19" s="27">
        <v>1253</v>
      </c>
      <c r="I19" s="28">
        <f t="shared" si="3"/>
        <v>204.60885203926111</v>
      </c>
      <c r="J19" s="15">
        <f t="shared" si="4"/>
        <v>256374.89160519416</v>
      </c>
      <c r="K19" s="15">
        <f t="shared" si="5"/>
        <v>335701.22239399824</v>
      </c>
      <c r="L19" s="24">
        <f t="shared" si="0"/>
        <v>111900.40746466607</v>
      </c>
    </row>
    <row r="20" spans="1:12">
      <c r="A20">
        <v>141305</v>
      </c>
      <c r="B20" s="41">
        <v>7004</v>
      </c>
      <c r="C20" s="26" t="s">
        <v>57</v>
      </c>
      <c r="D20" t="s">
        <v>53</v>
      </c>
      <c r="E20">
        <v>0</v>
      </c>
      <c r="F20" s="28">
        <f t="shared" si="1"/>
        <v>2478.9478371501273</v>
      </c>
      <c r="G20" s="29">
        <f t="shared" si="2"/>
        <v>0</v>
      </c>
      <c r="H20" s="27">
        <v>1469</v>
      </c>
      <c r="I20" s="28">
        <f t="shared" si="3"/>
        <v>204.60885203926111</v>
      </c>
      <c r="J20" s="15">
        <f t="shared" si="4"/>
        <v>300570.40364567458</v>
      </c>
      <c r="K20" s="15">
        <f t="shared" si="5"/>
        <v>300570.40364567458</v>
      </c>
      <c r="L20" s="24">
        <f t="shared" si="0"/>
        <v>100190.1345485582</v>
      </c>
    </row>
    <row r="21" spans="1:12">
      <c r="A21">
        <v>141320</v>
      </c>
      <c r="B21" s="41">
        <v>8015</v>
      </c>
      <c r="C21" s="26" t="s">
        <v>58</v>
      </c>
      <c r="D21" t="s">
        <v>53</v>
      </c>
      <c r="E21">
        <v>5</v>
      </c>
      <c r="F21" s="28">
        <f t="shared" si="1"/>
        <v>2478.9478371501273</v>
      </c>
      <c r="G21" s="29">
        <f t="shared" si="2"/>
        <v>12394.739185750637</v>
      </c>
      <c r="H21" s="27">
        <v>1397</v>
      </c>
      <c r="I21" s="28">
        <f t="shared" si="3"/>
        <v>204.60885203926111</v>
      </c>
      <c r="J21" s="15">
        <f t="shared" si="4"/>
        <v>285838.56629884779</v>
      </c>
      <c r="K21" s="15">
        <f t="shared" si="5"/>
        <v>298233.30548459844</v>
      </c>
      <c r="L21" s="24">
        <f t="shared" si="0"/>
        <v>99411.101828199477</v>
      </c>
    </row>
    <row r="22" spans="1:12">
      <c r="A22">
        <v>140112</v>
      </c>
      <c r="B22" s="41">
        <v>10005</v>
      </c>
      <c r="C22" s="26" t="s">
        <v>59</v>
      </c>
      <c r="D22" t="s">
        <v>53</v>
      </c>
      <c r="E22">
        <v>13</v>
      </c>
      <c r="F22" s="28">
        <f t="shared" si="1"/>
        <v>2478.9478371501273</v>
      </c>
      <c r="G22" s="29">
        <f t="shared" si="2"/>
        <v>32226.321882951655</v>
      </c>
      <c r="H22" s="27">
        <v>2206</v>
      </c>
      <c r="I22" s="28">
        <f t="shared" si="3"/>
        <v>204.60885203926111</v>
      </c>
      <c r="J22" s="15">
        <f t="shared" si="4"/>
        <v>451367.12759861001</v>
      </c>
      <c r="K22" s="15">
        <f t="shared" si="5"/>
        <v>483593.44948156166</v>
      </c>
      <c r="L22" s="24">
        <f t="shared" si="0"/>
        <v>161197.8164938539</v>
      </c>
    </row>
    <row r="23" spans="1:12">
      <c r="A23">
        <v>141344</v>
      </c>
      <c r="B23" s="41">
        <v>13012</v>
      </c>
      <c r="C23" s="26" t="s">
        <v>60</v>
      </c>
      <c r="D23" t="s">
        <v>53</v>
      </c>
      <c r="E23">
        <v>0</v>
      </c>
      <c r="F23" s="28">
        <f t="shared" si="1"/>
        <v>2478.9478371501273</v>
      </c>
      <c r="G23" s="29">
        <f t="shared" si="2"/>
        <v>0</v>
      </c>
      <c r="H23" s="27">
        <v>1181</v>
      </c>
      <c r="I23" s="28">
        <f t="shared" si="3"/>
        <v>204.60885203926111</v>
      </c>
      <c r="J23" s="15">
        <f t="shared" si="4"/>
        <v>241643.05425836737</v>
      </c>
      <c r="K23" s="15">
        <f t="shared" si="5"/>
        <v>241643.05425836737</v>
      </c>
      <c r="L23" s="24">
        <f t="shared" si="0"/>
        <v>80547.684752789122</v>
      </c>
    </row>
    <row r="24" spans="1:12">
      <c r="A24">
        <v>141326</v>
      </c>
      <c r="B24" s="41">
        <v>13013</v>
      </c>
      <c r="C24" s="26" t="s">
        <v>61</v>
      </c>
      <c r="D24" t="s">
        <v>53</v>
      </c>
      <c r="E24">
        <v>30</v>
      </c>
      <c r="F24" s="28">
        <f t="shared" si="1"/>
        <v>2478.9478371501273</v>
      </c>
      <c r="G24" s="29">
        <f t="shared" si="2"/>
        <v>74368.435114503824</v>
      </c>
      <c r="H24" s="27">
        <v>2795</v>
      </c>
      <c r="I24" s="28">
        <f t="shared" si="3"/>
        <v>204.60885203926111</v>
      </c>
      <c r="J24" s="15">
        <f t="shared" si="4"/>
        <v>571881.74144973478</v>
      </c>
      <c r="K24" s="15">
        <f t="shared" si="5"/>
        <v>646250.17656423862</v>
      </c>
      <c r="L24" s="24">
        <f t="shared" si="0"/>
        <v>215416.72552141288</v>
      </c>
    </row>
    <row r="25" spans="1:12">
      <c r="A25">
        <v>141343</v>
      </c>
      <c r="B25" s="41">
        <v>13019</v>
      </c>
      <c r="C25" s="26" t="s">
        <v>62</v>
      </c>
      <c r="D25" t="s">
        <v>53</v>
      </c>
      <c r="E25">
        <v>7</v>
      </c>
      <c r="F25" s="28">
        <f t="shared" si="1"/>
        <v>2478.9478371501273</v>
      </c>
      <c r="G25" s="29">
        <f t="shared" si="2"/>
        <v>17352.63486005089</v>
      </c>
      <c r="H25" s="27">
        <v>2076</v>
      </c>
      <c r="I25" s="28">
        <f t="shared" si="3"/>
        <v>204.60885203926111</v>
      </c>
      <c r="J25" s="15">
        <f t="shared" si="4"/>
        <v>424767.97683350608</v>
      </c>
      <c r="K25" s="15">
        <f t="shared" si="5"/>
        <v>442120.61169355694</v>
      </c>
      <c r="L25" s="24">
        <f t="shared" si="0"/>
        <v>147373.53723118565</v>
      </c>
    </row>
    <row r="26" spans="1:12">
      <c r="A26">
        <v>141317</v>
      </c>
      <c r="B26" s="41">
        <v>13021</v>
      </c>
      <c r="C26" s="26" t="s">
        <v>63</v>
      </c>
      <c r="D26" t="s">
        <v>53</v>
      </c>
      <c r="E26">
        <v>90</v>
      </c>
      <c r="F26" s="28">
        <f t="shared" si="1"/>
        <v>2478.9478371501273</v>
      </c>
      <c r="G26" s="29">
        <f t="shared" si="2"/>
        <v>223105.30534351146</v>
      </c>
      <c r="H26" s="27">
        <v>2000</v>
      </c>
      <c r="I26" s="28">
        <f t="shared" si="3"/>
        <v>204.60885203926111</v>
      </c>
      <c r="J26" s="15">
        <f t="shared" si="4"/>
        <v>409217.70407852222</v>
      </c>
      <c r="K26" s="15">
        <f t="shared" si="5"/>
        <v>632323.00942203368</v>
      </c>
      <c r="L26" s="24">
        <f t="shared" si="0"/>
        <v>210774.33647401122</v>
      </c>
    </row>
    <row r="27" spans="1:12">
      <c r="A27">
        <v>141300</v>
      </c>
      <c r="B27" s="41">
        <v>13023</v>
      </c>
      <c r="C27" s="26" t="s">
        <v>64</v>
      </c>
      <c r="D27" t="s">
        <v>53</v>
      </c>
      <c r="E27">
        <v>17</v>
      </c>
      <c r="F27" s="28">
        <f t="shared" si="1"/>
        <v>2478.9478371501273</v>
      </c>
      <c r="G27" s="29">
        <f t="shared" si="2"/>
        <v>42142.113231552161</v>
      </c>
      <c r="H27" s="27">
        <v>675</v>
      </c>
      <c r="I27" s="28">
        <f t="shared" si="3"/>
        <v>204.60885203926111</v>
      </c>
      <c r="J27" s="15">
        <f t="shared" si="4"/>
        <v>138110.97512650126</v>
      </c>
      <c r="K27" s="15">
        <f t="shared" si="5"/>
        <v>180253.08835805341</v>
      </c>
      <c r="L27" s="24">
        <f t="shared" si="0"/>
        <v>60084.362786017802</v>
      </c>
    </row>
    <row r="28" spans="1:12">
      <c r="A28">
        <v>141345</v>
      </c>
      <c r="B28" s="41">
        <v>14003</v>
      </c>
      <c r="C28" s="26" t="s">
        <v>65</v>
      </c>
      <c r="D28" t="s">
        <v>53</v>
      </c>
      <c r="E28">
        <v>0</v>
      </c>
      <c r="F28" s="28">
        <f t="shared" si="1"/>
        <v>2478.9478371501273</v>
      </c>
      <c r="G28" s="29">
        <f t="shared" si="2"/>
        <v>0</v>
      </c>
      <c r="H28" s="27">
        <v>142</v>
      </c>
      <c r="I28" s="28">
        <f t="shared" si="3"/>
        <v>204.60885203926111</v>
      </c>
      <c r="J28" s="15">
        <f t="shared" si="4"/>
        <v>29054.456989575079</v>
      </c>
      <c r="K28" s="15">
        <f t="shared" si="5"/>
        <v>29054.456989575079</v>
      </c>
      <c r="L28" s="24">
        <f t="shared" si="0"/>
        <v>9684.8189965250258</v>
      </c>
    </row>
    <row r="29" spans="1:12">
      <c r="A29">
        <v>141319</v>
      </c>
      <c r="B29" s="41">
        <v>16012</v>
      </c>
      <c r="C29" s="26" t="s">
        <v>66</v>
      </c>
      <c r="D29" t="s">
        <v>53</v>
      </c>
      <c r="E29">
        <v>21</v>
      </c>
      <c r="F29" s="28">
        <f t="shared" si="1"/>
        <v>2478.9478371501273</v>
      </c>
      <c r="G29" s="29">
        <f t="shared" si="2"/>
        <v>52057.904580152674</v>
      </c>
      <c r="H29" s="27">
        <v>634</v>
      </c>
      <c r="I29" s="28">
        <f t="shared" si="3"/>
        <v>204.60885203926111</v>
      </c>
      <c r="J29" s="15">
        <f t="shared" si="4"/>
        <v>129722.01219289155</v>
      </c>
      <c r="K29" s="15">
        <f t="shared" si="5"/>
        <v>181779.91677304421</v>
      </c>
      <c r="L29" s="24">
        <f t="shared" si="0"/>
        <v>60593.305591014738</v>
      </c>
    </row>
    <row r="30" spans="1:12">
      <c r="A30">
        <v>140138</v>
      </c>
      <c r="B30" s="41">
        <v>18010</v>
      </c>
      <c r="C30" s="26" t="s">
        <v>67</v>
      </c>
      <c r="D30" t="s">
        <v>53</v>
      </c>
      <c r="E30">
        <v>0</v>
      </c>
      <c r="F30" s="28">
        <f t="shared" si="1"/>
        <v>2478.9478371501273</v>
      </c>
      <c r="G30" s="29">
        <f t="shared" si="2"/>
        <v>0</v>
      </c>
      <c r="H30" s="27">
        <v>904</v>
      </c>
      <c r="I30" s="28">
        <f t="shared" si="3"/>
        <v>204.60885203926111</v>
      </c>
      <c r="J30" s="15">
        <f t="shared" si="4"/>
        <v>184966.40224349205</v>
      </c>
      <c r="K30" s="15">
        <f t="shared" si="5"/>
        <v>184966.40224349205</v>
      </c>
      <c r="L30" s="24">
        <f t="shared" si="0"/>
        <v>61655.467414497347</v>
      </c>
    </row>
    <row r="31" spans="1:12">
      <c r="A31">
        <v>140141</v>
      </c>
      <c r="B31" s="41">
        <v>18014</v>
      </c>
      <c r="C31" s="26" t="s">
        <v>68</v>
      </c>
      <c r="D31" t="s">
        <v>53</v>
      </c>
      <c r="E31">
        <v>100</v>
      </c>
      <c r="F31" s="28">
        <f t="shared" si="1"/>
        <v>2478.9478371501273</v>
      </c>
      <c r="G31" s="29">
        <f t="shared" si="2"/>
        <v>247894.78371501272</v>
      </c>
      <c r="H31" s="27">
        <v>2670</v>
      </c>
      <c r="I31" s="28">
        <f t="shared" si="3"/>
        <v>204.60885203926111</v>
      </c>
      <c r="J31" s="15">
        <f t="shared" si="4"/>
        <v>546305.63494482718</v>
      </c>
      <c r="K31" s="15">
        <f t="shared" si="5"/>
        <v>794200.4186598399</v>
      </c>
      <c r="L31" s="24">
        <f t="shared" si="0"/>
        <v>264733.47288661328</v>
      </c>
    </row>
    <row r="32" spans="1:12">
      <c r="A32">
        <v>140038</v>
      </c>
      <c r="B32" s="41">
        <v>19001</v>
      </c>
      <c r="C32" s="26" t="s">
        <v>69</v>
      </c>
      <c r="D32" t="s">
        <v>53</v>
      </c>
      <c r="E32">
        <v>15</v>
      </c>
      <c r="F32" s="28">
        <f t="shared" si="1"/>
        <v>2478.9478371501273</v>
      </c>
      <c r="G32" s="29">
        <f t="shared" si="2"/>
        <v>37184.217557251912</v>
      </c>
      <c r="H32" s="27">
        <v>1603</v>
      </c>
      <c r="I32" s="28">
        <f t="shared" si="3"/>
        <v>204.60885203926111</v>
      </c>
      <c r="J32" s="15">
        <f t="shared" si="4"/>
        <v>327987.98981893557</v>
      </c>
      <c r="K32" s="15">
        <f t="shared" si="5"/>
        <v>365172.20737618749</v>
      </c>
      <c r="L32" s="24">
        <f t="shared" si="0"/>
        <v>121724.06912539584</v>
      </c>
    </row>
    <row r="33" spans="1:12">
      <c r="A33">
        <v>141341</v>
      </c>
      <c r="B33" s="41">
        <v>19010</v>
      </c>
      <c r="C33" s="26" t="s">
        <v>70</v>
      </c>
      <c r="D33" t="s">
        <v>53</v>
      </c>
      <c r="E33">
        <v>447</v>
      </c>
      <c r="F33" s="28">
        <f t="shared" si="1"/>
        <v>2478.9478371501273</v>
      </c>
      <c r="G33" s="29">
        <f t="shared" si="2"/>
        <v>1108089.683206107</v>
      </c>
      <c r="H33" s="27">
        <v>7280</v>
      </c>
      <c r="I33" s="28">
        <f t="shared" si="3"/>
        <v>204.60885203926111</v>
      </c>
      <c r="J33" s="15">
        <f t="shared" si="4"/>
        <v>1489552.4428458209</v>
      </c>
      <c r="K33" s="15">
        <f t="shared" si="5"/>
        <v>2597642.1260519279</v>
      </c>
      <c r="L33" s="24">
        <f t="shared" si="0"/>
        <v>865880.70868397597</v>
      </c>
    </row>
    <row r="34" spans="1:12">
      <c r="A34">
        <v>141332</v>
      </c>
      <c r="B34" s="41">
        <v>19023</v>
      </c>
      <c r="C34" s="26" t="s">
        <v>71</v>
      </c>
      <c r="D34" t="s">
        <v>53</v>
      </c>
      <c r="E34">
        <v>8</v>
      </c>
      <c r="F34" s="28">
        <f t="shared" si="1"/>
        <v>2478.9478371501273</v>
      </c>
      <c r="G34" s="29">
        <f t="shared" si="2"/>
        <v>19831.582697201018</v>
      </c>
      <c r="H34" s="27">
        <v>1801</v>
      </c>
      <c r="I34" s="28">
        <f t="shared" si="3"/>
        <v>204.60885203926111</v>
      </c>
      <c r="J34" s="15">
        <f t="shared" si="4"/>
        <v>368500.54252270923</v>
      </c>
      <c r="K34" s="15">
        <f t="shared" si="5"/>
        <v>388332.12521991023</v>
      </c>
      <c r="L34" s="24">
        <f t="shared" si="0"/>
        <v>129444.04173997008</v>
      </c>
    </row>
    <row r="35" spans="1:12">
      <c r="A35">
        <v>141331</v>
      </c>
      <c r="B35" s="25"/>
      <c r="C35" s="26"/>
      <c r="F35" s="28"/>
      <c r="G35" s="29"/>
      <c r="H35" s="27"/>
      <c r="I35" s="28"/>
      <c r="J35" s="15"/>
      <c r="K35" s="15"/>
      <c r="L35" s="24"/>
    </row>
    <row r="36" spans="1:12">
      <c r="A36">
        <v>140016</v>
      </c>
      <c r="B36" s="25"/>
      <c r="C36" s="26"/>
      <c r="F36" s="28"/>
      <c r="G36" s="29"/>
      <c r="H36" s="27"/>
      <c r="I36" s="28"/>
      <c r="J36" s="15"/>
      <c r="K36" s="15"/>
      <c r="L36" s="24"/>
    </row>
    <row r="37" spans="1:12">
      <c r="A37">
        <v>141323</v>
      </c>
      <c r="B37" s="25"/>
      <c r="C37" s="26"/>
      <c r="F37" s="28"/>
      <c r="G37" s="29"/>
      <c r="H37" s="27"/>
      <c r="I37" s="28"/>
      <c r="J37" s="15"/>
      <c r="K37" s="15"/>
      <c r="L37" s="24"/>
    </row>
    <row r="38" spans="1:12">
      <c r="A38">
        <v>140109</v>
      </c>
      <c r="B38" s="25"/>
      <c r="C38" s="26"/>
      <c r="F38" s="28"/>
      <c r="G38" s="29"/>
      <c r="H38" s="27"/>
      <c r="I38" s="28"/>
      <c r="J38" s="15"/>
      <c r="K38" s="15"/>
      <c r="L38" s="24"/>
    </row>
    <row r="39" spans="1:12">
      <c r="A39">
        <v>141307</v>
      </c>
      <c r="B39" s="25"/>
      <c r="C39" s="26"/>
      <c r="F39" s="28"/>
      <c r="G39" s="29"/>
      <c r="H39" s="27"/>
      <c r="I39" s="28"/>
      <c r="J39" s="15"/>
      <c r="K39" s="15"/>
      <c r="L39" s="24"/>
    </row>
    <row r="40" spans="1:12">
      <c r="A40">
        <v>141303</v>
      </c>
      <c r="B40" s="25"/>
      <c r="C40" s="26"/>
      <c r="F40" s="28"/>
      <c r="G40" s="29"/>
      <c r="H40" s="27"/>
      <c r="I40" s="28"/>
      <c r="J40" s="15"/>
      <c r="K40" s="15"/>
      <c r="L40" s="24"/>
    </row>
    <row r="41" spans="1:12">
      <c r="A41">
        <v>141327</v>
      </c>
      <c r="B41" s="25"/>
      <c r="C41" s="26"/>
      <c r="F41" s="28"/>
      <c r="G41" s="29"/>
      <c r="H41" s="27"/>
      <c r="I41" s="28"/>
      <c r="J41" s="15"/>
      <c r="K41" s="15"/>
      <c r="L41" s="24"/>
    </row>
    <row r="42" spans="1:12">
      <c r="A42">
        <v>141301</v>
      </c>
      <c r="B42" s="25"/>
      <c r="C42" s="26"/>
      <c r="F42" s="28"/>
      <c r="G42" s="29"/>
      <c r="H42" s="27"/>
      <c r="I42" s="28"/>
      <c r="J42" s="15"/>
      <c r="K42" s="15"/>
      <c r="L42" s="24"/>
    </row>
    <row r="43" spans="1:12">
      <c r="A43">
        <v>141338</v>
      </c>
      <c r="B43" s="25"/>
      <c r="C43" s="26"/>
      <c r="F43" s="28"/>
      <c r="G43" s="29"/>
      <c r="H43" s="27"/>
      <c r="I43" s="28"/>
      <c r="J43" s="15"/>
      <c r="K43" s="15"/>
      <c r="L43" s="24"/>
    </row>
    <row r="44" spans="1:12">
      <c r="A44">
        <v>140027</v>
      </c>
      <c r="B44" s="25"/>
      <c r="C44" s="26"/>
      <c r="F44" s="28"/>
      <c r="G44" s="29"/>
      <c r="H44" s="27"/>
      <c r="I44" s="28"/>
      <c r="J44" s="15"/>
      <c r="K44" s="15"/>
      <c r="L44" s="24"/>
    </row>
    <row r="45" spans="1:12">
      <c r="A45">
        <v>140003</v>
      </c>
      <c r="B45" s="25"/>
      <c r="C45" s="26"/>
      <c r="F45" s="28"/>
      <c r="G45" s="29"/>
      <c r="H45" s="27"/>
      <c r="I45" s="28"/>
      <c r="J45" s="15"/>
      <c r="K45" s="15"/>
      <c r="L45" s="24"/>
    </row>
    <row r="46" spans="1:12">
      <c r="A46">
        <v>140173</v>
      </c>
      <c r="B46" s="25"/>
      <c r="C46" s="26"/>
      <c r="F46" s="28"/>
      <c r="G46" s="29"/>
      <c r="H46" s="27"/>
      <c r="I46" s="28"/>
      <c r="J46" s="15"/>
      <c r="K46" s="15"/>
      <c r="L46" s="24"/>
    </row>
    <row r="47" spans="1:12">
      <c r="A47">
        <v>141308</v>
      </c>
      <c r="B47" s="25"/>
      <c r="C47" s="26"/>
      <c r="F47" s="28"/>
      <c r="G47" s="29"/>
      <c r="H47" s="27"/>
      <c r="I47" s="28"/>
      <c r="J47" s="15"/>
      <c r="K47" s="15"/>
      <c r="L47" s="24"/>
    </row>
    <row r="48" spans="1:12">
      <c r="A48">
        <v>140121</v>
      </c>
      <c r="B48" s="25"/>
      <c r="C48" s="26"/>
      <c r="F48" s="28"/>
      <c r="G48" s="29"/>
      <c r="H48" s="27"/>
      <c r="I48" s="28"/>
      <c r="J48" s="15"/>
      <c r="K48" s="15"/>
      <c r="L48" s="24"/>
    </row>
    <row r="49" spans="1:12">
      <c r="A49">
        <v>141302</v>
      </c>
      <c r="B49" s="25"/>
      <c r="C49" s="26"/>
      <c r="F49" s="28"/>
      <c r="G49" s="29"/>
      <c r="H49" s="27"/>
      <c r="I49" s="28"/>
      <c r="J49" s="15"/>
      <c r="K49" s="15"/>
      <c r="L49" s="24"/>
    </row>
    <row r="50" spans="1:12">
      <c r="A50">
        <v>141309</v>
      </c>
      <c r="B50" s="25"/>
      <c r="C50" s="26"/>
      <c r="F50" s="28"/>
      <c r="G50" s="29"/>
      <c r="H50" s="27"/>
      <c r="I50" s="28"/>
      <c r="J50" s="15"/>
      <c r="K50" s="15"/>
      <c r="L50" s="24"/>
    </row>
    <row r="51" spans="1:12">
      <c r="A51">
        <v>141306</v>
      </c>
      <c r="B51" s="25"/>
      <c r="C51" s="26"/>
      <c r="F51" s="28"/>
      <c r="G51" s="29"/>
      <c r="H51" s="27"/>
      <c r="I51" s="28"/>
      <c r="J51" s="15"/>
      <c r="K51" s="15"/>
      <c r="L51" s="24"/>
    </row>
    <row r="52" spans="1:12">
      <c r="A52">
        <v>141315</v>
      </c>
      <c r="B52" s="25"/>
      <c r="C52" s="26"/>
      <c r="F52" s="28"/>
      <c r="G52" s="29"/>
      <c r="H52" s="27"/>
      <c r="I52" s="28"/>
      <c r="J52" s="15"/>
      <c r="K52" s="15"/>
      <c r="L52" s="24"/>
    </row>
    <row r="53" spans="1:12">
      <c r="A53">
        <v>141304</v>
      </c>
      <c r="B53" s="25"/>
      <c r="C53" s="26"/>
      <c r="F53" s="28"/>
      <c r="G53" s="29"/>
      <c r="H53" s="27"/>
      <c r="I53" s="28"/>
      <c r="J53" s="15"/>
      <c r="K53" s="15"/>
      <c r="L53" s="24"/>
    </row>
    <row r="54" spans="1:12">
      <c r="A54">
        <v>140199</v>
      </c>
      <c r="B54" s="25"/>
      <c r="C54" s="26"/>
      <c r="F54" s="28"/>
      <c r="G54" s="29"/>
      <c r="H54" s="27"/>
      <c r="I54" s="28"/>
      <c r="J54" s="15"/>
      <c r="K54" s="15"/>
      <c r="L54" s="24"/>
    </row>
    <row r="55" spans="1:12">
      <c r="A55">
        <v>140168</v>
      </c>
      <c r="B55" s="25"/>
      <c r="C55" s="26"/>
      <c r="F55" s="28"/>
      <c r="G55" s="29"/>
      <c r="H55" s="27"/>
      <c r="I55" s="28"/>
      <c r="J55" s="15"/>
      <c r="K55" s="15"/>
      <c r="L55" s="24"/>
    </row>
    <row r="56" spans="1:12">
      <c r="A56">
        <v>141322</v>
      </c>
      <c r="B56" s="25"/>
      <c r="C56" s="26"/>
      <c r="F56" s="28"/>
      <c r="G56" s="29"/>
      <c r="H56" s="27"/>
      <c r="I56" s="28"/>
      <c r="J56" s="15"/>
      <c r="K56" s="15"/>
      <c r="L56" s="24"/>
    </row>
    <row r="57" spans="1:12">
      <c r="A57">
        <v>140102</v>
      </c>
      <c r="B57" s="25"/>
      <c r="C57" s="26"/>
      <c r="F57" s="28"/>
      <c r="G57" s="29"/>
      <c r="H57" s="27"/>
      <c r="I57" s="28"/>
      <c r="J57" s="15"/>
      <c r="K57" s="15"/>
      <c r="L57" s="24"/>
    </row>
    <row r="58" spans="1:12">
      <c r="A58">
        <v>141335</v>
      </c>
      <c r="B58" s="25"/>
      <c r="C58" s="26"/>
      <c r="F58" s="28"/>
      <c r="G58" s="29"/>
      <c r="H58" s="27"/>
      <c r="I58" s="28"/>
      <c r="J58" s="15"/>
      <c r="K58" s="15"/>
      <c r="L58" s="24"/>
    </row>
    <row r="59" spans="1:12">
      <c r="A59">
        <v>140203</v>
      </c>
      <c r="B59" s="25"/>
      <c r="C59" s="26"/>
      <c r="F59" s="28"/>
      <c r="G59" s="29"/>
      <c r="H59" s="27"/>
      <c r="I59" s="28"/>
      <c r="J59" s="15"/>
      <c r="K59" s="15"/>
      <c r="L59" s="24"/>
    </row>
    <row r="60" spans="1:12">
      <c r="A60">
        <v>141325</v>
      </c>
      <c r="B60" s="25"/>
      <c r="C60" s="26"/>
      <c r="F60" s="28"/>
      <c r="G60" s="29"/>
      <c r="H60" s="27"/>
      <c r="I60" s="28"/>
      <c r="J60" s="15"/>
      <c r="K60" s="15"/>
      <c r="L60" s="24"/>
    </row>
    <row r="61" spans="1:12">
      <c r="A61">
        <v>140047</v>
      </c>
      <c r="B61" s="25"/>
      <c r="C61" s="26"/>
      <c r="F61" s="28"/>
      <c r="G61" s="29"/>
      <c r="H61" s="27"/>
      <c r="I61" s="28"/>
      <c r="J61" s="15"/>
      <c r="K61" s="15"/>
      <c r="L61" s="24"/>
    </row>
    <row r="62" spans="1:12">
      <c r="A62">
        <v>141310</v>
      </c>
      <c r="B62" s="25"/>
      <c r="C62" s="26"/>
      <c r="F62" s="28"/>
      <c r="G62" s="29"/>
      <c r="H62" s="27"/>
      <c r="I62" s="28"/>
      <c r="J62" s="15"/>
      <c r="K62" s="15"/>
      <c r="L62" s="24"/>
    </row>
    <row r="63" spans="1:12">
      <c r="A63">
        <v>141342</v>
      </c>
      <c r="B63" s="25"/>
      <c r="C63" s="26"/>
      <c r="F63" s="28"/>
      <c r="G63" s="29"/>
      <c r="H63" s="27"/>
      <c r="I63" s="28"/>
      <c r="J63" s="15"/>
      <c r="K63" s="15"/>
      <c r="L63" s="24"/>
    </row>
    <row r="64" spans="1:12">
      <c r="A64">
        <v>140061</v>
      </c>
      <c r="B64" s="25"/>
      <c r="C64" s="26"/>
      <c r="F64" s="28"/>
      <c r="G64" s="29"/>
      <c r="H64" s="27"/>
      <c r="I64" s="28"/>
      <c r="J64" s="15"/>
      <c r="K64" s="15"/>
      <c r="L64" s="24"/>
    </row>
    <row r="65" spans="1:12">
      <c r="A65">
        <v>141334</v>
      </c>
      <c r="B65" s="25"/>
      <c r="C65" s="26"/>
      <c r="F65" s="28"/>
      <c r="G65" s="29"/>
      <c r="H65" s="27"/>
      <c r="I65" s="28"/>
      <c r="J65" s="15"/>
      <c r="K65" s="15"/>
      <c r="L65" s="24"/>
    </row>
    <row r="66" spans="1:12">
      <c r="A66">
        <v>141316</v>
      </c>
      <c r="B66" s="25"/>
      <c r="C66" s="26"/>
      <c r="F66" s="28"/>
      <c r="G66" s="29"/>
      <c r="H66" s="27"/>
      <c r="I66" s="28"/>
      <c r="J66" s="15"/>
      <c r="K66" s="15"/>
      <c r="L66" s="24"/>
    </row>
    <row r="67" spans="1:12">
      <c r="E67" s="1"/>
      <c r="G67" s="42"/>
      <c r="H67" s="1"/>
      <c r="J67" s="42"/>
      <c r="K67" s="42"/>
    </row>
  </sheetData>
  <pageMargins left="0.7" right="0.7" top="0.75" bottom="0.75" header="0.3" footer="0.3"/>
  <pageSetup scale="8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632A-8170-4A97-8A74-6FD11DF46B8F}">
  <dimension ref="A1:L54"/>
  <sheetViews>
    <sheetView topLeftCell="B9" workbookViewId="0">
      <selection activeCell="K21" sqref="K21"/>
    </sheetView>
  </sheetViews>
  <sheetFormatPr defaultRowHeight="14.45"/>
  <cols>
    <col min="1" max="1" width="0" hidden="1" customWidth="1"/>
    <col min="3" max="3" width="32.7109375" bestFit="1" customWidth="1"/>
    <col min="4" max="4" width="13.5703125" bestFit="1" customWidth="1"/>
    <col min="6" max="6" width="12.28515625" customWidth="1"/>
    <col min="7" max="7" width="16.140625" customWidth="1"/>
    <col min="8" max="8" width="12" customWidth="1"/>
    <col min="10" max="10" width="15" bestFit="1" customWidth="1"/>
    <col min="11" max="11" width="12" bestFit="1" customWidth="1"/>
    <col min="12" max="12" width="13.7109375" bestFit="1" customWidth="1"/>
  </cols>
  <sheetData>
    <row r="1" spans="1:12">
      <c r="B1" s="1" t="s">
        <v>0</v>
      </c>
    </row>
    <row r="2" spans="1:12">
      <c r="B2" s="1" t="s">
        <v>72</v>
      </c>
    </row>
    <row r="3" spans="1:12" ht="15" thickBot="1"/>
    <row r="4" spans="1:12">
      <c r="C4" s="2" t="s">
        <v>3</v>
      </c>
      <c r="D4" s="3"/>
      <c r="E4" s="3"/>
      <c r="F4" s="3"/>
      <c r="G4" s="3" t="s">
        <v>4</v>
      </c>
      <c r="H4" s="4"/>
    </row>
    <row r="5" spans="1:12">
      <c r="C5" s="43">
        <v>12389160</v>
      </c>
      <c r="D5" s="1"/>
      <c r="E5" s="1"/>
      <c r="F5" s="1"/>
      <c r="G5" s="44">
        <v>137437866</v>
      </c>
      <c r="H5" s="10"/>
      <c r="J5" s="15"/>
    </row>
    <row r="6" spans="1:12">
      <c r="C6" s="35" t="s">
        <v>5</v>
      </c>
      <c r="D6" s="1"/>
      <c r="E6" s="1"/>
      <c r="F6" s="1"/>
      <c r="G6" s="36" t="s">
        <v>6</v>
      </c>
      <c r="H6" s="10"/>
      <c r="J6" s="15"/>
    </row>
    <row r="7" spans="1:12" ht="15" thickBot="1">
      <c r="C7" s="37">
        <f>C5/4</f>
        <v>3097290</v>
      </c>
      <c r="D7" s="12"/>
      <c r="E7" s="12"/>
      <c r="F7" s="12"/>
      <c r="G7" s="13">
        <f>G5/4</f>
        <v>34359466.5</v>
      </c>
      <c r="H7" s="14"/>
    </row>
    <row r="8" spans="1:12">
      <c r="C8" s="38"/>
      <c r="G8" s="39"/>
    </row>
    <row r="9" spans="1:12">
      <c r="B9" s="1" t="s">
        <v>7</v>
      </c>
      <c r="F9" t="s">
        <v>1</v>
      </c>
      <c r="G9" s="15"/>
    </row>
    <row r="10" spans="1:12">
      <c r="B10" s="1"/>
      <c r="G10" s="15"/>
    </row>
    <row r="11" spans="1:12">
      <c r="B11" s="1" t="s">
        <v>8</v>
      </c>
    </row>
    <row r="12" spans="1:12">
      <c r="E12" s="39"/>
      <c r="F12" s="40"/>
      <c r="I12" s="40"/>
    </row>
    <row r="14" spans="1:12" s="17" customFormat="1" ht="72.599999999999994">
      <c r="B14" s="18" t="s">
        <v>9</v>
      </c>
      <c r="C14" s="18" t="s">
        <v>10</v>
      </c>
      <c r="D14" s="18" t="s">
        <v>11</v>
      </c>
      <c r="E14" s="19" t="s">
        <v>12</v>
      </c>
      <c r="F14" s="18" t="s">
        <v>13</v>
      </c>
      <c r="G14" s="18" t="s">
        <v>14</v>
      </c>
      <c r="H14" s="19" t="s">
        <v>15</v>
      </c>
      <c r="I14" s="18" t="s">
        <v>16</v>
      </c>
      <c r="J14" s="18" t="s">
        <v>17</v>
      </c>
      <c r="K14" s="18" t="s">
        <v>18</v>
      </c>
      <c r="L14" s="18" t="s">
        <v>19</v>
      </c>
    </row>
    <row r="15" spans="1:12" s="17" customFormat="1">
      <c r="B15" s="20"/>
      <c r="C15" s="20"/>
      <c r="D15" s="20"/>
      <c r="E15" s="21">
        <v>853</v>
      </c>
      <c r="F15" s="22">
        <f>C7/E15</f>
        <v>3631.0550996483003</v>
      </c>
      <c r="G15" s="23">
        <f>SUM(G16:G54)</f>
        <v>3097289.9999999991</v>
      </c>
      <c r="H15" s="21">
        <v>67438</v>
      </c>
      <c r="I15" s="22">
        <f>G7/H15</f>
        <v>509.49711586939117</v>
      </c>
      <c r="J15" s="23">
        <f>SUM(J16:J54)</f>
        <v>34359466.499999993</v>
      </c>
      <c r="K15" s="23">
        <f>SUM(K16:K54)</f>
        <v>37456756.500000015</v>
      </c>
      <c r="L15" s="23">
        <f>K15/3</f>
        <v>12485585.500000006</v>
      </c>
    </row>
    <row r="16" spans="1:12">
      <c r="A16">
        <v>141346</v>
      </c>
      <c r="B16" s="41">
        <v>1001</v>
      </c>
      <c r="C16" s="26" t="s">
        <v>73</v>
      </c>
      <c r="D16" t="s">
        <v>74</v>
      </c>
      <c r="E16">
        <v>0</v>
      </c>
      <c r="F16" s="28">
        <f>$F$15</f>
        <v>3631.0550996483003</v>
      </c>
      <c r="G16" s="29">
        <f>F16*E16</f>
        <v>0</v>
      </c>
      <c r="H16" s="27">
        <v>650</v>
      </c>
      <c r="I16" s="28">
        <f>$I$15</f>
        <v>509.49711586939117</v>
      </c>
      <c r="J16" s="15">
        <f>H16*I16</f>
        <v>331173.12531510426</v>
      </c>
      <c r="K16" s="15">
        <f>J16+G16</f>
        <v>331173.12531510426</v>
      </c>
      <c r="L16" s="24">
        <f t="shared" ref="L16:L52" si="0">K16/3</f>
        <v>110391.04177170142</v>
      </c>
    </row>
    <row r="17" spans="1:12">
      <c r="A17">
        <v>141328</v>
      </c>
      <c r="B17" s="41">
        <v>1006</v>
      </c>
      <c r="C17" s="26" t="s">
        <v>75</v>
      </c>
      <c r="D17" t="s">
        <v>74</v>
      </c>
      <c r="E17">
        <v>10</v>
      </c>
      <c r="F17" s="28">
        <f t="shared" ref="F17:F54" si="1">$F$15</f>
        <v>3631.0550996483003</v>
      </c>
      <c r="G17" s="29">
        <f t="shared" ref="G17:G52" si="2">F17*E17</f>
        <v>36310.550996483005</v>
      </c>
      <c r="H17" s="27">
        <v>1688</v>
      </c>
      <c r="I17" s="28">
        <f t="shared" ref="I17:I54" si="3">$I$15</f>
        <v>509.49711586939117</v>
      </c>
      <c r="J17" s="15">
        <f t="shared" ref="J17:J52" si="4">H17*I17</f>
        <v>860031.13158753223</v>
      </c>
      <c r="K17" s="15">
        <f t="shared" ref="K17:K52" si="5">J17+G17</f>
        <v>896341.68258401519</v>
      </c>
      <c r="L17" s="24">
        <f t="shared" si="0"/>
        <v>298780.5608613384</v>
      </c>
    </row>
    <row r="18" spans="1:12">
      <c r="A18">
        <v>141321</v>
      </c>
      <c r="B18" s="41">
        <v>3007</v>
      </c>
      <c r="C18" s="26" t="s">
        <v>76</v>
      </c>
      <c r="D18" t="s">
        <v>74</v>
      </c>
      <c r="E18">
        <v>38</v>
      </c>
      <c r="F18" s="28">
        <f t="shared" si="1"/>
        <v>3631.0550996483003</v>
      </c>
      <c r="G18" s="29">
        <f t="shared" si="2"/>
        <v>137980.09378663541</v>
      </c>
      <c r="H18" s="27">
        <v>2300</v>
      </c>
      <c r="I18" s="28">
        <f t="shared" si="3"/>
        <v>509.49711586939117</v>
      </c>
      <c r="J18" s="15">
        <f t="shared" si="4"/>
        <v>1171843.3664995998</v>
      </c>
      <c r="K18" s="15">
        <f t="shared" si="5"/>
        <v>1309823.4602862352</v>
      </c>
      <c r="L18" s="24">
        <f t="shared" si="0"/>
        <v>436607.82009541173</v>
      </c>
    </row>
    <row r="19" spans="1:12">
      <c r="A19">
        <v>141324</v>
      </c>
      <c r="B19" s="41">
        <v>3009</v>
      </c>
      <c r="C19" s="26" t="s">
        <v>77</v>
      </c>
      <c r="D19" t="s">
        <v>74</v>
      </c>
      <c r="E19">
        <v>0</v>
      </c>
      <c r="F19" s="28">
        <f t="shared" si="1"/>
        <v>3631.0550996483003</v>
      </c>
      <c r="G19" s="29">
        <f t="shared" si="2"/>
        <v>0</v>
      </c>
      <c r="H19" s="27">
        <v>637</v>
      </c>
      <c r="I19" s="28">
        <f t="shared" si="3"/>
        <v>509.49711586939117</v>
      </c>
      <c r="J19" s="15">
        <f t="shared" si="4"/>
        <v>324549.66280880215</v>
      </c>
      <c r="K19" s="15">
        <f t="shared" si="5"/>
        <v>324549.66280880215</v>
      </c>
      <c r="L19" s="24">
        <f t="shared" si="0"/>
        <v>108183.22093626739</v>
      </c>
    </row>
    <row r="20" spans="1:12">
      <c r="A20">
        <v>141305</v>
      </c>
      <c r="B20" s="41">
        <v>3010</v>
      </c>
      <c r="C20" s="26" t="s">
        <v>55</v>
      </c>
      <c r="D20" t="s">
        <v>74</v>
      </c>
      <c r="E20">
        <v>18</v>
      </c>
      <c r="F20" s="28">
        <f t="shared" si="1"/>
        <v>3631.0550996483003</v>
      </c>
      <c r="G20" s="29">
        <f t="shared" si="2"/>
        <v>65358.991793669404</v>
      </c>
      <c r="H20" s="27">
        <v>1174</v>
      </c>
      <c r="I20" s="28">
        <f t="shared" si="3"/>
        <v>509.49711586939117</v>
      </c>
      <c r="J20" s="15">
        <f t="shared" si="4"/>
        <v>598149.61403066525</v>
      </c>
      <c r="K20" s="15">
        <f t="shared" si="5"/>
        <v>663508.60582433466</v>
      </c>
      <c r="L20" s="24">
        <f t="shared" si="0"/>
        <v>221169.53527477823</v>
      </c>
    </row>
    <row r="21" spans="1:12">
      <c r="A21">
        <v>141320</v>
      </c>
      <c r="B21" s="41">
        <v>4009</v>
      </c>
      <c r="C21" s="26" t="s">
        <v>78</v>
      </c>
      <c r="D21" t="s">
        <v>74</v>
      </c>
      <c r="E21">
        <v>23</v>
      </c>
      <c r="F21" s="28">
        <f t="shared" si="1"/>
        <v>3631.0550996483003</v>
      </c>
      <c r="G21" s="29">
        <f t="shared" si="2"/>
        <v>83514.267291910903</v>
      </c>
      <c r="H21" s="27">
        <v>802</v>
      </c>
      <c r="I21" s="28">
        <f t="shared" si="3"/>
        <v>509.49711586939117</v>
      </c>
      <c r="J21" s="15">
        <f t="shared" si="4"/>
        <v>408616.68692725169</v>
      </c>
      <c r="K21" s="15">
        <f t="shared" si="5"/>
        <v>492130.95421916258</v>
      </c>
      <c r="L21" s="24">
        <f t="shared" si="0"/>
        <v>164043.65140638754</v>
      </c>
    </row>
    <row r="22" spans="1:12">
      <c r="A22">
        <v>140112</v>
      </c>
      <c r="B22" s="41">
        <v>5004</v>
      </c>
      <c r="C22" s="26" t="s">
        <v>79</v>
      </c>
      <c r="D22" t="s">
        <v>74</v>
      </c>
      <c r="E22">
        <v>9</v>
      </c>
      <c r="F22" s="28">
        <f t="shared" si="1"/>
        <v>3631.0550996483003</v>
      </c>
      <c r="G22" s="29">
        <f t="shared" si="2"/>
        <v>32679.495896834702</v>
      </c>
      <c r="H22" s="27">
        <v>3178</v>
      </c>
      <c r="I22" s="28">
        <f t="shared" si="3"/>
        <v>509.49711586939117</v>
      </c>
      <c r="J22" s="15">
        <f t="shared" si="4"/>
        <v>1619181.8342329252</v>
      </c>
      <c r="K22" s="15">
        <f t="shared" si="5"/>
        <v>1651861.3301297599</v>
      </c>
      <c r="L22" s="24">
        <f t="shared" si="0"/>
        <v>550620.44337658666</v>
      </c>
    </row>
    <row r="23" spans="1:12">
      <c r="A23">
        <v>141344</v>
      </c>
      <c r="B23" s="41">
        <v>5009</v>
      </c>
      <c r="C23" s="26" t="s">
        <v>80</v>
      </c>
      <c r="D23" t="s">
        <v>74</v>
      </c>
      <c r="E23">
        <v>0</v>
      </c>
      <c r="F23" s="28">
        <f t="shared" si="1"/>
        <v>3631.0550996483003</v>
      </c>
      <c r="G23" s="29">
        <f t="shared" si="2"/>
        <v>0</v>
      </c>
      <c r="H23" s="27">
        <v>872</v>
      </c>
      <c r="I23" s="28">
        <f t="shared" si="3"/>
        <v>509.49711586939117</v>
      </c>
      <c r="J23" s="15">
        <f t="shared" si="4"/>
        <v>444281.48503810912</v>
      </c>
      <c r="K23" s="15">
        <f t="shared" si="5"/>
        <v>444281.48503810912</v>
      </c>
      <c r="L23" s="24">
        <f t="shared" si="0"/>
        <v>148093.82834603637</v>
      </c>
    </row>
    <row r="24" spans="1:12">
      <c r="A24">
        <v>141326</v>
      </c>
      <c r="B24" s="41">
        <v>6002</v>
      </c>
      <c r="C24" s="26" t="s">
        <v>81</v>
      </c>
      <c r="D24" t="s">
        <v>74</v>
      </c>
      <c r="E24">
        <v>5</v>
      </c>
      <c r="F24" s="28">
        <f t="shared" si="1"/>
        <v>3631.0550996483003</v>
      </c>
      <c r="G24" s="29">
        <f t="shared" si="2"/>
        <v>18155.275498241503</v>
      </c>
      <c r="H24" s="27">
        <v>1532</v>
      </c>
      <c r="I24" s="28">
        <f t="shared" si="3"/>
        <v>509.49711586939117</v>
      </c>
      <c r="J24" s="15">
        <f t="shared" si="4"/>
        <v>780549.58151190728</v>
      </c>
      <c r="K24" s="15">
        <f t="shared" si="5"/>
        <v>798704.85701014881</v>
      </c>
      <c r="L24" s="24">
        <f t="shared" si="0"/>
        <v>266234.95233671629</v>
      </c>
    </row>
    <row r="25" spans="1:12">
      <c r="A25">
        <v>141343</v>
      </c>
      <c r="B25" s="41">
        <v>7006</v>
      </c>
      <c r="C25" s="26" t="s">
        <v>82</v>
      </c>
      <c r="D25" t="s">
        <v>74</v>
      </c>
      <c r="E25">
        <v>77</v>
      </c>
      <c r="F25" s="28">
        <f t="shared" si="1"/>
        <v>3631.0550996483003</v>
      </c>
      <c r="G25" s="29">
        <f t="shared" si="2"/>
        <v>279591.24267291912</v>
      </c>
      <c r="H25" s="27">
        <v>2885</v>
      </c>
      <c r="I25" s="28">
        <f t="shared" si="3"/>
        <v>509.49711586939117</v>
      </c>
      <c r="J25" s="15">
        <f t="shared" si="4"/>
        <v>1469899.1792831935</v>
      </c>
      <c r="K25" s="15">
        <f t="shared" si="5"/>
        <v>1749490.4219561126</v>
      </c>
      <c r="L25" s="24">
        <f t="shared" si="0"/>
        <v>583163.47398537083</v>
      </c>
    </row>
    <row r="26" spans="1:12">
      <c r="A26">
        <v>141317</v>
      </c>
      <c r="B26" s="41">
        <v>7009</v>
      </c>
      <c r="C26" s="26" t="s">
        <v>83</v>
      </c>
      <c r="D26" t="s">
        <v>74</v>
      </c>
      <c r="E26">
        <v>3</v>
      </c>
      <c r="F26" s="28">
        <f t="shared" si="1"/>
        <v>3631.0550996483003</v>
      </c>
      <c r="G26" s="29">
        <f t="shared" si="2"/>
        <v>10893.165298944901</v>
      </c>
      <c r="H26" s="27">
        <v>740</v>
      </c>
      <c r="I26" s="28">
        <f t="shared" si="3"/>
        <v>509.49711586939117</v>
      </c>
      <c r="J26" s="15">
        <f t="shared" si="4"/>
        <v>377027.86574334948</v>
      </c>
      <c r="K26" s="15">
        <f t="shared" si="5"/>
        <v>387921.0310422944</v>
      </c>
      <c r="L26" s="24">
        <f t="shared" si="0"/>
        <v>129307.01034743147</v>
      </c>
    </row>
    <row r="27" spans="1:12">
      <c r="A27">
        <v>141300</v>
      </c>
      <c r="B27" s="41">
        <v>8005</v>
      </c>
      <c r="C27" s="26" t="s">
        <v>84</v>
      </c>
      <c r="D27" t="s">
        <v>74</v>
      </c>
      <c r="E27">
        <v>2</v>
      </c>
      <c r="F27" s="28">
        <f t="shared" si="1"/>
        <v>3631.0550996483003</v>
      </c>
      <c r="G27" s="29">
        <f t="shared" si="2"/>
        <v>7262.1101992966005</v>
      </c>
      <c r="H27" s="27">
        <v>620</v>
      </c>
      <c r="I27" s="28">
        <f t="shared" si="3"/>
        <v>509.49711586939117</v>
      </c>
      <c r="J27" s="15">
        <f t="shared" si="4"/>
        <v>315888.21183902252</v>
      </c>
      <c r="K27" s="15">
        <f t="shared" si="5"/>
        <v>323150.32203831914</v>
      </c>
      <c r="L27" s="24">
        <f t="shared" si="0"/>
        <v>107716.77401277305</v>
      </c>
    </row>
    <row r="28" spans="1:12">
      <c r="A28">
        <v>141345</v>
      </c>
      <c r="B28" s="41">
        <v>8009</v>
      </c>
      <c r="C28" s="26" t="s">
        <v>85</v>
      </c>
      <c r="D28" t="s">
        <v>74</v>
      </c>
      <c r="E28">
        <v>23</v>
      </c>
      <c r="F28" s="28">
        <f t="shared" si="1"/>
        <v>3631.0550996483003</v>
      </c>
      <c r="G28" s="29">
        <f t="shared" si="2"/>
        <v>83514.267291910903</v>
      </c>
      <c r="H28" s="27">
        <v>790</v>
      </c>
      <c r="I28" s="28">
        <f t="shared" si="3"/>
        <v>509.49711586939117</v>
      </c>
      <c r="J28" s="15">
        <f t="shared" si="4"/>
        <v>402502.72153681901</v>
      </c>
      <c r="K28" s="15">
        <f t="shared" si="5"/>
        <v>486016.9888287299</v>
      </c>
      <c r="L28" s="24">
        <f t="shared" si="0"/>
        <v>162005.66294290996</v>
      </c>
    </row>
    <row r="29" spans="1:12">
      <c r="A29">
        <v>141319</v>
      </c>
      <c r="B29" s="41">
        <v>8011</v>
      </c>
      <c r="C29" s="26" t="s">
        <v>86</v>
      </c>
      <c r="D29" t="s">
        <v>74</v>
      </c>
      <c r="E29">
        <v>17</v>
      </c>
      <c r="F29" s="28">
        <f t="shared" si="1"/>
        <v>3631.0550996483003</v>
      </c>
      <c r="G29" s="29">
        <f t="shared" si="2"/>
        <v>61727.936694021104</v>
      </c>
      <c r="H29" s="27">
        <v>1488</v>
      </c>
      <c r="I29" s="28">
        <f t="shared" si="3"/>
        <v>509.49711586939117</v>
      </c>
      <c r="J29" s="15">
        <f t="shared" si="4"/>
        <v>758131.70841365401</v>
      </c>
      <c r="K29" s="15">
        <f t="shared" si="5"/>
        <v>819859.64510767511</v>
      </c>
      <c r="L29" s="24">
        <f t="shared" si="0"/>
        <v>273286.54836922506</v>
      </c>
    </row>
    <row r="30" spans="1:12">
      <c r="A30">
        <v>140138</v>
      </c>
      <c r="B30" s="41">
        <v>8014</v>
      </c>
      <c r="C30" s="26" t="s">
        <v>87</v>
      </c>
      <c r="D30" t="s">
        <v>74</v>
      </c>
      <c r="E30">
        <v>0</v>
      </c>
      <c r="F30" s="28">
        <f t="shared" si="1"/>
        <v>3631.0550996483003</v>
      </c>
      <c r="G30" s="29">
        <f t="shared" si="2"/>
        <v>0</v>
      </c>
      <c r="H30" s="27">
        <v>52</v>
      </c>
      <c r="I30" s="28">
        <f t="shared" si="3"/>
        <v>509.49711586939117</v>
      </c>
      <c r="J30" s="15">
        <f t="shared" si="4"/>
        <v>26493.85002520834</v>
      </c>
      <c r="K30" s="15">
        <f t="shared" si="5"/>
        <v>26493.85002520834</v>
      </c>
      <c r="L30" s="24">
        <f t="shared" si="0"/>
        <v>8831.2833417361126</v>
      </c>
    </row>
    <row r="31" spans="1:12">
      <c r="A31">
        <v>140141</v>
      </c>
      <c r="B31" s="41">
        <v>8018</v>
      </c>
      <c r="C31" s="26" t="s">
        <v>88</v>
      </c>
      <c r="D31" t="s">
        <v>74</v>
      </c>
      <c r="E31">
        <v>11</v>
      </c>
      <c r="F31" s="28">
        <f t="shared" si="1"/>
        <v>3631.0550996483003</v>
      </c>
      <c r="G31" s="29">
        <f t="shared" si="2"/>
        <v>39941.606096131305</v>
      </c>
      <c r="H31" s="27">
        <v>3811</v>
      </c>
      <c r="I31" s="28">
        <f t="shared" si="3"/>
        <v>509.49711586939117</v>
      </c>
      <c r="J31" s="15">
        <f t="shared" si="4"/>
        <v>1941693.5085782497</v>
      </c>
      <c r="K31" s="15">
        <f t="shared" si="5"/>
        <v>1981635.114674381</v>
      </c>
      <c r="L31" s="24">
        <f t="shared" si="0"/>
        <v>660545.03822479362</v>
      </c>
    </row>
    <row r="32" spans="1:12">
      <c r="A32">
        <v>140038</v>
      </c>
      <c r="B32" s="41">
        <v>10002</v>
      </c>
      <c r="C32" s="26" t="s">
        <v>89</v>
      </c>
      <c r="D32" t="s">
        <v>74</v>
      </c>
      <c r="E32">
        <v>144</v>
      </c>
      <c r="F32" s="28">
        <f t="shared" si="1"/>
        <v>3631.0550996483003</v>
      </c>
      <c r="G32" s="29">
        <f t="shared" si="2"/>
        <v>522871.93434935523</v>
      </c>
      <c r="H32" s="27">
        <v>4751</v>
      </c>
      <c r="I32" s="28">
        <f t="shared" si="3"/>
        <v>509.49711586939117</v>
      </c>
      <c r="J32" s="15">
        <f t="shared" si="4"/>
        <v>2420620.7974954774</v>
      </c>
      <c r="K32" s="15">
        <f t="shared" si="5"/>
        <v>2943492.7318448327</v>
      </c>
      <c r="L32" s="24">
        <f t="shared" si="0"/>
        <v>981164.24394827755</v>
      </c>
    </row>
    <row r="33" spans="1:12">
      <c r="A33">
        <v>141341</v>
      </c>
      <c r="B33" s="41">
        <v>11004</v>
      </c>
      <c r="C33" s="26" t="s">
        <v>90</v>
      </c>
      <c r="D33" t="s">
        <v>74</v>
      </c>
      <c r="E33">
        <v>7</v>
      </c>
      <c r="F33" s="28">
        <f t="shared" si="1"/>
        <v>3631.0550996483003</v>
      </c>
      <c r="G33" s="29">
        <f t="shared" si="2"/>
        <v>25417.385697538102</v>
      </c>
      <c r="H33" s="27">
        <v>3226</v>
      </c>
      <c r="I33" s="28">
        <f t="shared" si="3"/>
        <v>509.49711586939117</v>
      </c>
      <c r="J33" s="15">
        <f t="shared" si="4"/>
        <v>1643637.6957946559</v>
      </c>
      <c r="K33" s="15">
        <f t="shared" si="5"/>
        <v>1669055.081492194</v>
      </c>
      <c r="L33" s="24">
        <f t="shared" si="0"/>
        <v>556351.69383073132</v>
      </c>
    </row>
    <row r="34" spans="1:12">
      <c r="A34">
        <v>141332</v>
      </c>
      <c r="B34" s="41">
        <v>12004</v>
      </c>
      <c r="C34" s="26" t="s">
        <v>91</v>
      </c>
      <c r="D34" t="s">
        <v>74</v>
      </c>
      <c r="E34">
        <v>3</v>
      </c>
      <c r="F34" s="28">
        <f t="shared" si="1"/>
        <v>3631.0550996483003</v>
      </c>
      <c r="G34" s="29">
        <f t="shared" si="2"/>
        <v>10893.165298944901</v>
      </c>
      <c r="H34" s="27">
        <v>1819</v>
      </c>
      <c r="I34" s="28">
        <f t="shared" si="3"/>
        <v>509.49711586939117</v>
      </c>
      <c r="J34" s="15">
        <f t="shared" si="4"/>
        <v>926775.25376642251</v>
      </c>
      <c r="K34" s="15">
        <f t="shared" si="5"/>
        <v>937668.41906536743</v>
      </c>
      <c r="L34" s="24">
        <f t="shared" si="0"/>
        <v>312556.13968845579</v>
      </c>
    </row>
    <row r="35" spans="1:12">
      <c r="A35">
        <v>141331</v>
      </c>
      <c r="B35" s="41">
        <v>12005</v>
      </c>
      <c r="C35" s="26" t="s">
        <v>92</v>
      </c>
      <c r="D35" t="s">
        <v>74</v>
      </c>
      <c r="E35">
        <v>5</v>
      </c>
      <c r="F35" s="28">
        <f t="shared" si="1"/>
        <v>3631.0550996483003</v>
      </c>
      <c r="G35" s="29">
        <f t="shared" si="2"/>
        <v>18155.275498241503</v>
      </c>
      <c r="H35" s="27">
        <v>1437</v>
      </c>
      <c r="I35" s="28">
        <f t="shared" si="3"/>
        <v>509.49711586939117</v>
      </c>
      <c r="J35" s="15">
        <f t="shared" si="4"/>
        <v>732147.35550431511</v>
      </c>
      <c r="K35" s="15">
        <f t="shared" si="5"/>
        <v>750302.63100255665</v>
      </c>
      <c r="L35" s="24">
        <f t="shared" si="0"/>
        <v>250100.87700085223</v>
      </c>
    </row>
    <row r="36" spans="1:12">
      <c r="A36">
        <v>140016</v>
      </c>
      <c r="B36" s="41">
        <v>12007</v>
      </c>
      <c r="C36" s="26" t="s">
        <v>93</v>
      </c>
      <c r="D36" t="s">
        <v>74</v>
      </c>
      <c r="E36">
        <v>116</v>
      </c>
      <c r="F36" s="28">
        <f t="shared" si="1"/>
        <v>3631.0550996483003</v>
      </c>
      <c r="G36" s="29">
        <f t="shared" si="2"/>
        <v>421202.39155920281</v>
      </c>
      <c r="H36" s="27">
        <v>1923</v>
      </c>
      <c r="I36" s="28">
        <f t="shared" si="3"/>
        <v>509.49711586939117</v>
      </c>
      <c r="J36" s="15">
        <f t="shared" si="4"/>
        <v>979762.95381683926</v>
      </c>
      <c r="K36" s="15">
        <f t="shared" si="5"/>
        <v>1400965.3453760422</v>
      </c>
      <c r="L36" s="24">
        <f t="shared" si="0"/>
        <v>466988.44845868071</v>
      </c>
    </row>
    <row r="37" spans="1:12">
      <c r="A37">
        <v>141323</v>
      </c>
      <c r="B37" s="41">
        <v>13005</v>
      </c>
      <c r="C37" s="26" t="s">
        <v>94</v>
      </c>
      <c r="D37" t="s">
        <v>74</v>
      </c>
      <c r="E37">
        <v>13</v>
      </c>
      <c r="F37" s="28">
        <f t="shared" si="1"/>
        <v>3631.0550996483003</v>
      </c>
      <c r="G37" s="29">
        <f t="shared" si="2"/>
        <v>47203.716295427905</v>
      </c>
      <c r="H37" s="27">
        <v>2685</v>
      </c>
      <c r="I37" s="28">
        <f t="shared" si="3"/>
        <v>509.49711586939117</v>
      </c>
      <c r="J37" s="15">
        <f t="shared" si="4"/>
        <v>1367999.7561093152</v>
      </c>
      <c r="K37" s="15">
        <f t="shared" si="5"/>
        <v>1415203.4724047431</v>
      </c>
      <c r="L37" s="24">
        <f t="shared" si="0"/>
        <v>471734.49080158101</v>
      </c>
    </row>
    <row r="38" spans="1:12">
      <c r="A38">
        <v>140109</v>
      </c>
      <c r="B38" s="41">
        <v>13009</v>
      </c>
      <c r="C38" s="26" t="s">
        <v>95</v>
      </c>
      <c r="D38" t="s">
        <v>74</v>
      </c>
      <c r="E38">
        <v>22</v>
      </c>
      <c r="F38" s="28">
        <f t="shared" si="1"/>
        <v>3631.0550996483003</v>
      </c>
      <c r="G38" s="29">
        <f t="shared" si="2"/>
        <v>79883.21219226261</v>
      </c>
      <c r="H38" s="27">
        <v>2347</v>
      </c>
      <c r="I38" s="28">
        <f t="shared" si="3"/>
        <v>509.49711586939117</v>
      </c>
      <c r="J38" s="15">
        <f t="shared" si="4"/>
        <v>1195789.730945461</v>
      </c>
      <c r="K38" s="15">
        <f t="shared" si="5"/>
        <v>1275672.9431377235</v>
      </c>
      <c r="L38" s="24">
        <f t="shared" si="0"/>
        <v>425224.31437924114</v>
      </c>
    </row>
    <row r="39" spans="1:12">
      <c r="A39">
        <v>141307</v>
      </c>
      <c r="B39" s="41">
        <v>13010</v>
      </c>
      <c r="C39" s="26" t="s">
        <v>96</v>
      </c>
      <c r="D39" t="s">
        <v>74</v>
      </c>
      <c r="E39">
        <v>1</v>
      </c>
      <c r="F39" s="28">
        <f t="shared" si="1"/>
        <v>3631.0550996483003</v>
      </c>
      <c r="G39" s="29">
        <f t="shared" si="2"/>
        <v>3631.0550996483003</v>
      </c>
      <c r="H39" s="27">
        <v>942</v>
      </c>
      <c r="I39" s="28">
        <f t="shared" si="3"/>
        <v>509.49711586939117</v>
      </c>
      <c r="J39" s="15">
        <f t="shared" si="4"/>
        <v>479946.2831489665</v>
      </c>
      <c r="K39" s="15">
        <f t="shared" si="5"/>
        <v>483577.3382486148</v>
      </c>
      <c r="L39" s="24">
        <f t="shared" si="0"/>
        <v>161192.44608287161</v>
      </c>
    </row>
    <row r="40" spans="1:12">
      <c r="A40">
        <v>141303</v>
      </c>
      <c r="B40" s="41">
        <v>13024</v>
      </c>
      <c r="C40" s="26" t="s">
        <v>97</v>
      </c>
      <c r="D40" t="s">
        <v>74</v>
      </c>
      <c r="E40">
        <v>22</v>
      </c>
      <c r="F40" s="28">
        <f t="shared" si="1"/>
        <v>3631.0550996483003</v>
      </c>
      <c r="G40" s="29">
        <f t="shared" si="2"/>
        <v>79883.21219226261</v>
      </c>
      <c r="H40" s="27">
        <v>3396</v>
      </c>
      <c r="I40" s="28">
        <f t="shared" si="3"/>
        <v>509.49711586939117</v>
      </c>
      <c r="J40" s="15">
        <f t="shared" si="4"/>
        <v>1730252.2054924525</v>
      </c>
      <c r="K40" s="15">
        <f t="shared" si="5"/>
        <v>1810135.417684715</v>
      </c>
      <c r="L40" s="24">
        <f t="shared" si="0"/>
        <v>603378.47256157163</v>
      </c>
    </row>
    <row r="41" spans="1:12">
      <c r="B41" s="45">
        <v>15006</v>
      </c>
      <c r="C41" s="26" t="s">
        <v>98</v>
      </c>
      <c r="D41" t="s">
        <v>74</v>
      </c>
      <c r="E41">
        <v>138</v>
      </c>
      <c r="F41" s="28">
        <f t="shared" si="1"/>
        <v>3631.0550996483003</v>
      </c>
      <c r="G41" s="29">
        <f t="shared" si="2"/>
        <v>501085.60375146545</v>
      </c>
      <c r="H41" s="27">
        <v>3726</v>
      </c>
      <c r="I41" s="28">
        <f t="shared" si="3"/>
        <v>509.49711586939117</v>
      </c>
      <c r="J41" s="15">
        <f t="shared" si="4"/>
        <v>1898386.2537293516</v>
      </c>
      <c r="K41" s="15">
        <f t="shared" si="5"/>
        <v>2399471.857480817</v>
      </c>
      <c r="L41" s="24">
        <f t="shared" si="0"/>
        <v>799823.95249360567</v>
      </c>
    </row>
    <row r="42" spans="1:12">
      <c r="A42">
        <v>141327</v>
      </c>
      <c r="B42" s="41">
        <v>16001</v>
      </c>
      <c r="C42" s="26" t="s">
        <v>99</v>
      </c>
      <c r="D42" t="s">
        <v>74</v>
      </c>
      <c r="E42">
        <v>0</v>
      </c>
      <c r="F42" s="28">
        <f t="shared" si="1"/>
        <v>3631.0550996483003</v>
      </c>
      <c r="G42" s="29">
        <f t="shared" si="2"/>
        <v>0</v>
      </c>
      <c r="H42" s="27">
        <v>1163</v>
      </c>
      <c r="I42" s="28">
        <f t="shared" si="3"/>
        <v>509.49711586939117</v>
      </c>
      <c r="J42" s="15">
        <f t="shared" si="4"/>
        <v>592545.14575610193</v>
      </c>
      <c r="K42" s="15">
        <f t="shared" si="5"/>
        <v>592545.14575610193</v>
      </c>
      <c r="L42" s="24">
        <f t="shared" si="0"/>
        <v>197515.0485853673</v>
      </c>
    </row>
    <row r="43" spans="1:12">
      <c r="A43">
        <v>141301</v>
      </c>
      <c r="B43" s="41">
        <v>16002</v>
      </c>
      <c r="C43" s="26" t="s">
        <v>100</v>
      </c>
      <c r="D43" t="s">
        <v>74</v>
      </c>
      <c r="E43">
        <v>26</v>
      </c>
      <c r="F43" s="28">
        <f t="shared" si="1"/>
        <v>3631.0550996483003</v>
      </c>
      <c r="G43" s="29">
        <f t="shared" si="2"/>
        <v>94407.432590855809</v>
      </c>
      <c r="H43" s="27">
        <v>2774</v>
      </c>
      <c r="I43" s="28">
        <f t="shared" si="3"/>
        <v>509.49711586939117</v>
      </c>
      <c r="J43" s="15">
        <f t="shared" si="4"/>
        <v>1413344.9994216911</v>
      </c>
      <c r="K43" s="15">
        <f t="shared" si="5"/>
        <v>1507752.4320125468</v>
      </c>
      <c r="L43" s="24">
        <f t="shared" si="0"/>
        <v>502584.14400418225</v>
      </c>
    </row>
    <row r="44" spans="1:12">
      <c r="A44">
        <v>141338</v>
      </c>
      <c r="B44" s="41">
        <v>16009</v>
      </c>
      <c r="C44" s="26" t="s">
        <v>101</v>
      </c>
      <c r="D44" t="s">
        <v>74</v>
      </c>
      <c r="E44">
        <v>1</v>
      </c>
      <c r="F44" s="28">
        <f t="shared" si="1"/>
        <v>3631.0550996483003</v>
      </c>
      <c r="G44" s="29">
        <f t="shared" si="2"/>
        <v>3631.0550996483003</v>
      </c>
      <c r="H44" s="27">
        <v>941</v>
      </c>
      <c r="I44" s="28">
        <f t="shared" si="3"/>
        <v>509.49711586939117</v>
      </c>
      <c r="J44" s="15">
        <f t="shared" si="4"/>
        <v>479436.78603309707</v>
      </c>
      <c r="K44" s="15">
        <f t="shared" si="5"/>
        <v>483067.84113274538</v>
      </c>
      <c r="L44" s="24">
        <f t="shared" si="0"/>
        <v>161022.61371091512</v>
      </c>
    </row>
    <row r="45" spans="1:12">
      <c r="A45">
        <v>140027</v>
      </c>
      <c r="B45" s="41">
        <v>16011</v>
      </c>
      <c r="C45" s="26" t="s">
        <v>102</v>
      </c>
      <c r="D45" t="s">
        <v>74</v>
      </c>
      <c r="E45">
        <v>21</v>
      </c>
      <c r="F45" s="28">
        <f t="shared" si="1"/>
        <v>3631.0550996483003</v>
      </c>
      <c r="G45" s="29">
        <f t="shared" si="2"/>
        <v>76252.157092614303</v>
      </c>
      <c r="H45" s="27">
        <v>2628</v>
      </c>
      <c r="I45" s="28">
        <f t="shared" si="3"/>
        <v>509.49711586939117</v>
      </c>
      <c r="J45" s="15">
        <f t="shared" si="4"/>
        <v>1338958.42050476</v>
      </c>
      <c r="K45" s="15">
        <f t="shared" si="5"/>
        <v>1415210.5775973743</v>
      </c>
      <c r="L45" s="24">
        <f t="shared" si="0"/>
        <v>471736.8591991248</v>
      </c>
    </row>
    <row r="46" spans="1:12">
      <c r="A46">
        <v>140003</v>
      </c>
      <c r="B46" s="41">
        <v>18001</v>
      </c>
      <c r="C46" s="26" t="s">
        <v>103</v>
      </c>
      <c r="D46" t="s">
        <v>74</v>
      </c>
      <c r="E46">
        <v>8</v>
      </c>
      <c r="F46" s="28">
        <f t="shared" si="1"/>
        <v>3631.0550996483003</v>
      </c>
      <c r="G46" s="29">
        <f t="shared" si="2"/>
        <v>29048.440797186402</v>
      </c>
      <c r="H46" s="27">
        <v>580</v>
      </c>
      <c r="I46" s="28">
        <f t="shared" si="3"/>
        <v>509.49711586939117</v>
      </c>
      <c r="J46" s="15">
        <f t="shared" si="4"/>
        <v>295508.32720424689</v>
      </c>
      <c r="K46" s="15">
        <f t="shared" si="5"/>
        <v>324556.76800143329</v>
      </c>
      <c r="L46" s="24">
        <f t="shared" si="0"/>
        <v>108185.58933381109</v>
      </c>
    </row>
    <row r="47" spans="1:12">
      <c r="A47">
        <v>140173</v>
      </c>
      <c r="B47" s="41">
        <v>18004</v>
      </c>
      <c r="C47" s="26" t="s">
        <v>104</v>
      </c>
      <c r="D47" t="s">
        <v>74</v>
      </c>
      <c r="E47">
        <v>6</v>
      </c>
      <c r="F47" s="28">
        <f t="shared" si="1"/>
        <v>3631.0550996483003</v>
      </c>
      <c r="G47" s="29">
        <f t="shared" si="2"/>
        <v>21786.330597889802</v>
      </c>
      <c r="H47" s="27">
        <v>1687</v>
      </c>
      <c r="I47" s="28">
        <f t="shared" si="3"/>
        <v>509.49711586939117</v>
      </c>
      <c r="J47" s="15">
        <f t="shared" si="4"/>
        <v>859521.63447166292</v>
      </c>
      <c r="K47" s="15">
        <f t="shared" si="5"/>
        <v>881307.96506955277</v>
      </c>
      <c r="L47" s="24">
        <f t="shared" si="0"/>
        <v>293769.32168985094</v>
      </c>
    </row>
    <row r="48" spans="1:12">
      <c r="A48">
        <v>141308</v>
      </c>
      <c r="B48" s="41">
        <v>18013</v>
      </c>
      <c r="C48" s="26" t="s">
        <v>105</v>
      </c>
      <c r="D48" t="s">
        <v>74</v>
      </c>
      <c r="E48">
        <v>22</v>
      </c>
      <c r="F48" s="28">
        <f t="shared" si="1"/>
        <v>3631.0550996483003</v>
      </c>
      <c r="G48" s="29">
        <f t="shared" si="2"/>
        <v>79883.21219226261</v>
      </c>
      <c r="H48" s="27">
        <v>777</v>
      </c>
      <c r="I48" s="28">
        <f t="shared" si="3"/>
        <v>509.49711586939117</v>
      </c>
      <c r="J48" s="15">
        <f t="shared" si="4"/>
        <v>395879.25903051696</v>
      </c>
      <c r="K48" s="15">
        <f t="shared" si="5"/>
        <v>475762.4712227796</v>
      </c>
      <c r="L48" s="24">
        <f t="shared" si="0"/>
        <v>158587.4904075932</v>
      </c>
    </row>
    <row r="49" spans="1:12">
      <c r="A49">
        <v>140121</v>
      </c>
      <c r="B49" s="41">
        <v>19009</v>
      </c>
      <c r="C49" s="26" t="s">
        <v>106</v>
      </c>
      <c r="D49" t="s">
        <v>74</v>
      </c>
      <c r="E49">
        <v>4</v>
      </c>
      <c r="F49" s="28">
        <f t="shared" si="1"/>
        <v>3631.0550996483003</v>
      </c>
      <c r="G49" s="29">
        <f t="shared" si="2"/>
        <v>14524.220398593201</v>
      </c>
      <c r="H49" s="27">
        <v>1117</v>
      </c>
      <c r="I49" s="28">
        <f t="shared" si="3"/>
        <v>509.49711586939117</v>
      </c>
      <c r="J49" s="15">
        <f t="shared" si="4"/>
        <v>569108.27842610993</v>
      </c>
      <c r="K49" s="15">
        <f t="shared" si="5"/>
        <v>583632.49882470316</v>
      </c>
      <c r="L49" s="24">
        <f t="shared" si="0"/>
        <v>194544.16627490104</v>
      </c>
    </row>
    <row r="50" spans="1:12">
      <c r="A50">
        <v>141302</v>
      </c>
      <c r="B50" s="41">
        <v>19028</v>
      </c>
      <c r="C50" s="26" t="s">
        <v>107</v>
      </c>
      <c r="D50" t="s">
        <v>74</v>
      </c>
      <c r="E50">
        <v>22</v>
      </c>
      <c r="F50" s="28">
        <f t="shared" si="1"/>
        <v>3631.0550996483003</v>
      </c>
      <c r="G50" s="29">
        <f t="shared" si="2"/>
        <v>79883.21219226261</v>
      </c>
      <c r="H50" s="27">
        <v>1474</v>
      </c>
      <c r="I50" s="28">
        <f t="shared" si="3"/>
        <v>509.49711586939117</v>
      </c>
      <c r="J50" s="15">
        <f t="shared" si="4"/>
        <v>750998.74879148253</v>
      </c>
      <c r="K50" s="15">
        <f t="shared" si="5"/>
        <v>830881.96098374517</v>
      </c>
      <c r="L50" s="24">
        <f t="shared" si="0"/>
        <v>276960.65366124839</v>
      </c>
    </row>
    <row r="51" spans="1:12">
      <c r="A51">
        <v>141309</v>
      </c>
      <c r="B51" s="41">
        <v>20001</v>
      </c>
      <c r="C51" s="26" t="s">
        <v>108</v>
      </c>
      <c r="D51" t="s">
        <v>74</v>
      </c>
      <c r="E51">
        <v>6</v>
      </c>
      <c r="F51" s="28">
        <f t="shared" si="1"/>
        <v>3631.0550996483003</v>
      </c>
      <c r="G51" s="29">
        <f t="shared" si="2"/>
        <v>21786.330597889802</v>
      </c>
      <c r="H51" s="27">
        <v>1224</v>
      </c>
      <c r="I51" s="28">
        <f t="shared" si="3"/>
        <v>509.49711586939117</v>
      </c>
      <c r="J51" s="15">
        <f t="shared" si="4"/>
        <v>623624.46982413484</v>
      </c>
      <c r="K51" s="15">
        <f t="shared" si="5"/>
        <v>645410.80042202468</v>
      </c>
      <c r="L51" s="24">
        <f t="shared" si="0"/>
        <v>215136.93347400823</v>
      </c>
    </row>
    <row r="52" spans="1:12">
      <c r="A52">
        <v>141306</v>
      </c>
      <c r="B52" s="41">
        <v>22002</v>
      </c>
      <c r="C52" s="26" t="s">
        <v>109</v>
      </c>
      <c r="D52" t="s">
        <v>74</v>
      </c>
      <c r="E52">
        <v>19</v>
      </c>
      <c r="F52" s="28">
        <f t="shared" si="1"/>
        <v>3631.0550996483003</v>
      </c>
      <c r="G52" s="29">
        <f t="shared" si="2"/>
        <v>68990.046893317704</v>
      </c>
      <c r="H52" s="27">
        <v>1689</v>
      </c>
      <c r="I52" s="28">
        <f t="shared" si="3"/>
        <v>509.49711586939117</v>
      </c>
      <c r="J52" s="15">
        <f t="shared" si="4"/>
        <v>860540.62870340166</v>
      </c>
      <c r="K52" s="15">
        <f t="shared" si="5"/>
        <v>929530.67559671937</v>
      </c>
      <c r="L52" s="24">
        <f t="shared" si="0"/>
        <v>309843.55853223981</v>
      </c>
    </row>
    <row r="53" spans="1:12">
      <c r="B53" s="41">
        <v>23001</v>
      </c>
      <c r="C53" s="26" t="s">
        <v>110</v>
      </c>
      <c r="D53" t="s">
        <v>74</v>
      </c>
      <c r="E53">
        <v>9</v>
      </c>
      <c r="F53" s="28">
        <f t="shared" si="1"/>
        <v>3631.0550996483003</v>
      </c>
      <c r="G53" s="29">
        <f>F53*E53</f>
        <v>32679.495896834702</v>
      </c>
      <c r="H53" s="27">
        <v>1278</v>
      </c>
      <c r="I53" s="28">
        <f t="shared" si="3"/>
        <v>509.49711586939117</v>
      </c>
      <c r="J53" s="15">
        <f>H53*I53</f>
        <v>651137.31408108189</v>
      </c>
      <c r="K53" s="15">
        <f>J53+G53</f>
        <v>683816.80997791653</v>
      </c>
      <c r="L53" s="24">
        <f>K53/3</f>
        <v>227938.9366593055</v>
      </c>
    </row>
    <row r="54" spans="1:12">
      <c r="B54" s="41">
        <v>19004</v>
      </c>
      <c r="C54" s="26" t="s">
        <v>111</v>
      </c>
      <c r="D54" t="s">
        <v>74</v>
      </c>
      <c r="E54">
        <v>2</v>
      </c>
      <c r="F54" s="28">
        <f t="shared" si="1"/>
        <v>3631.0550996483003</v>
      </c>
      <c r="G54" s="29">
        <f>F54*E54</f>
        <v>7262.1101992966005</v>
      </c>
      <c r="H54" s="27">
        <v>635</v>
      </c>
      <c r="I54" s="28">
        <f t="shared" si="3"/>
        <v>509.49711586939117</v>
      </c>
      <c r="J54" s="15">
        <f>H54*I54</f>
        <v>323530.66857706336</v>
      </c>
      <c r="K54" s="15">
        <f>J54+G54</f>
        <v>330792.77877635998</v>
      </c>
      <c r="L54" s="24">
        <f>K54/3</f>
        <v>110264.25959212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41C7E-E205-4723-A6CB-8C155359CF81}">
  <sheetPr>
    <pageSetUpPr fitToPage="1"/>
  </sheetPr>
  <dimension ref="A1:L37"/>
  <sheetViews>
    <sheetView topLeftCell="B1" zoomScale="90" zoomScaleNormal="90" workbookViewId="0">
      <selection activeCell="L19" sqref="L19"/>
    </sheetView>
  </sheetViews>
  <sheetFormatPr defaultRowHeight="14.45"/>
  <cols>
    <col min="1" max="1" width="0" hidden="1" customWidth="1"/>
    <col min="3" max="3" width="35.42578125" customWidth="1"/>
    <col min="4" max="4" width="11.5703125" customWidth="1"/>
    <col min="5" max="5" width="8.42578125" bestFit="1" customWidth="1"/>
    <col min="7" max="7" width="13.28515625" bestFit="1" customWidth="1"/>
    <col min="8" max="8" width="9.42578125" bestFit="1" customWidth="1"/>
    <col min="10" max="10" width="12.140625" bestFit="1" customWidth="1"/>
    <col min="11" max="12" width="13.28515625" bestFit="1" customWidth="1"/>
  </cols>
  <sheetData>
    <row r="1" spans="1:12">
      <c r="B1" s="1" t="s">
        <v>0</v>
      </c>
      <c r="F1" s="1" t="s">
        <v>112</v>
      </c>
    </row>
    <row r="2" spans="1:12">
      <c r="B2" s="1" t="s">
        <v>113</v>
      </c>
    </row>
    <row r="4" spans="1:12">
      <c r="B4" s="1" t="s">
        <v>7</v>
      </c>
    </row>
    <row r="5" spans="1:12">
      <c r="B5" s="1"/>
    </row>
    <row r="6" spans="1:12">
      <c r="B6" s="1" t="s">
        <v>8</v>
      </c>
    </row>
    <row r="8" spans="1:12" ht="29.1">
      <c r="B8" s="18" t="s">
        <v>9</v>
      </c>
      <c r="C8" s="18" t="s">
        <v>10</v>
      </c>
      <c r="D8" s="18" t="s">
        <v>11</v>
      </c>
      <c r="E8" s="18" t="s">
        <v>114</v>
      </c>
      <c r="F8" s="18" t="s">
        <v>115</v>
      </c>
      <c r="G8" s="18" t="s">
        <v>116</v>
      </c>
      <c r="H8" s="18" t="s">
        <v>117</v>
      </c>
      <c r="I8" s="18" t="s">
        <v>118</v>
      </c>
      <c r="J8" s="18" t="s">
        <v>119</v>
      </c>
      <c r="K8" s="18" t="s">
        <v>120</v>
      </c>
      <c r="L8" s="18" t="s">
        <v>19</v>
      </c>
    </row>
    <row r="9" spans="1:12">
      <c r="A9">
        <v>142010</v>
      </c>
      <c r="B9">
        <v>8020</v>
      </c>
      <c r="C9" s="26" t="s">
        <v>121</v>
      </c>
      <c r="D9" s="47" t="s">
        <v>122</v>
      </c>
      <c r="E9" s="27">
        <v>3672</v>
      </c>
      <c r="F9" s="48">
        <v>773</v>
      </c>
      <c r="G9" s="29">
        <f t="shared" ref="G9:G12" si="0">F9*E9</f>
        <v>2838456</v>
      </c>
      <c r="K9" s="15">
        <f>G9+J9</f>
        <v>2838456</v>
      </c>
      <c r="L9" s="15">
        <f>K9/3</f>
        <v>946152</v>
      </c>
    </row>
    <row r="10" spans="1:12">
      <c r="A10">
        <v>142008</v>
      </c>
      <c r="B10">
        <v>14085</v>
      </c>
      <c r="C10" s="26" t="s">
        <v>123</v>
      </c>
      <c r="D10" s="47" t="s">
        <v>122</v>
      </c>
      <c r="E10" s="27">
        <v>4416</v>
      </c>
      <c r="F10" s="48">
        <v>773</v>
      </c>
      <c r="G10" s="29">
        <f t="shared" si="0"/>
        <v>3413568</v>
      </c>
      <c r="K10" s="15">
        <f t="shared" ref="K10:K13" si="1">G10+J10</f>
        <v>3413568</v>
      </c>
      <c r="L10" s="15">
        <f t="shared" ref="L10:L13" si="2">K10/3</f>
        <v>1137856</v>
      </c>
    </row>
    <row r="11" spans="1:12">
      <c r="A11">
        <v>142013</v>
      </c>
      <c r="B11">
        <v>16014</v>
      </c>
      <c r="C11" s="26" t="s">
        <v>124</v>
      </c>
      <c r="D11" s="47" t="s">
        <v>122</v>
      </c>
      <c r="E11" s="27">
        <v>451</v>
      </c>
      <c r="F11" s="48">
        <v>773</v>
      </c>
      <c r="G11" s="29">
        <f t="shared" si="0"/>
        <v>348623</v>
      </c>
      <c r="K11" s="15">
        <f t="shared" si="1"/>
        <v>348623</v>
      </c>
      <c r="L11" s="15">
        <f t="shared" si="2"/>
        <v>116207.66666666667</v>
      </c>
    </row>
    <row r="12" spans="1:12">
      <c r="A12">
        <v>140105</v>
      </c>
      <c r="B12">
        <v>4013</v>
      </c>
      <c r="C12" s="26" t="s">
        <v>125</v>
      </c>
      <c r="D12" s="47" t="s">
        <v>122</v>
      </c>
      <c r="E12" s="27">
        <v>278</v>
      </c>
      <c r="F12" s="48">
        <v>773</v>
      </c>
      <c r="G12" s="29">
        <f t="shared" si="0"/>
        <v>214894</v>
      </c>
      <c r="K12" s="15">
        <f t="shared" si="1"/>
        <v>214894</v>
      </c>
      <c r="L12" s="15">
        <f t="shared" si="2"/>
        <v>71631.333333333328</v>
      </c>
    </row>
    <row r="13" spans="1:12" ht="15" thickBot="1">
      <c r="B13" s="49" t="s">
        <v>126</v>
      </c>
      <c r="C13" s="49"/>
      <c r="D13" s="50"/>
      <c r="E13" s="51">
        <v>8817</v>
      </c>
      <c r="F13" s="49"/>
      <c r="G13" s="52">
        <f>SUM(G9:G12)</f>
        <v>6815541</v>
      </c>
      <c r="H13" s="53">
        <v>0</v>
      </c>
      <c r="I13" s="49"/>
      <c r="J13" s="52">
        <f>SUM(J9:J12)</f>
        <v>0</v>
      </c>
      <c r="K13" s="54">
        <f t="shared" si="1"/>
        <v>6815541</v>
      </c>
      <c r="L13" s="54">
        <f t="shared" si="2"/>
        <v>2271847</v>
      </c>
    </row>
    <row r="14" spans="1:12">
      <c r="D14" s="47"/>
    </row>
    <row r="15" spans="1:12">
      <c r="A15">
        <v>144031</v>
      </c>
      <c r="B15">
        <v>19005</v>
      </c>
      <c r="C15" s="26" t="s">
        <v>127</v>
      </c>
      <c r="D15" s="47" t="s">
        <v>128</v>
      </c>
      <c r="E15" s="27">
        <v>1828</v>
      </c>
      <c r="F15" s="55">
        <v>206</v>
      </c>
      <c r="G15" s="29">
        <f t="shared" ref="G15:G24" si="3">F15*E15</f>
        <v>376568</v>
      </c>
      <c r="H15" s="27">
        <v>356</v>
      </c>
      <c r="I15" s="46">
        <v>223</v>
      </c>
      <c r="J15" s="29">
        <f>H15*I15</f>
        <v>79388</v>
      </c>
      <c r="K15" s="15">
        <f t="shared" ref="K15:K24" si="4">G15+J15</f>
        <v>455956</v>
      </c>
      <c r="L15" s="15">
        <f t="shared" ref="L15:L27" si="5">K15/3</f>
        <v>151985.33333333334</v>
      </c>
    </row>
    <row r="16" spans="1:12">
      <c r="A16">
        <v>144035</v>
      </c>
      <c r="B16">
        <v>14004</v>
      </c>
      <c r="C16" s="26" t="s">
        <v>129</v>
      </c>
      <c r="D16" s="47" t="s">
        <v>128</v>
      </c>
      <c r="E16" s="27">
        <v>80</v>
      </c>
      <c r="F16" s="56">
        <v>206</v>
      </c>
      <c r="G16" s="29">
        <f t="shared" si="3"/>
        <v>16480</v>
      </c>
      <c r="H16" s="27">
        <v>7</v>
      </c>
      <c r="I16" s="46">
        <v>223</v>
      </c>
      <c r="J16" s="29">
        <f>H16*I16</f>
        <v>1561</v>
      </c>
      <c r="K16" s="15">
        <f t="shared" si="4"/>
        <v>18041</v>
      </c>
      <c r="L16" s="15">
        <f t="shared" si="5"/>
        <v>6013.666666666667</v>
      </c>
    </row>
    <row r="17" spans="1:12">
      <c r="A17">
        <v>140033</v>
      </c>
      <c r="B17">
        <v>23002</v>
      </c>
      <c r="C17" s="26" t="s">
        <v>130</v>
      </c>
      <c r="D17" s="47" t="s">
        <v>128</v>
      </c>
      <c r="E17" s="27">
        <v>4824</v>
      </c>
      <c r="F17" s="56">
        <v>206</v>
      </c>
      <c r="G17" s="29">
        <f t="shared" si="3"/>
        <v>993744</v>
      </c>
      <c r="H17" s="27">
        <v>413</v>
      </c>
      <c r="I17" s="46">
        <v>223</v>
      </c>
      <c r="J17" s="29">
        <f t="shared" ref="J17:J24" si="6">H17*I17</f>
        <v>92099</v>
      </c>
      <c r="K17" s="15">
        <f t="shared" si="4"/>
        <v>1085843</v>
      </c>
      <c r="L17" s="15">
        <f t="shared" si="5"/>
        <v>361947.66666666669</v>
      </c>
    </row>
    <row r="18" spans="1:12">
      <c r="A18">
        <v>144039</v>
      </c>
      <c r="B18">
        <v>3021</v>
      </c>
      <c r="C18" s="26" t="s">
        <v>131</v>
      </c>
      <c r="D18" s="47" t="s">
        <v>128</v>
      </c>
      <c r="E18" s="27">
        <v>4782</v>
      </c>
      <c r="F18" s="56">
        <v>206</v>
      </c>
      <c r="G18" s="29">
        <f t="shared" si="3"/>
        <v>985092</v>
      </c>
      <c r="H18" s="27">
        <v>175</v>
      </c>
      <c r="I18" s="46">
        <v>223</v>
      </c>
      <c r="J18" s="29">
        <f t="shared" si="6"/>
        <v>39025</v>
      </c>
      <c r="K18" s="15">
        <f t="shared" si="4"/>
        <v>1024117</v>
      </c>
      <c r="L18" s="15">
        <f t="shared" si="5"/>
        <v>341372.33333333331</v>
      </c>
    </row>
    <row r="19" spans="1:12">
      <c r="A19">
        <v>144026</v>
      </c>
      <c r="B19">
        <v>3452</v>
      </c>
      <c r="C19" s="26" t="s">
        <v>132</v>
      </c>
      <c r="D19" s="47" t="s">
        <v>128</v>
      </c>
      <c r="E19" s="27">
        <v>7913</v>
      </c>
      <c r="F19" s="56">
        <v>206</v>
      </c>
      <c r="G19" s="29">
        <f t="shared" si="3"/>
        <v>1630078</v>
      </c>
      <c r="H19" s="27">
        <v>7867</v>
      </c>
      <c r="I19" s="46">
        <v>223</v>
      </c>
      <c r="J19" s="29">
        <f t="shared" si="6"/>
        <v>1754341</v>
      </c>
      <c r="K19" s="15">
        <f t="shared" si="4"/>
        <v>3384419</v>
      </c>
      <c r="L19" s="15">
        <f t="shared" si="5"/>
        <v>1128139.6666666667</v>
      </c>
    </row>
    <row r="20" spans="1:12">
      <c r="A20">
        <v>144034</v>
      </c>
      <c r="B20">
        <v>19404</v>
      </c>
      <c r="C20" s="26" t="s">
        <v>133</v>
      </c>
      <c r="D20" s="47" t="s">
        <v>128</v>
      </c>
      <c r="E20" s="27">
        <v>9042</v>
      </c>
      <c r="F20" s="56">
        <v>206</v>
      </c>
      <c r="G20" s="29">
        <f t="shared" si="3"/>
        <v>1862652</v>
      </c>
      <c r="H20" s="27">
        <v>1207</v>
      </c>
      <c r="I20" s="46">
        <v>223</v>
      </c>
      <c r="J20" s="29">
        <f t="shared" si="6"/>
        <v>269161</v>
      </c>
      <c r="K20" s="15">
        <f t="shared" si="4"/>
        <v>2131813</v>
      </c>
      <c r="L20" s="15">
        <f t="shared" si="5"/>
        <v>710604.33333333337</v>
      </c>
    </row>
    <row r="21" spans="1:12">
      <c r="A21">
        <v>144009</v>
      </c>
      <c r="B21">
        <v>6036</v>
      </c>
      <c r="C21" s="26" t="s">
        <v>134</v>
      </c>
      <c r="D21" s="47" t="s">
        <v>128</v>
      </c>
      <c r="E21" s="27">
        <v>6469</v>
      </c>
      <c r="F21" s="56">
        <v>206</v>
      </c>
      <c r="G21" s="29">
        <f t="shared" si="3"/>
        <v>1332614</v>
      </c>
      <c r="H21" s="27">
        <v>1867</v>
      </c>
      <c r="I21" s="46">
        <v>223</v>
      </c>
      <c r="J21" s="29">
        <f t="shared" si="6"/>
        <v>416341</v>
      </c>
      <c r="K21" s="15">
        <f t="shared" si="4"/>
        <v>1748955</v>
      </c>
      <c r="L21" s="15">
        <f t="shared" si="5"/>
        <v>582985</v>
      </c>
    </row>
    <row r="22" spans="1:12">
      <c r="A22">
        <v>19048</v>
      </c>
      <c r="B22">
        <v>19048</v>
      </c>
      <c r="C22" s="26" t="s">
        <v>135</v>
      </c>
      <c r="D22" s="47" t="s">
        <v>128</v>
      </c>
      <c r="E22" s="27">
        <v>5729</v>
      </c>
      <c r="F22" s="56">
        <v>206</v>
      </c>
      <c r="G22" s="29">
        <f t="shared" si="3"/>
        <v>1180174</v>
      </c>
      <c r="H22" s="27">
        <v>27</v>
      </c>
      <c r="I22" s="46">
        <v>223</v>
      </c>
      <c r="J22" s="29">
        <f t="shared" si="6"/>
        <v>6021</v>
      </c>
      <c r="K22" s="15">
        <f t="shared" si="4"/>
        <v>1186195</v>
      </c>
      <c r="L22" s="15">
        <f t="shared" si="5"/>
        <v>395398.33333333331</v>
      </c>
    </row>
    <row r="23" spans="1:12">
      <c r="A23">
        <v>144029</v>
      </c>
      <c r="B23">
        <v>3013</v>
      </c>
      <c r="C23" s="26" t="s">
        <v>136</v>
      </c>
      <c r="D23" s="47" t="s">
        <v>128</v>
      </c>
      <c r="E23" s="27">
        <v>3890</v>
      </c>
      <c r="F23" s="56">
        <v>206</v>
      </c>
      <c r="G23" s="29">
        <f t="shared" si="3"/>
        <v>801340</v>
      </c>
      <c r="H23" s="27">
        <v>0</v>
      </c>
      <c r="I23" s="46">
        <v>223</v>
      </c>
      <c r="J23" s="29">
        <f t="shared" si="6"/>
        <v>0</v>
      </c>
      <c r="K23" s="15">
        <f t="shared" si="4"/>
        <v>801340</v>
      </c>
      <c r="L23" s="15">
        <f t="shared" si="5"/>
        <v>267113.33333333331</v>
      </c>
    </row>
    <row r="24" spans="1:12">
      <c r="A24">
        <v>144040</v>
      </c>
      <c r="B24">
        <v>4200</v>
      </c>
      <c r="C24" s="26" t="s">
        <v>137</v>
      </c>
      <c r="D24" s="47" t="s">
        <v>128</v>
      </c>
      <c r="E24" s="27">
        <v>7492</v>
      </c>
      <c r="F24" s="56">
        <v>206</v>
      </c>
      <c r="G24" s="29">
        <f t="shared" si="3"/>
        <v>1543352</v>
      </c>
      <c r="H24" s="27">
        <v>878</v>
      </c>
      <c r="I24" s="46">
        <v>223</v>
      </c>
      <c r="J24" s="29">
        <f t="shared" si="6"/>
        <v>195794</v>
      </c>
      <c r="K24" s="15">
        <f t="shared" si="4"/>
        <v>1739146</v>
      </c>
      <c r="L24" s="15">
        <f t="shared" si="5"/>
        <v>579715.33333333337</v>
      </c>
    </row>
    <row r="25" spans="1:12">
      <c r="B25">
        <v>14005</v>
      </c>
      <c r="C25" s="26" t="s">
        <v>138</v>
      </c>
      <c r="D25" s="47" t="s">
        <v>128</v>
      </c>
      <c r="E25" s="27">
        <v>3829</v>
      </c>
      <c r="F25" s="56">
        <v>206</v>
      </c>
      <c r="G25" s="29">
        <f>F25*E25</f>
        <v>788774</v>
      </c>
      <c r="H25" s="27">
        <v>177</v>
      </c>
      <c r="I25" s="46">
        <v>223</v>
      </c>
      <c r="J25" s="29">
        <f>H25*I25</f>
        <v>39471</v>
      </c>
      <c r="K25" s="15">
        <f>G25+J25</f>
        <v>828245</v>
      </c>
      <c r="L25" s="15">
        <f t="shared" si="5"/>
        <v>276081.66666666669</v>
      </c>
    </row>
    <row r="26" spans="1:12">
      <c r="B26">
        <v>3108</v>
      </c>
      <c r="C26" s="26" t="s">
        <v>139</v>
      </c>
      <c r="D26" s="47" t="s">
        <v>128</v>
      </c>
      <c r="E26" s="27">
        <v>5638</v>
      </c>
      <c r="F26" s="56">
        <v>206</v>
      </c>
      <c r="G26" s="29">
        <f>F26*E26</f>
        <v>1161428</v>
      </c>
      <c r="H26" s="27">
        <v>0</v>
      </c>
      <c r="I26" s="46">
        <v>223</v>
      </c>
      <c r="J26" s="29">
        <f>H26*I26</f>
        <v>0</v>
      </c>
      <c r="K26" s="15">
        <f>G26+J26</f>
        <v>1161428</v>
      </c>
      <c r="L26" s="15">
        <f>K26/3</f>
        <v>387142.66666666669</v>
      </c>
    </row>
    <row r="27" spans="1:12" ht="15" thickBot="1">
      <c r="B27" s="49" t="s">
        <v>140</v>
      </c>
      <c r="C27" s="49"/>
      <c r="D27" s="50"/>
      <c r="E27" s="51">
        <v>61516</v>
      </c>
      <c r="F27" s="49"/>
      <c r="G27" s="52">
        <f>SUM(G15:G26)</f>
        <v>12672296</v>
      </c>
      <c r="H27" s="51">
        <v>12974</v>
      </c>
      <c r="I27" s="49"/>
      <c r="J27" s="52">
        <f>SUM(J15:J26)</f>
        <v>2893202</v>
      </c>
      <c r="K27" s="52">
        <f>SUM(K15:K26)</f>
        <v>15565498</v>
      </c>
      <c r="L27" s="54">
        <f t="shared" si="5"/>
        <v>5188499.333333333</v>
      </c>
    </row>
    <row r="28" spans="1:12">
      <c r="A28">
        <v>143026</v>
      </c>
      <c r="D28" s="47"/>
    </row>
    <row r="29" spans="1:12">
      <c r="A29">
        <v>143028</v>
      </c>
      <c r="B29">
        <v>3093</v>
      </c>
      <c r="C29" s="26" t="s">
        <v>141</v>
      </c>
      <c r="D29" s="47" t="s">
        <v>142</v>
      </c>
      <c r="E29" s="27">
        <v>1903</v>
      </c>
      <c r="F29" s="55">
        <v>776</v>
      </c>
      <c r="G29" s="29">
        <f t="shared" ref="G29:G36" si="7">F29*E29</f>
        <v>1476728</v>
      </c>
      <c r="H29" s="27">
        <v>7181</v>
      </c>
      <c r="I29" s="56">
        <v>252</v>
      </c>
      <c r="J29" s="29">
        <f t="shared" ref="J29:J36" si="8">H29*I29</f>
        <v>1809612</v>
      </c>
      <c r="K29" s="15">
        <f t="shared" ref="K29:K36" si="9">G29+J29</f>
        <v>3286340</v>
      </c>
      <c r="L29" s="15">
        <f t="shared" ref="L29:L37" si="10">K29/3</f>
        <v>1095446.6666666667</v>
      </c>
    </row>
    <row r="30" spans="1:12">
      <c r="A30">
        <v>143027</v>
      </c>
      <c r="B30">
        <v>18002</v>
      </c>
      <c r="C30" s="26" t="s">
        <v>143</v>
      </c>
      <c r="D30" s="47" t="s">
        <v>142</v>
      </c>
      <c r="E30" s="27">
        <v>382</v>
      </c>
      <c r="F30" s="56">
        <v>776</v>
      </c>
      <c r="G30" s="29">
        <f t="shared" si="7"/>
        <v>296432</v>
      </c>
      <c r="H30" s="27">
        <v>0</v>
      </c>
      <c r="I30" s="56">
        <v>252</v>
      </c>
      <c r="J30" s="29">
        <f t="shared" si="8"/>
        <v>0</v>
      </c>
      <c r="K30" s="15">
        <f t="shared" si="9"/>
        <v>296432</v>
      </c>
      <c r="L30" s="15">
        <f t="shared" si="10"/>
        <v>98810.666666666672</v>
      </c>
    </row>
    <row r="31" spans="1:12">
      <c r="A31">
        <v>143025</v>
      </c>
      <c r="B31">
        <v>23010</v>
      </c>
      <c r="C31" s="26" t="s">
        <v>144</v>
      </c>
      <c r="D31" s="47" t="s">
        <v>142</v>
      </c>
      <c r="E31" s="27">
        <v>503</v>
      </c>
      <c r="F31" s="56">
        <v>776</v>
      </c>
      <c r="G31" s="29">
        <f t="shared" si="7"/>
        <v>390328</v>
      </c>
      <c r="H31" s="27">
        <v>819</v>
      </c>
      <c r="I31" s="56">
        <v>252</v>
      </c>
      <c r="J31" s="29">
        <f t="shared" si="8"/>
        <v>206388</v>
      </c>
      <c r="K31" s="15">
        <f t="shared" si="9"/>
        <v>596716</v>
      </c>
      <c r="L31" s="15">
        <f t="shared" si="10"/>
        <v>198905.33333333334</v>
      </c>
    </row>
    <row r="32" spans="1:12">
      <c r="B32">
        <v>3080</v>
      </c>
      <c r="C32" s="26" t="s">
        <v>145</v>
      </c>
      <c r="D32" s="47" t="s">
        <v>142</v>
      </c>
      <c r="E32" s="27">
        <v>1262</v>
      </c>
      <c r="F32" s="56">
        <v>776</v>
      </c>
      <c r="G32" s="29">
        <f t="shared" si="7"/>
        <v>979312</v>
      </c>
      <c r="H32" s="27">
        <v>1370</v>
      </c>
      <c r="I32" s="56">
        <v>252</v>
      </c>
      <c r="J32" s="29">
        <f t="shared" si="8"/>
        <v>345240</v>
      </c>
      <c r="K32" s="15">
        <f t="shared" si="9"/>
        <v>1324552</v>
      </c>
      <c r="L32" s="15">
        <f t="shared" si="10"/>
        <v>441517.33333333331</v>
      </c>
    </row>
    <row r="33" spans="2:12">
      <c r="B33">
        <v>5016</v>
      </c>
      <c r="C33" s="26" t="s">
        <v>146</v>
      </c>
      <c r="D33" s="47" t="s">
        <v>142</v>
      </c>
      <c r="E33" s="27">
        <v>42</v>
      </c>
      <c r="F33" s="56">
        <v>776</v>
      </c>
      <c r="G33" s="29">
        <f t="shared" si="7"/>
        <v>32592</v>
      </c>
      <c r="H33" s="27">
        <v>0</v>
      </c>
      <c r="I33" s="56">
        <v>252</v>
      </c>
      <c r="J33" s="29">
        <f t="shared" si="8"/>
        <v>0</v>
      </c>
      <c r="K33" s="15">
        <f t="shared" si="9"/>
        <v>32592</v>
      </c>
      <c r="L33" s="15">
        <f t="shared" si="10"/>
        <v>10864</v>
      </c>
    </row>
    <row r="34" spans="2:12">
      <c r="B34">
        <v>12003</v>
      </c>
      <c r="C34" t="s">
        <v>147</v>
      </c>
      <c r="D34" s="47" t="s">
        <v>142</v>
      </c>
      <c r="E34" s="27">
        <v>282</v>
      </c>
      <c r="F34" s="56">
        <v>776</v>
      </c>
      <c r="G34" s="29">
        <f t="shared" si="7"/>
        <v>218832</v>
      </c>
      <c r="H34" s="27">
        <v>0</v>
      </c>
      <c r="I34" s="56">
        <v>252</v>
      </c>
      <c r="J34" s="29">
        <f t="shared" si="8"/>
        <v>0</v>
      </c>
      <c r="K34" s="15">
        <f t="shared" si="9"/>
        <v>218832</v>
      </c>
      <c r="L34" s="15">
        <f>K34/3</f>
        <v>72944</v>
      </c>
    </row>
    <row r="35" spans="2:12">
      <c r="B35">
        <v>19037</v>
      </c>
      <c r="C35" t="s">
        <v>148</v>
      </c>
      <c r="D35" s="47" t="s">
        <v>142</v>
      </c>
      <c r="E35" s="27">
        <v>139</v>
      </c>
      <c r="F35" s="56">
        <v>776</v>
      </c>
      <c r="G35" s="29">
        <f t="shared" si="7"/>
        <v>107864</v>
      </c>
      <c r="H35" s="27">
        <v>0</v>
      </c>
      <c r="I35" s="56">
        <v>252</v>
      </c>
      <c r="J35" s="29">
        <f t="shared" si="8"/>
        <v>0</v>
      </c>
      <c r="K35" s="15">
        <f t="shared" si="9"/>
        <v>107864</v>
      </c>
      <c r="L35" s="15">
        <f>K35/3</f>
        <v>35954.666666666664</v>
      </c>
    </row>
    <row r="36" spans="2:12">
      <c r="B36">
        <v>13002</v>
      </c>
      <c r="C36" t="s">
        <v>149</v>
      </c>
      <c r="D36" s="47" t="s">
        <v>142</v>
      </c>
      <c r="E36" s="27">
        <v>141</v>
      </c>
      <c r="F36" s="56">
        <v>776</v>
      </c>
      <c r="G36" s="29">
        <f t="shared" si="7"/>
        <v>109416</v>
      </c>
      <c r="H36" s="27">
        <v>0</v>
      </c>
      <c r="I36" s="56">
        <v>252</v>
      </c>
      <c r="J36" s="29">
        <f t="shared" si="8"/>
        <v>0</v>
      </c>
      <c r="K36" s="15">
        <f t="shared" si="9"/>
        <v>109416</v>
      </c>
      <c r="L36" s="15">
        <f>K36/3</f>
        <v>36472</v>
      </c>
    </row>
    <row r="37" spans="2:12" ht="15" thickBot="1">
      <c r="B37" s="49" t="s">
        <v>150</v>
      </c>
      <c r="C37" s="49"/>
      <c r="D37" s="50"/>
      <c r="E37" s="51">
        <v>4654</v>
      </c>
      <c r="F37" s="49"/>
      <c r="G37" s="52">
        <f>SUM(G29:G36)</f>
        <v>3611504</v>
      </c>
      <c r="H37" s="51">
        <v>9370</v>
      </c>
      <c r="I37" s="49"/>
      <c r="J37" s="52">
        <f>SUM(J29:J36)</f>
        <v>2361240</v>
      </c>
      <c r="K37" s="52">
        <f>SUM(K29:K36)</f>
        <v>5972744</v>
      </c>
      <c r="L37" s="54">
        <f t="shared" si="10"/>
        <v>1990914.6666666667</v>
      </c>
    </row>
  </sheetData>
  <pageMargins left="0.7" right="0.7" top="0.75" bottom="0.5" header="0.3" footer="0.3"/>
  <pageSetup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576C-0F85-4215-B744-AE0253EE1F74}">
  <dimension ref="A1:Q53"/>
  <sheetViews>
    <sheetView topLeftCell="B1" workbookViewId="0">
      <pane ySplit="8" topLeftCell="A9" activePane="bottomLeft" state="frozen"/>
      <selection pane="bottomLeft" activeCell="L14" sqref="L14"/>
      <selection activeCell="O21" sqref="O21"/>
    </sheetView>
  </sheetViews>
  <sheetFormatPr defaultRowHeight="14.45"/>
  <cols>
    <col min="1" max="1" width="9.140625" hidden="1" customWidth="1"/>
    <col min="3" max="3" width="36.5703125" customWidth="1"/>
    <col min="4" max="4" width="15.85546875" customWidth="1"/>
    <col min="5" max="5" width="9.7109375" style="27" bestFit="1" customWidth="1"/>
    <col min="6" max="6" width="9.7109375" bestFit="1" customWidth="1"/>
    <col min="7" max="7" width="9.42578125" bestFit="1" customWidth="1"/>
    <col min="8" max="8" width="10.5703125" bestFit="1" customWidth="1"/>
    <col min="9" max="9" width="13.5703125" customWidth="1"/>
    <col min="10" max="10" width="4.42578125" customWidth="1"/>
    <col min="11" max="11" width="10.5703125" bestFit="1" customWidth="1"/>
    <col min="12" max="12" width="9.7109375" bestFit="1" customWidth="1"/>
    <col min="13" max="13" width="8.5703125" customWidth="1"/>
    <col min="14" max="14" width="9.85546875" bestFit="1" customWidth="1"/>
    <col min="15" max="15" width="16.85546875" bestFit="1" customWidth="1"/>
    <col min="16" max="16" width="16.42578125" bestFit="1" customWidth="1"/>
    <col min="17" max="17" width="14.28515625" bestFit="1" customWidth="1"/>
  </cols>
  <sheetData>
    <row r="1" spans="1:17">
      <c r="A1" s="1" t="s">
        <v>0</v>
      </c>
      <c r="B1" s="1" t="s">
        <v>0</v>
      </c>
      <c r="D1" s="27"/>
      <c r="E1" s="1" t="s">
        <v>112</v>
      </c>
      <c r="F1" t="s">
        <v>151</v>
      </c>
    </row>
    <row r="2" spans="1:17">
      <c r="A2" s="1" t="s">
        <v>152</v>
      </c>
      <c r="B2" s="1" t="s">
        <v>152</v>
      </c>
      <c r="D2" s="27"/>
      <c r="E2"/>
    </row>
    <row r="3" spans="1:17">
      <c r="D3" s="27"/>
      <c r="E3"/>
    </row>
    <row r="4" spans="1:17">
      <c r="B4" s="1" t="s">
        <v>7</v>
      </c>
      <c r="E4" s="57"/>
      <c r="F4" s="58">
        <v>1.6615609426637143</v>
      </c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1:17">
      <c r="B5" s="1"/>
      <c r="E5" s="57">
        <v>31167</v>
      </c>
      <c r="F5" s="57">
        <v>51785.869899999983</v>
      </c>
      <c r="G5" s="58">
        <v>1.6615609426637143</v>
      </c>
      <c r="H5" s="58"/>
      <c r="I5" s="57">
        <v>280575843.11820006</v>
      </c>
      <c r="J5" s="57"/>
      <c r="K5" s="57">
        <v>1419556</v>
      </c>
      <c r="L5" s="57">
        <v>312827.08200000011</v>
      </c>
      <c r="M5" s="58">
        <v>0.22036966629002316</v>
      </c>
      <c r="N5" s="58"/>
      <c r="O5" s="57">
        <v>472994547.98399985</v>
      </c>
      <c r="P5" s="57">
        <v>753570391.10220003</v>
      </c>
      <c r="Q5" s="58"/>
    </row>
    <row r="6" spans="1:17">
      <c r="B6" s="1" t="s">
        <v>8</v>
      </c>
      <c r="E6" s="57">
        <v>30785</v>
      </c>
      <c r="F6" s="57">
        <v>49159.347900000001</v>
      </c>
      <c r="G6" s="58">
        <f>F6/E6</f>
        <v>1.5968604157869093</v>
      </c>
      <c r="H6" s="58"/>
      <c r="I6" s="57">
        <f>SUM(I10:I52)</f>
        <v>265684948.52759996</v>
      </c>
      <c r="J6" s="57"/>
      <c r="K6" s="57">
        <v>1547721</v>
      </c>
      <c r="L6" s="57">
        <v>329126.80089999997</v>
      </c>
      <c r="M6" s="58">
        <f>L6/K6</f>
        <v>0.21265253937886736</v>
      </c>
      <c r="N6" s="58"/>
      <c r="O6" s="57">
        <f>SUM(O9:O52)</f>
        <v>497639722.96080017</v>
      </c>
      <c r="P6" s="57">
        <f>SUM(P9:P52)</f>
        <v>763985069.88300002</v>
      </c>
      <c r="Q6" s="58"/>
    </row>
    <row r="7" spans="1:17">
      <c r="E7" s="75" t="s">
        <v>151</v>
      </c>
      <c r="F7" s="75"/>
      <c r="G7" s="75"/>
      <c r="H7" s="75"/>
      <c r="I7" s="75"/>
      <c r="J7" s="74"/>
      <c r="K7" s="75" t="s">
        <v>153</v>
      </c>
      <c r="L7" s="75"/>
      <c r="M7" s="75"/>
      <c r="N7" s="75"/>
      <c r="O7" s="75"/>
      <c r="P7" s="59">
        <f>SUM(P9:P43)</f>
        <v>688637558.91420007</v>
      </c>
      <c r="Q7" s="59">
        <f>SUM(Q9:Q43)</f>
        <v>229545852.97139999</v>
      </c>
    </row>
    <row r="8" spans="1:17" ht="29.1">
      <c r="B8" s="18" t="s">
        <v>9</v>
      </c>
      <c r="C8" s="18" t="s">
        <v>10</v>
      </c>
      <c r="D8" s="18" t="s">
        <v>154</v>
      </c>
      <c r="E8" s="19" t="s">
        <v>155</v>
      </c>
      <c r="F8" s="18" t="s">
        <v>156</v>
      </c>
      <c r="G8" s="18" t="s">
        <v>157</v>
      </c>
      <c r="H8" s="18" t="s">
        <v>158</v>
      </c>
      <c r="I8" s="18" t="s">
        <v>159</v>
      </c>
      <c r="J8" s="60"/>
      <c r="K8" s="18" t="s">
        <v>160</v>
      </c>
      <c r="L8" s="18" t="s">
        <v>156</v>
      </c>
      <c r="M8" s="18" t="s">
        <v>157</v>
      </c>
      <c r="N8" s="18" t="s">
        <v>158</v>
      </c>
      <c r="O8" s="18" t="s">
        <v>159</v>
      </c>
      <c r="P8" s="18" t="s">
        <v>161</v>
      </c>
      <c r="Q8" s="18" t="s">
        <v>19</v>
      </c>
    </row>
    <row r="9" spans="1:17">
      <c r="A9">
        <v>140208</v>
      </c>
      <c r="B9" s="25">
        <v>1003</v>
      </c>
      <c r="C9" s="26" t="s">
        <v>162</v>
      </c>
      <c r="D9" t="s">
        <v>163</v>
      </c>
      <c r="E9" s="27">
        <v>77</v>
      </c>
      <c r="F9" s="61">
        <v>121.88969999999999</v>
      </c>
      <c r="G9" s="61">
        <f t="shared" ref="G9:G51" si="0">IFERROR(F9/E9,0)</f>
        <v>1.5829831168831168</v>
      </c>
      <c r="H9" s="48">
        <v>5418</v>
      </c>
      <c r="I9" s="29">
        <f t="shared" ref="I9:I51" si="1">E9*G9*H9</f>
        <v>660398.3946</v>
      </c>
      <c r="J9" s="29"/>
      <c r="K9" s="27">
        <v>13271</v>
      </c>
      <c r="L9" s="61">
        <v>2731.3067000000005</v>
      </c>
      <c r="M9" s="61">
        <f t="shared" ref="M9:M51" si="2">IFERROR(L9/K9,0)</f>
        <v>0.20581016502147545</v>
      </c>
      <c r="N9" s="48">
        <v>1512</v>
      </c>
      <c r="O9" s="15">
        <f t="shared" ref="O9:O51" si="3">K9*M9*N9</f>
        <v>4129735.7304000007</v>
      </c>
      <c r="P9" s="15">
        <f t="shared" ref="P9:P51" si="4">O9+I9</f>
        <v>4790134.1250000009</v>
      </c>
      <c r="Q9" s="15">
        <f t="shared" ref="Q9:Q51" si="5">P9/3</f>
        <v>1596711.3750000002</v>
      </c>
    </row>
    <row r="10" spans="1:17">
      <c r="A10">
        <v>143300</v>
      </c>
      <c r="B10" s="25">
        <v>2006</v>
      </c>
      <c r="C10" s="26" t="s">
        <v>164</v>
      </c>
      <c r="D10" t="s">
        <v>163</v>
      </c>
      <c r="E10" s="27">
        <v>671</v>
      </c>
      <c r="F10" s="61">
        <v>699.49229999999989</v>
      </c>
      <c r="G10" s="61">
        <f t="shared" si="0"/>
        <v>1.0424624441132637</v>
      </c>
      <c r="H10" s="48">
        <v>5418</v>
      </c>
      <c r="I10" s="29">
        <f t="shared" si="1"/>
        <v>3789849.2814000002</v>
      </c>
      <c r="J10" s="29"/>
      <c r="K10" s="27">
        <v>15031</v>
      </c>
      <c r="L10" s="61">
        <v>4467.2164999999995</v>
      </c>
      <c r="M10" s="61">
        <f t="shared" si="2"/>
        <v>0.29720021954627102</v>
      </c>
      <c r="N10" s="48">
        <v>1512</v>
      </c>
      <c r="O10" s="15">
        <f t="shared" si="3"/>
        <v>6754431.3479999993</v>
      </c>
      <c r="P10" s="15">
        <f t="shared" si="4"/>
        <v>10544280.6294</v>
      </c>
      <c r="Q10" s="15">
        <f t="shared" si="5"/>
        <v>3514760.2097999998</v>
      </c>
    </row>
    <row r="11" spans="1:17">
      <c r="A11">
        <v>140091</v>
      </c>
      <c r="B11" s="25">
        <v>2015</v>
      </c>
      <c r="C11" s="26" t="s">
        <v>55</v>
      </c>
      <c r="D11" t="s">
        <v>163</v>
      </c>
      <c r="E11" s="27">
        <v>684</v>
      </c>
      <c r="F11" s="61">
        <v>873.02859999999998</v>
      </c>
      <c r="G11" s="61">
        <f t="shared" si="0"/>
        <v>1.2763576023391812</v>
      </c>
      <c r="H11" s="48">
        <v>5418</v>
      </c>
      <c r="I11" s="29">
        <f t="shared" si="1"/>
        <v>4730068.9547999995</v>
      </c>
      <c r="J11" s="29"/>
      <c r="K11" s="27">
        <v>28138</v>
      </c>
      <c r="L11" s="61">
        <v>6351.3276999999998</v>
      </c>
      <c r="M11" s="61">
        <f t="shared" si="2"/>
        <v>0.22572065178761816</v>
      </c>
      <c r="N11" s="48">
        <v>1512</v>
      </c>
      <c r="O11" s="15">
        <f t="shared" si="3"/>
        <v>9603207.4824000001</v>
      </c>
      <c r="P11" s="15">
        <f t="shared" si="4"/>
        <v>14333276.437199999</v>
      </c>
      <c r="Q11" s="15">
        <f t="shared" si="5"/>
        <v>4777758.8123999992</v>
      </c>
    </row>
    <row r="12" spans="1:17">
      <c r="B12" s="25">
        <v>3005</v>
      </c>
      <c r="C12" s="26" t="s">
        <v>165</v>
      </c>
      <c r="D12" t="s">
        <v>163</v>
      </c>
      <c r="E12" s="27">
        <v>588</v>
      </c>
      <c r="F12" s="61">
        <v>789.52799999999991</v>
      </c>
      <c r="G12" s="61">
        <f t="shared" si="0"/>
        <v>1.3427346938775508</v>
      </c>
      <c r="H12" s="48">
        <v>5418</v>
      </c>
      <c r="I12" s="29">
        <f t="shared" si="1"/>
        <v>4277662.7039999999</v>
      </c>
      <c r="J12" s="29"/>
      <c r="K12" s="27">
        <v>15318</v>
      </c>
      <c r="L12" s="61">
        <v>4887.9772999999996</v>
      </c>
      <c r="M12" s="61">
        <f t="shared" si="2"/>
        <v>0.31910022848935887</v>
      </c>
      <c r="N12" s="48">
        <v>1512</v>
      </c>
      <c r="O12" s="15">
        <f t="shared" si="3"/>
        <v>7390621.6775999991</v>
      </c>
      <c r="P12" s="15">
        <f t="shared" si="4"/>
        <v>11668284.3816</v>
      </c>
      <c r="Q12" s="15">
        <f t="shared" si="5"/>
        <v>3889428.1272</v>
      </c>
    </row>
    <row r="13" spans="1:17">
      <c r="A13">
        <v>140184</v>
      </c>
      <c r="B13" s="25">
        <v>3023</v>
      </c>
      <c r="C13" s="26" t="s">
        <v>166</v>
      </c>
      <c r="D13" t="s">
        <v>163</v>
      </c>
      <c r="E13" s="27">
        <v>1507</v>
      </c>
      <c r="F13" s="61">
        <v>3375.8933000000002</v>
      </c>
      <c r="G13" s="61">
        <f t="shared" si="0"/>
        <v>2.2401415394824156</v>
      </c>
      <c r="H13" s="48">
        <v>5418</v>
      </c>
      <c r="I13" s="29">
        <f t="shared" si="1"/>
        <v>18290589.8994</v>
      </c>
      <c r="J13" s="29"/>
      <c r="K13" s="27">
        <v>43329</v>
      </c>
      <c r="L13" s="61">
        <v>11109.937599999997</v>
      </c>
      <c r="M13" s="61">
        <f t="shared" si="2"/>
        <v>0.25640881626624196</v>
      </c>
      <c r="N13" s="48">
        <v>1512</v>
      </c>
      <c r="O13" s="15">
        <f t="shared" si="3"/>
        <v>16798225.651199996</v>
      </c>
      <c r="P13" s="15">
        <f t="shared" si="4"/>
        <v>35088815.550599992</v>
      </c>
      <c r="Q13" s="15">
        <f t="shared" si="5"/>
        <v>11696271.850199997</v>
      </c>
    </row>
    <row r="14" spans="1:17">
      <c r="A14">
        <v>140053</v>
      </c>
      <c r="B14" s="25">
        <v>3025</v>
      </c>
      <c r="C14" s="26" t="s">
        <v>167</v>
      </c>
      <c r="D14" t="s">
        <v>163</v>
      </c>
      <c r="E14" s="27">
        <v>1185</v>
      </c>
      <c r="F14" s="61">
        <v>3019.5280000000002</v>
      </c>
      <c r="G14" s="61">
        <f t="shared" si="0"/>
        <v>2.5481248945147681</v>
      </c>
      <c r="H14" s="48">
        <v>5418</v>
      </c>
      <c r="I14" s="29">
        <f t="shared" si="1"/>
        <v>16359802.704000002</v>
      </c>
      <c r="J14" s="29"/>
      <c r="K14" s="27">
        <v>79165</v>
      </c>
      <c r="L14" s="61">
        <v>25718.4545</v>
      </c>
      <c r="M14" s="61">
        <f t="shared" si="2"/>
        <v>0.32487152782163836</v>
      </c>
      <c r="N14" s="48">
        <v>1512</v>
      </c>
      <c r="O14" s="15">
        <f t="shared" si="3"/>
        <v>38886303.203999996</v>
      </c>
      <c r="P14" s="15">
        <f t="shared" si="4"/>
        <v>55246105.908</v>
      </c>
      <c r="Q14" s="15">
        <f t="shared" si="5"/>
        <v>18415368.636</v>
      </c>
    </row>
    <row r="15" spans="1:17">
      <c r="A15">
        <v>140054</v>
      </c>
      <c r="B15" s="25">
        <v>3048</v>
      </c>
      <c r="C15" s="26" t="s">
        <v>168</v>
      </c>
      <c r="D15" t="s">
        <v>163</v>
      </c>
      <c r="E15" s="27">
        <v>1556</v>
      </c>
      <c r="F15" s="61">
        <v>2843.1672999999996</v>
      </c>
      <c r="G15" s="61">
        <f t="shared" si="0"/>
        <v>1.8272283419023134</v>
      </c>
      <c r="H15" s="48">
        <v>5418</v>
      </c>
      <c r="I15" s="29">
        <f t="shared" si="1"/>
        <v>15404280.431399997</v>
      </c>
      <c r="J15" s="29"/>
      <c r="K15" s="27">
        <v>68767</v>
      </c>
      <c r="L15" s="61">
        <v>20486.856400000008</v>
      </c>
      <c r="M15" s="61">
        <f t="shared" si="2"/>
        <v>0.29791697180333604</v>
      </c>
      <c r="N15" s="48">
        <v>1512</v>
      </c>
      <c r="O15" s="15">
        <f t="shared" si="3"/>
        <v>30976126.876800012</v>
      </c>
      <c r="P15" s="15">
        <f t="shared" si="4"/>
        <v>46380407.308200009</v>
      </c>
      <c r="Q15" s="15">
        <f t="shared" si="5"/>
        <v>15460135.769400002</v>
      </c>
    </row>
    <row r="16" spans="1:17">
      <c r="A16">
        <v>140067</v>
      </c>
      <c r="B16" s="25">
        <v>3073</v>
      </c>
      <c r="C16" s="26" t="s">
        <v>169</v>
      </c>
      <c r="D16" t="s">
        <v>163</v>
      </c>
      <c r="E16" s="27">
        <v>590</v>
      </c>
      <c r="F16" s="61">
        <v>1036.2163</v>
      </c>
      <c r="G16" s="61">
        <f t="shared" si="0"/>
        <v>1.756298813559322</v>
      </c>
      <c r="H16" s="48">
        <v>5418</v>
      </c>
      <c r="I16" s="29">
        <f t="shared" si="1"/>
        <v>5614219.9134</v>
      </c>
      <c r="J16" s="29"/>
      <c r="K16" s="27">
        <v>23982</v>
      </c>
      <c r="L16" s="61">
        <v>8340.5319</v>
      </c>
      <c r="M16" s="61">
        <f t="shared" si="2"/>
        <v>0.34778299974981236</v>
      </c>
      <c r="N16" s="48">
        <v>1512</v>
      </c>
      <c r="O16" s="15">
        <f t="shared" si="3"/>
        <v>12610884.232799999</v>
      </c>
      <c r="P16" s="15">
        <f t="shared" si="4"/>
        <v>18225104.146200001</v>
      </c>
      <c r="Q16" s="15">
        <f t="shared" si="5"/>
        <v>6075034.7154000001</v>
      </c>
    </row>
    <row r="17" spans="1:17">
      <c r="A17">
        <v>140161</v>
      </c>
      <c r="B17" s="25">
        <v>3122</v>
      </c>
      <c r="C17" s="26" t="s">
        <v>170</v>
      </c>
      <c r="D17" t="s">
        <v>163</v>
      </c>
      <c r="E17" s="27">
        <v>1834</v>
      </c>
      <c r="F17" s="61">
        <v>3331.7709</v>
      </c>
      <c r="G17" s="61">
        <f t="shared" si="0"/>
        <v>1.8166689749182114</v>
      </c>
      <c r="H17" s="48">
        <v>5418</v>
      </c>
      <c r="I17" s="29">
        <f t="shared" si="1"/>
        <v>18051534.736200001</v>
      </c>
      <c r="J17" s="29"/>
      <c r="K17" s="27">
        <v>72331</v>
      </c>
      <c r="L17" s="61">
        <v>11561.112599999999</v>
      </c>
      <c r="M17" s="61">
        <f t="shared" si="2"/>
        <v>0.15983620577622318</v>
      </c>
      <c r="N17" s="48">
        <v>1512</v>
      </c>
      <c r="O17" s="15">
        <f t="shared" si="3"/>
        <v>17480402.251199998</v>
      </c>
      <c r="P17" s="15">
        <f t="shared" si="4"/>
        <v>35531936.987399995</v>
      </c>
      <c r="Q17" s="15">
        <f t="shared" si="5"/>
        <v>11843978.995799998</v>
      </c>
    </row>
    <row r="18" spans="1:17">
      <c r="A18">
        <v>140065</v>
      </c>
      <c r="B18" s="25">
        <v>4005</v>
      </c>
      <c r="C18" s="26" t="s">
        <v>171</v>
      </c>
      <c r="D18" t="s">
        <v>163</v>
      </c>
      <c r="E18" s="27">
        <v>50</v>
      </c>
      <c r="F18" s="61">
        <v>102.48390000000001</v>
      </c>
      <c r="G18" s="61">
        <f t="shared" si="0"/>
        <v>2.0496780000000001</v>
      </c>
      <c r="H18" s="48">
        <v>5418</v>
      </c>
      <c r="I18" s="29">
        <f t="shared" si="1"/>
        <v>555257.77020000003</v>
      </c>
      <c r="J18" s="29"/>
      <c r="K18" s="27">
        <v>5632</v>
      </c>
      <c r="L18" s="61">
        <v>1553.3168000000003</v>
      </c>
      <c r="M18" s="61">
        <f t="shared" si="2"/>
        <v>0.27580198863636368</v>
      </c>
      <c r="N18" s="48">
        <v>1512</v>
      </c>
      <c r="O18" s="15">
        <f t="shared" si="3"/>
        <v>2348615.0016000005</v>
      </c>
      <c r="P18" s="15">
        <f t="shared" si="4"/>
        <v>2903872.7718000007</v>
      </c>
      <c r="Q18" s="15">
        <f t="shared" si="5"/>
        <v>967957.59060000023</v>
      </c>
    </row>
    <row r="19" spans="1:17">
      <c r="A19">
        <v>140155</v>
      </c>
      <c r="B19" s="25">
        <v>5008</v>
      </c>
      <c r="C19" s="26" t="s">
        <v>172</v>
      </c>
      <c r="D19" t="s">
        <v>163</v>
      </c>
      <c r="E19" s="27">
        <v>592</v>
      </c>
      <c r="F19" s="61">
        <v>723.95389999999998</v>
      </c>
      <c r="G19" s="61">
        <f t="shared" si="0"/>
        <v>1.2228951013513514</v>
      </c>
      <c r="H19" s="48">
        <v>5418</v>
      </c>
      <c r="I19" s="29">
        <f t="shared" si="1"/>
        <v>3922382.2301999996</v>
      </c>
      <c r="J19" s="29"/>
      <c r="K19" s="27">
        <v>43003</v>
      </c>
      <c r="L19" s="61">
        <v>6531.272100000001</v>
      </c>
      <c r="M19" s="61">
        <f t="shared" si="2"/>
        <v>0.15187945259633051</v>
      </c>
      <c r="N19" s="48">
        <v>1512</v>
      </c>
      <c r="O19" s="15">
        <f t="shared" si="3"/>
        <v>9875283.4152000025</v>
      </c>
      <c r="P19" s="15">
        <f t="shared" si="4"/>
        <v>13797665.645400003</v>
      </c>
      <c r="Q19" s="15">
        <f t="shared" si="5"/>
        <v>4599221.8818000006</v>
      </c>
    </row>
    <row r="20" spans="1:17">
      <c r="A20">
        <v>140093</v>
      </c>
      <c r="B20" s="25">
        <v>5011</v>
      </c>
      <c r="C20" s="26" t="s">
        <v>173</v>
      </c>
      <c r="D20" t="s">
        <v>163</v>
      </c>
      <c r="E20" s="27">
        <v>813</v>
      </c>
      <c r="F20" s="61">
        <v>1169.9782</v>
      </c>
      <c r="G20" s="61">
        <f t="shared" si="0"/>
        <v>1.4390875768757687</v>
      </c>
      <c r="H20" s="48">
        <v>5418</v>
      </c>
      <c r="I20" s="29">
        <f t="shared" si="1"/>
        <v>6338941.8876</v>
      </c>
      <c r="J20" s="29"/>
      <c r="K20" s="27">
        <v>71839</v>
      </c>
      <c r="L20" s="61">
        <v>10293.267300000003</v>
      </c>
      <c r="M20" s="61">
        <f t="shared" si="2"/>
        <v>0.14328244129233428</v>
      </c>
      <c r="N20" s="48">
        <v>1512</v>
      </c>
      <c r="O20" s="15">
        <f t="shared" si="3"/>
        <v>15563420.157600002</v>
      </c>
      <c r="P20" s="15">
        <f t="shared" si="4"/>
        <v>21902362.045200001</v>
      </c>
      <c r="Q20" s="15">
        <f t="shared" si="5"/>
        <v>7300787.3484000005</v>
      </c>
    </row>
    <row r="21" spans="1:17">
      <c r="A21">
        <v>140186</v>
      </c>
      <c r="B21" s="25">
        <v>7002</v>
      </c>
      <c r="C21" s="26" t="s">
        <v>174</v>
      </c>
      <c r="D21" t="s">
        <v>163</v>
      </c>
      <c r="E21" s="27">
        <v>263</v>
      </c>
      <c r="F21" s="61">
        <v>227.935</v>
      </c>
      <c r="G21" s="61">
        <f t="shared" si="0"/>
        <v>0.86667300380228141</v>
      </c>
      <c r="H21" s="48">
        <v>5418</v>
      </c>
      <c r="I21" s="29">
        <f t="shared" si="1"/>
        <v>1234951.83</v>
      </c>
      <c r="J21" s="29"/>
      <c r="K21" s="27">
        <v>18312</v>
      </c>
      <c r="L21" s="61">
        <v>2493.640699999999</v>
      </c>
      <c r="M21" s="61">
        <f t="shared" si="2"/>
        <v>0.13617522389689815</v>
      </c>
      <c r="N21" s="48">
        <v>1512</v>
      </c>
      <c r="O21" s="15">
        <f t="shared" si="3"/>
        <v>3770384.7383999983</v>
      </c>
      <c r="P21" s="15">
        <f t="shared" si="4"/>
        <v>5005336.5683999984</v>
      </c>
      <c r="Q21" s="15">
        <f t="shared" si="5"/>
        <v>1668445.5227999995</v>
      </c>
    </row>
    <row r="22" spans="1:17">
      <c r="A22">
        <v>140189</v>
      </c>
      <c r="B22" s="25">
        <v>8008</v>
      </c>
      <c r="C22" s="26" t="s">
        <v>175</v>
      </c>
      <c r="D22" t="s">
        <v>163</v>
      </c>
      <c r="E22" s="27">
        <v>179</v>
      </c>
      <c r="F22" s="61">
        <v>287.29070000000007</v>
      </c>
      <c r="G22" s="61">
        <f t="shared" si="0"/>
        <v>1.6049759776536316</v>
      </c>
      <c r="H22" s="48">
        <v>5418</v>
      </c>
      <c r="I22" s="29">
        <f t="shared" si="1"/>
        <v>1556541.0126000005</v>
      </c>
      <c r="J22" s="29"/>
      <c r="K22" s="27">
        <v>26082</v>
      </c>
      <c r="L22" s="61">
        <v>3363.7459000000003</v>
      </c>
      <c r="M22" s="61">
        <f t="shared" si="2"/>
        <v>0.12896809677171997</v>
      </c>
      <c r="N22" s="48">
        <v>1512</v>
      </c>
      <c r="O22" s="15">
        <f t="shared" si="3"/>
        <v>5085983.8008000003</v>
      </c>
      <c r="P22" s="15">
        <f t="shared" si="4"/>
        <v>6642524.8134000003</v>
      </c>
      <c r="Q22" s="15">
        <f t="shared" si="5"/>
        <v>2214174.9378</v>
      </c>
    </row>
    <row r="23" spans="1:17">
      <c r="A23">
        <v>140088</v>
      </c>
      <c r="B23" s="25">
        <v>11001</v>
      </c>
      <c r="C23" s="26" t="s">
        <v>176</v>
      </c>
      <c r="D23" t="s">
        <v>163</v>
      </c>
      <c r="E23" s="27">
        <v>70</v>
      </c>
      <c r="F23" s="61">
        <v>97.539500000000004</v>
      </c>
      <c r="G23" s="61">
        <f t="shared" si="0"/>
        <v>1.3934214285714286</v>
      </c>
      <c r="H23" s="48">
        <v>5418</v>
      </c>
      <c r="I23" s="29">
        <f t="shared" si="1"/>
        <v>528469.01100000006</v>
      </c>
      <c r="J23" s="29"/>
      <c r="K23" s="27">
        <v>2759</v>
      </c>
      <c r="L23" s="61">
        <v>708.71319999999992</v>
      </c>
      <c r="M23" s="61">
        <f t="shared" si="2"/>
        <v>0.25687321493294668</v>
      </c>
      <c r="N23" s="48">
        <v>1512</v>
      </c>
      <c r="O23" s="15">
        <f t="shared" si="3"/>
        <v>1071574.3583999998</v>
      </c>
      <c r="P23" s="15">
        <f t="shared" si="4"/>
        <v>1600043.3693999997</v>
      </c>
      <c r="Q23" s="15">
        <f t="shared" si="5"/>
        <v>533347.78979999991</v>
      </c>
    </row>
    <row r="24" spans="1:17">
      <c r="A24">
        <v>140084</v>
      </c>
      <c r="B24" s="25">
        <v>11006</v>
      </c>
      <c r="C24" s="26" t="s">
        <v>177</v>
      </c>
      <c r="D24" t="s">
        <v>163</v>
      </c>
      <c r="E24" s="27">
        <v>712</v>
      </c>
      <c r="F24" s="61">
        <v>684.04680000000008</v>
      </c>
      <c r="G24" s="61">
        <f t="shared" si="0"/>
        <v>0.9607398876404496</v>
      </c>
      <c r="H24" s="48">
        <v>5418</v>
      </c>
      <c r="I24" s="29">
        <f t="shared" si="1"/>
        <v>3706165.5624000006</v>
      </c>
      <c r="J24" s="29"/>
      <c r="K24" s="27">
        <v>36409</v>
      </c>
      <c r="L24" s="61">
        <v>7344.3084000000008</v>
      </c>
      <c r="M24" s="61">
        <f t="shared" si="2"/>
        <v>0.20171683924304432</v>
      </c>
      <c r="N24" s="48">
        <v>1512</v>
      </c>
      <c r="O24" s="15">
        <f t="shared" si="3"/>
        <v>11104594.300800001</v>
      </c>
      <c r="P24" s="15">
        <f t="shared" si="4"/>
        <v>14810759.863200001</v>
      </c>
      <c r="Q24" s="15">
        <f t="shared" si="5"/>
        <v>4936919.9544000002</v>
      </c>
    </row>
    <row r="25" spans="1:17">
      <c r="B25" s="25">
        <v>13020</v>
      </c>
      <c r="C25" s="26" t="s">
        <v>178</v>
      </c>
      <c r="D25" t="s">
        <v>163</v>
      </c>
      <c r="E25" s="27">
        <v>494</v>
      </c>
      <c r="F25" s="61">
        <v>638.62570000000005</v>
      </c>
      <c r="G25" s="61">
        <f t="shared" si="0"/>
        <v>1.2927645748987855</v>
      </c>
      <c r="H25" s="48">
        <v>5418</v>
      </c>
      <c r="I25" s="29">
        <f t="shared" si="1"/>
        <v>3460074.0426000003</v>
      </c>
      <c r="J25" s="29"/>
      <c r="K25" s="27">
        <v>20143</v>
      </c>
      <c r="L25" s="61">
        <v>6067.7785000000003</v>
      </c>
      <c r="M25" s="61">
        <f t="shared" si="2"/>
        <v>0.301235094077347</v>
      </c>
      <c r="N25" s="48">
        <v>1512</v>
      </c>
      <c r="O25" s="15">
        <f t="shared" si="3"/>
        <v>9174481.0920000002</v>
      </c>
      <c r="P25" s="15">
        <f t="shared" si="4"/>
        <v>12634555.1346</v>
      </c>
      <c r="Q25" s="15">
        <f t="shared" si="5"/>
        <v>4211518.3782000002</v>
      </c>
    </row>
    <row r="26" spans="1:17">
      <c r="B26" s="25">
        <v>13027</v>
      </c>
      <c r="C26" s="26" t="s">
        <v>179</v>
      </c>
      <c r="D26" t="s">
        <v>163</v>
      </c>
      <c r="E26" s="27">
        <v>961</v>
      </c>
      <c r="F26" s="61">
        <v>2200.6142</v>
      </c>
      <c r="G26" s="61">
        <f t="shared" si="0"/>
        <v>2.2899211238293442</v>
      </c>
      <c r="H26" s="48">
        <v>5418</v>
      </c>
      <c r="I26" s="29">
        <f t="shared" si="1"/>
        <v>11922927.7356</v>
      </c>
      <c r="J26" s="29"/>
      <c r="K26" s="27">
        <v>87746</v>
      </c>
      <c r="L26" s="61">
        <v>14672.438799999998</v>
      </c>
      <c r="M26" s="61">
        <f t="shared" si="2"/>
        <v>0.16721490210379958</v>
      </c>
      <c r="N26" s="48">
        <v>1512</v>
      </c>
      <c r="O26" s="15">
        <f t="shared" si="3"/>
        <v>22184727.465599999</v>
      </c>
      <c r="P26" s="15">
        <f t="shared" si="4"/>
        <v>34107655.201200001</v>
      </c>
      <c r="Q26" s="15">
        <f t="shared" si="5"/>
        <v>11369218.4004</v>
      </c>
    </row>
    <row r="27" spans="1:17">
      <c r="A27">
        <v>140064</v>
      </c>
      <c r="B27" s="25">
        <v>13046</v>
      </c>
      <c r="C27" s="26" t="s">
        <v>180</v>
      </c>
      <c r="D27" t="s">
        <v>163</v>
      </c>
      <c r="E27" s="27">
        <v>378</v>
      </c>
      <c r="F27" s="61">
        <v>393.23690000000005</v>
      </c>
      <c r="G27" s="61">
        <f t="shared" si="0"/>
        <v>1.0403092592592593</v>
      </c>
      <c r="H27" s="48">
        <v>5418</v>
      </c>
      <c r="I27" s="29">
        <f t="shared" si="1"/>
        <v>2130557.5242000003</v>
      </c>
      <c r="J27" s="29"/>
      <c r="K27" s="27">
        <v>44949</v>
      </c>
      <c r="L27" s="61">
        <v>11744.0183</v>
      </c>
      <c r="M27" s="61">
        <f t="shared" si="2"/>
        <v>0.26127429531246521</v>
      </c>
      <c r="N27" s="48">
        <v>1512</v>
      </c>
      <c r="O27" s="15">
        <f t="shared" si="3"/>
        <v>17756955.669599995</v>
      </c>
      <c r="P27" s="15">
        <f t="shared" si="4"/>
        <v>19887513.193799995</v>
      </c>
      <c r="Q27" s="15">
        <f t="shared" si="5"/>
        <v>6629171.0645999983</v>
      </c>
    </row>
    <row r="28" spans="1:17">
      <c r="B28" s="25">
        <v>13047</v>
      </c>
      <c r="C28" s="26" t="s">
        <v>181</v>
      </c>
      <c r="D28" t="s">
        <v>163</v>
      </c>
      <c r="E28" s="27">
        <v>186</v>
      </c>
      <c r="F28" s="61">
        <v>140.80969999999999</v>
      </c>
      <c r="G28" s="61">
        <f t="shared" si="0"/>
        <v>0.75704139784946234</v>
      </c>
      <c r="H28" s="48">
        <v>5418</v>
      </c>
      <c r="I28" s="29">
        <f t="shared" si="1"/>
        <v>762906.95459999994</v>
      </c>
      <c r="J28" s="29"/>
      <c r="K28" s="27">
        <v>13601</v>
      </c>
      <c r="L28" s="61">
        <v>3211.4844000000003</v>
      </c>
      <c r="M28" s="61">
        <f t="shared" si="2"/>
        <v>0.23612119697081099</v>
      </c>
      <c r="N28" s="48">
        <v>1512</v>
      </c>
      <c r="O28" s="15">
        <f t="shared" si="3"/>
        <v>4855764.4128</v>
      </c>
      <c r="P28" s="15">
        <f t="shared" si="4"/>
        <v>5618671.3673999999</v>
      </c>
      <c r="Q28" s="15">
        <f t="shared" si="5"/>
        <v>1872890.4557999999</v>
      </c>
    </row>
    <row r="29" spans="1:17">
      <c r="B29" s="25">
        <v>14002</v>
      </c>
      <c r="C29" s="26" t="s">
        <v>182</v>
      </c>
      <c r="D29" t="s">
        <v>163</v>
      </c>
      <c r="E29" s="27">
        <v>529</v>
      </c>
      <c r="F29" s="61">
        <v>726.89030000000002</v>
      </c>
      <c r="G29" s="61">
        <f t="shared" si="0"/>
        <v>1.3740837429111532</v>
      </c>
      <c r="H29" s="48">
        <v>5418</v>
      </c>
      <c r="I29" s="29">
        <f t="shared" si="1"/>
        <v>3938291.6454000003</v>
      </c>
      <c r="J29" s="29"/>
      <c r="K29" s="27">
        <v>36665</v>
      </c>
      <c r="L29" s="61">
        <v>6689.926300000001</v>
      </c>
      <c r="M29" s="61">
        <f t="shared" si="2"/>
        <v>0.18246082912859679</v>
      </c>
      <c r="N29" s="48">
        <v>1512</v>
      </c>
      <c r="O29" s="15">
        <f t="shared" si="3"/>
        <v>10115168.565600002</v>
      </c>
      <c r="P29" s="15">
        <f t="shared" si="4"/>
        <v>14053460.211000003</v>
      </c>
      <c r="Q29" s="15">
        <f t="shared" si="5"/>
        <v>4684486.7370000007</v>
      </c>
    </row>
    <row r="30" spans="1:17">
      <c r="B30" s="25">
        <v>15008</v>
      </c>
      <c r="C30" s="26" t="s">
        <v>183</v>
      </c>
      <c r="D30" t="s">
        <v>163</v>
      </c>
      <c r="E30" s="27">
        <v>2006</v>
      </c>
      <c r="F30" s="61">
        <v>3738.6529000000005</v>
      </c>
      <c r="G30" s="61">
        <f t="shared" si="0"/>
        <v>1.8637352442671986</v>
      </c>
      <c r="H30" s="48">
        <v>5418</v>
      </c>
      <c r="I30" s="29">
        <f t="shared" si="1"/>
        <v>20256021.412200004</v>
      </c>
      <c r="J30" s="29"/>
      <c r="K30" s="27">
        <v>42738</v>
      </c>
      <c r="L30" s="61">
        <v>14753.834199999999</v>
      </c>
      <c r="M30" s="61">
        <f t="shared" si="2"/>
        <v>0.34521583134447092</v>
      </c>
      <c r="N30" s="48">
        <v>1512</v>
      </c>
      <c r="O30" s="15">
        <f t="shared" si="3"/>
        <v>22307797.310399998</v>
      </c>
      <c r="P30" s="15">
        <f t="shared" si="4"/>
        <v>42563818.722599998</v>
      </c>
      <c r="Q30" s="15">
        <f t="shared" si="5"/>
        <v>14187939.574199999</v>
      </c>
    </row>
    <row r="31" spans="1:17">
      <c r="B31" s="25">
        <v>16006</v>
      </c>
      <c r="C31" s="26" t="s">
        <v>184</v>
      </c>
      <c r="D31" t="s">
        <v>163</v>
      </c>
      <c r="E31" s="27">
        <v>969</v>
      </c>
      <c r="F31" s="61">
        <v>1127.8129000000001</v>
      </c>
      <c r="G31" s="61">
        <f t="shared" si="0"/>
        <v>1.1638936016511869</v>
      </c>
      <c r="H31" s="48">
        <v>5418</v>
      </c>
      <c r="I31" s="29">
        <f t="shared" si="1"/>
        <v>6110490.292200001</v>
      </c>
      <c r="J31" s="29"/>
      <c r="K31" s="27">
        <v>38895</v>
      </c>
      <c r="L31" s="61">
        <v>7165.9255999999968</v>
      </c>
      <c r="M31" s="61">
        <f t="shared" si="2"/>
        <v>0.1842377066460984</v>
      </c>
      <c r="N31" s="48">
        <v>1512</v>
      </c>
      <c r="O31" s="15">
        <f t="shared" si="3"/>
        <v>10834879.507199995</v>
      </c>
      <c r="P31" s="15">
        <f t="shared" si="4"/>
        <v>16945369.799399994</v>
      </c>
      <c r="Q31" s="15">
        <f t="shared" si="5"/>
        <v>5648456.5997999981</v>
      </c>
    </row>
    <row r="32" spans="1:17">
      <c r="B32" s="25">
        <v>16007</v>
      </c>
      <c r="C32" s="26" t="s">
        <v>185</v>
      </c>
      <c r="D32" t="s">
        <v>163</v>
      </c>
      <c r="E32" s="27">
        <v>1560</v>
      </c>
      <c r="F32" s="61">
        <v>3468.1585000000005</v>
      </c>
      <c r="G32" s="61">
        <f t="shared" si="0"/>
        <v>2.2231785256410261</v>
      </c>
      <c r="H32" s="48">
        <v>5418</v>
      </c>
      <c r="I32" s="29">
        <f t="shared" si="1"/>
        <v>18790482.753000006</v>
      </c>
      <c r="J32" s="29"/>
      <c r="K32" s="27">
        <v>86448</v>
      </c>
      <c r="L32" s="61">
        <v>20434.705299999998</v>
      </c>
      <c r="M32" s="61">
        <f t="shared" si="2"/>
        <v>0.23638146978530444</v>
      </c>
      <c r="N32" s="48">
        <v>1512</v>
      </c>
      <c r="O32" s="15">
        <f t="shared" si="3"/>
        <v>30897274.413599998</v>
      </c>
      <c r="P32" s="15">
        <f t="shared" si="4"/>
        <v>49687757.166600004</v>
      </c>
      <c r="Q32" s="15">
        <f t="shared" si="5"/>
        <v>16562585.722200001</v>
      </c>
    </row>
    <row r="33" spans="2:17">
      <c r="B33" s="45">
        <v>18005</v>
      </c>
      <c r="C33" s="26" t="s">
        <v>186</v>
      </c>
      <c r="D33" t="s">
        <v>163</v>
      </c>
      <c r="E33" s="27">
        <v>236</v>
      </c>
      <c r="F33" s="61">
        <v>492.70590000000004</v>
      </c>
      <c r="G33" s="61">
        <f t="shared" si="0"/>
        <v>2.08773686440678</v>
      </c>
      <c r="H33" s="48">
        <v>5418</v>
      </c>
      <c r="I33" s="29">
        <f>E33*G33*H33</f>
        <v>2669480.5662000007</v>
      </c>
      <c r="J33" s="29"/>
      <c r="K33" s="27">
        <v>14052</v>
      </c>
      <c r="L33" s="61">
        <v>2588.7173000000003</v>
      </c>
      <c r="M33" s="61">
        <f t="shared" si="2"/>
        <v>0.1842241175633362</v>
      </c>
      <c r="N33" s="48">
        <v>1512</v>
      </c>
      <c r="O33" s="15">
        <f t="shared" si="3"/>
        <v>3914140.5576000004</v>
      </c>
      <c r="P33" s="15">
        <f t="shared" si="4"/>
        <v>6583621.1238000011</v>
      </c>
      <c r="Q33" s="15">
        <f t="shared" si="5"/>
        <v>2194540.3746000002</v>
      </c>
    </row>
    <row r="34" spans="2:17">
      <c r="B34" s="25">
        <v>18006</v>
      </c>
      <c r="C34" s="26" t="s">
        <v>187</v>
      </c>
      <c r="D34" t="s">
        <v>163</v>
      </c>
      <c r="E34" s="27">
        <v>1437</v>
      </c>
      <c r="F34" s="61">
        <v>1696.8014999999994</v>
      </c>
      <c r="G34" s="61">
        <f t="shared" si="0"/>
        <v>1.1807943632567846</v>
      </c>
      <c r="H34" s="48">
        <v>5418</v>
      </c>
      <c r="I34" s="29">
        <f t="shared" si="1"/>
        <v>9193270.526999997</v>
      </c>
      <c r="J34" s="29"/>
      <c r="K34" s="27">
        <v>72274</v>
      </c>
      <c r="L34" s="61">
        <v>15362.936699999998</v>
      </c>
      <c r="M34" s="61">
        <f t="shared" si="2"/>
        <v>0.21256519218529482</v>
      </c>
      <c r="N34" s="48">
        <v>1512</v>
      </c>
      <c r="O34" s="15">
        <f t="shared" si="3"/>
        <v>23228760.290399998</v>
      </c>
      <c r="P34" s="15">
        <f t="shared" si="4"/>
        <v>32422030.817399994</v>
      </c>
      <c r="Q34" s="15">
        <f t="shared" si="5"/>
        <v>10807343.605799997</v>
      </c>
    </row>
    <row r="35" spans="2:17">
      <c r="B35" s="25">
        <v>19006</v>
      </c>
      <c r="C35" s="26" t="s">
        <v>188</v>
      </c>
      <c r="D35" t="s">
        <v>163</v>
      </c>
      <c r="E35" s="27">
        <v>818</v>
      </c>
      <c r="F35" s="61">
        <v>1395.7198000000003</v>
      </c>
      <c r="G35" s="61">
        <f t="shared" si="0"/>
        <v>1.7062589242053794</v>
      </c>
      <c r="H35" s="48">
        <v>5418</v>
      </c>
      <c r="I35" s="29">
        <f t="shared" si="1"/>
        <v>7562009.8764000013</v>
      </c>
      <c r="J35" s="29"/>
      <c r="K35" s="27">
        <v>56969</v>
      </c>
      <c r="L35" s="61">
        <v>9868.9794999999995</v>
      </c>
      <c r="M35" s="61">
        <f t="shared" si="2"/>
        <v>0.17323420632273692</v>
      </c>
      <c r="N35" s="48">
        <v>1512</v>
      </c>
      <c r="O35" s="15">
        <f t="shared" si="3"/>
        <v>14921897.003999999</v>
      </c>
      <c r="P35" s="15">
        <f t="shared" si="4"/>
        <v>22483906.880400002</v>
      </c>
      <c r="Q35" s="15">
        <f t="shared" si="5"/>
        <v>7494635.6268000007</v>
      </c>
    </row>
    <row r="36" spans="2:17">
      <c r="B36" s="25">
        <v>19007</v>
      </c>
      <c r="C36" s="26" t="s">
        <v>189</v>
      </c>
      <c r="D36" t="s">
        <v>163</v>
      </c>
      <c r="E36" s="27">
        <v>1501</v>
      </c>
      <c r="F36" s="61">
        <v>2451.6575999999995</v>
      </c>
      <c r="G36" s="61">
        <f t="shared" si="0"/>
        <v>1.6333495003331109</v>
      </c>
      <c r="H36" s="48">
        <v>5418</v>
      </c>
      <c r="I36" s="29">
        <f t="shared" si="1"/>
        <v>13283080.876799997</v>
      </c>
      <c r="J36" s="29"/>
      <c r="K36" s="27">
        <v>24017</v>
      </c>
      <c r="L36" s="61">
        <v>8644.5727000000043</v>
      </c>
      <c r="M36" s="61">
        <f t="shared" si="2"/>
        <v>0.35993557480118266</v>
      </c>
      <c r="N36" s="48">
        <v>1512</v>
      </c>
      <c r="O36" s="15">
        <f t="shared" si="3"/>
        <v>13070593.922400007</v>
      </c>
      <c r="P36" s="15">
        <f t="shared" si="4"/>
        <v>26353674.799200006</v>
      </c>
      <c r="Q36" s="15">
        <f t="shared" si="5"/>
        <v>8784558.2664000019</v>
      </c>
    </row>
    <row r="37" spans="2:17">
      <c r="B37" s="25">
        <v>21002</v>
      </c>
      <c r="C37" s="26" t="s">
        <v>190</v>
      </c>
      <c r="D37" t="s">
        <v>163</v>
      </c>
      <c r="E37" s="27">
        <v>1470</v>
      </c>
      <c r="F37" s="61">
        <v>2210.3199</v>
      </c>
      <c r="G37" s="61">
        <f t="shared" si="0"/>
        <v>1.5036189795918367</v>
      </c>
      <c r="H37" s="48">
        <v>5418</v>
      </c>
      <c r="I37" s="29">
        <f t="shared" si="1"/>
        <v>11975513.2182</v>
      </c>
      <c r="J37" s="29"/>
      <c r="K37" s="27">
        <v>97363</v>
      </c>
      <c r="L37" s="61">
        <v>20246.283300000003</v>
      </c>
      <c r="M37" s="61">
        <f t="shared" si="2"/>
        <v>0.20794637901461543</v>
      </c>
      <c r="N37" s="48">
        <v>1512</v>
      </c>
      <c r="O37" s="15">
        <f t="shared" si="3"/>
        <v>30612380.349600006</v>
      </c>
      <c r="P37" s="15">
        <f t="shared" si="4"/>
        <v>42587893.567800008</v>
      </c>
      <c r="Q37" s="15">
        <f t="shared" si="5"/>
        <v>14195964.522600003</v>
      </c>
    </row>
    <row r="38" spans="2:17">
      <c r="B38" s="25">
        <v>23003</v>
      </c>
      <c r="C38" s="26" t="s">
        <v>191</v>
      </c>
      <c r="D38" t="s">
        <v>163</v>
      </c>
      <c r="E38" s="27">
        <v>211</v>
      </c>
      <c r="F38" s="61">
        <v>276.03000000000003</v>
      </c>
      <c r="G38" s="61">
        <f t="shared" si="0"/>
        <v>1.3081990521327016</v>
      </c>
      <c r="H38" s="48">
        <v>5418</v>
      </c>
      <c r="I38" s="29">
        <f t="shared" si="1"/>
        <v>1495530.5400000003</v>
      </c>
      <c r="J38" s="29"/>
      <c r="K38" s="27">
        <v>4979</v>
      </c>
      <c r="L38" s="61">
        <v>1089.4626999999998</v>
      </c>
      <c r="M38" s="61">
        <f t="shared" si="2"/>
        <v>0.21881154850371556</v>
      </c>
      <c r="N38" s="48">
        <v>1512</v>
      </c>
      <c r="O38" s="15">
        <f t="shared" si="3"/>
        <v>1647267.6023999997</v>
      </c>
      <c r="P38" s="15">
        <f t="shared" si="4"/>
        <v>3142798.1424000002</v>
      </c>
      <c r="Q38" s="15">
        <f t="shared" si="5"/>
        <v>1047599.3808</v>
      </c>
    </row>
    <row r="39" spans="2:17">
      <c r="B39" s="25">
        <v>23008</v>
      </c>
      <c r="C39" s="26" t="s">
        <v>192</v>
      </c>
      <c r="D39" t="s">
        <v>163</v>
      </c>
      <c r="E39" s="27">
        <v>793</v>
      </c>
      <c r="F39" s="61">
        <v>1166.8559</v>
      </c>
      <c r="G39" s="61">
        <f t="shared" si="0"/>
        <v>1.4714450189155108</v>
      </c>
      <c r="H39" s="48">
        <v>5418</v>
      </c>
      <c r="I39" s="29">
        <f t="shared" si="1"/>
        <v>6322025.2662000004</v>
      </c>
      <c r="J39" s="29"/>
      <c r="K39" s="27">
        <v>133252</v>
      </c>
      <c r="L39" s="61">
        <v>11476.373099999997</v>
      </c>
      <c r="M39" s="61">
        <f t="shared" si="2"/>
        <v>8.6125334704169526E-2</v>
      </c>
      <c r="N39" s="48">
        <v>1512</v>
      </c>
      <c r="O39" s="15">
        <f t="shared" si="3"/>
        <v>17352276.127199996</v>
      </c>
      <c r="P39" s="15">
        <f t="shared" si="4"/>
        <v>23674301.393399999</v>
      </c>
      <c r="Q39" s="15">
        <f t="shared" si="5"/>
        <v>7891433.7977999998</v>
      </c>
    </row>
    <row r="40" spans="2:17">
      <c r="B40" s="25">
        <v>3052</v>
      </c>
      <c r="C40" s="26" t="s">
        <v>193</v>
      </c>
      <c r="D40" t="s">
        <v>163</v>
      </c>
      <c r="E40" s="27">
        <v>415</v>
      </c>
      <c r="F40" s="61">
        <v>384.12209999999982</v>
      </c>
      <c r="G40" s="61">
        <f t="shared" si="0"/>
        <v>0.92559542168674658</v>
      </c>
      <c r="H40" s="48">
        <v>5418</v>
      </c>
      <c r="I40" s="29">
        <f t="shared" si="1"/>
        <v>2081173.5377999991</v>
      </c>
      <c r="J40" s="29"/>
      <c r="K40" s="27">
        <v>6894</v>
      </c>
      <c r="L40" s="61">
        <v>1468.3153999999997</v>
      </c>
      <c r="M40" s="61">
        <f t="shared" si="2"/>
        <v>0.2129845372787931</v>
      </c>
      <c r="N40" s="48">
        <v>1512</v>
      </c>
      <c r="O40" s="15">
        <f t="shared" si="3"/>
        <v>2220092.8847999997</v>
      </c>
      <c r="P40" s="15">
        <f t="shared" si="4"/>
        <v>4301266.4225999992</v>
      </c>
      <c r="Q40" s="15">
        <f t="shared" si="5"/>
        <v>1433755.4741999998</v>
      </c>
    </row>
    <row r="41" spans="2:17">
      <c r="B41" s="25">
        <v>5006</v>
      </c>
      <c r="C41" s="26" t="s">
        <v>194</v>
      </c>
      <c r="D41" t="s">
        <v>163</v>
      </c>
      <c r="E41" s="27">
        <v>455</v>
      </c>
      <c r="F41" s="61">
        <v>524.83929999999998</v>
      </c>
      <c r="G41" s="61">
        <f t="shared" si="0"/>
        <v>1.153492967032967</v>
      </c>
      <c r="H41" s="48">
        <v>5418</v>
      </c>
      <c r="I41" s="29">
        <f t="shared" si="1"/>
        <v>2843579.3273999998</v>
      </c>
      <c r="J41" s="29"/>
      <c r="K41" s="27">
        <v>23548</v>
      </c>
      <c r="L41" s="61">
        <v>4312.9144000000006</v>
      </c>
      <c r="M41" s="61">
        <f t="shared" si="2"/>
        <v>0.18315417020553765</v>
      </c>
      <c r="N41" s="48">
        <v>1512</v>
      </c>
      <c r="O41" s="15">
        <f t="shared" si="3"/>
        <v>6521126.5728000011</v>
      </c>
      <c r="P41" s="15">
        <f t="shared" si="4"/>
        <v>9364705.9002000019</v>
      </c>
      <c r="Q41" s="15">
        <f t="shared" si="5"/>
        <v>3121568.6334000006</v>
      </c>
    </row>
    <row r="42" spans="2:17">
      <c r="B42" s="25">
        <v>18007</v>
      </c>
      <c r="C42" s="26" t="s">
        <v>195</v>
      </c>
      <c r="D42" t="s">
        <v>163</v>
      </c>
      <c r="E42" s="27">
        <v>415</v>
      </c>
      <c r="F42" s="61">
        <v>800.30879999999991</v>
      </c>
      <c r="G42" s="61">
        <f t="shared" si="0"/>
        <v>1.9284549397590358</v>
      </c>
      <c r="H42" s="48">
        <v>5418</v>
      </c>
      <c r="I42" s="29">
        <f t="shared" si="1"/>
        <v>4336073.0783999991</v>
      </c>
      <c r="J42" s="29"/>
      <c r="K42" s="27">
        <v>28394</v>
      </c>
      <c r="L42" s="61">
        <v>5193.6044000000002</v>
      </c>
      <c r="M42" s="61">
        <f t="shared" si="2"/>
        <v>0.18291203775445516</v>
      </c>
      <c r="N42" s="48">
        <v>1512</v>
      </c>
      <c r="O42" s="15">
        <f t="shared" si="3"/>
        <v>7852729.8528000005</v>
      </c>
      <c r="P42" s="15">
        <f t="shared" si="4"/>
        <v>12188802.9312</v>
      </c>
      <c r="Q42" s="15">
        <f t="shared" si="5"/>
        <v>4062934.3103999998</v>
      </c>
    </row>
    <row r="43" spans="2:17">
      <c r="B43" s="25">
        <v>4004</v>
      </c>
      <c r="C43" s="26" t="s">
        <v>196</v>
      </c>
      <c r="D43" t="s">
        <v>163</v>
      </c>
      <c r="E43" s="27">
        <v>453</v>
      </c>
      <c r="F43" s="61">
        <v>502.63080000000002</v>
      </c>
      <c r="G43" s="61">
        <f t="shared" si="0"/>
        <v>1.1095602649006624</v>
      </c>
      <c r="H43" s="48">
        <v>5418</v>
      </c>
      <c r="I43" s="29">
        <f t="shared" si="1"/>
        <v>2723253.6744000004</v>
      </c>
      <c r="J43" s="29"/>
      <c r="K43" s="27">
        <v>26046</v>
      </c>
      <c r="L43" s="61">
        <v>5847.6136999999999</v>
      </c>
      <c r="M43" s="61">
        <f t="shared" si="2"/>
        <v>0.22451100744836058</v>
      </c>
      <c r="N43" s="48">
        <v>1512</v>
      </c>
      <c r="O43" s="15">
        <f t="shared" si="3"/>
        <v>8841591.9144000001</v>
      </c>
      <c r="P43" s="15">
        <f t="shared" si="4"/>
        <v>11564845.5888</v>
      </c>
      <c r="Q43" s="15">
        <f t="shared" si="5"/>
        <v>3854948.5296</v>
      </c>
    </row>
    <row r="44" spans="2:17">
      <c r="B44" s="25">
        <v>12010</v>
      </c>
      <c r="C44" t="s">
        <v>197</v>
      </c>
      <c r="D44" t="s">
        <v>163</v>
      </c>
      <c r="E44" s="27">
        <v>565</v>
      </c>
      <c r="F44" s="61">
        <v>719.7453999999999</v>
      </c>
      <c r="G44" s="61">
        <f t="shared" si="0"/>
        <v>1.2738856637168139</v>
      </c>
      <c r="H44" s="48">
        <v>5418</v>
      </c>
      <c r="I44" s="29">
        <f t="shared" si="1"/>
        <v>3899580.5771999988</v>
      </c>
      <c r="J44" s="29"/>
      <c r="K44" s="27">
        <v>24571</v>
      </c>
      <c r="L44" s="61">
        <v>5551.5757999999996</v>
      </c>
      <c r="M44" s="61">
        <f t="shared" si="2"/>
        <v>0.22594016523544014</v>
      </c>
      <c r="N44" s="48">
        <v>1512</v>
      </c>
      <c r="O44" s="15">
        <f t="shared" si="3"/>
        <v>8393982.6096000001</v>
      </c>
      <c r="P44" s="15">
        <f t="shared" si="4"/>
        <v>12293563.186799999</v>
      </c>
      <c r="Q44" s="15">
        <f t="shared" si="5"/>
        <v>4097854.3955999999</v>
      </c>
    </row>
    <row r="45" spans="2:17">
      <c r="B45" s="25">
        <v>16017</v>
      </c>
      <c r="C45" s="26" t="s">
        <v>198</v>
      </c>
      <c r="D45" t="s">
        <v>163</v>
      </c>
      <c r="E45" s="27">
        <v>1391</v>
      </c>
      <c r="F45" s="61">
        <v>2164.8418000000006</v>
      </c>
      <c r="G45" s="61">
        <f t="shared" si="0"/>
        <v>1.556320488856938</v>
      </c>
      <c r="H45" s="48">
        <v>5418</v>
      </c>
      <c r="I45" s="29">
        <f t="shared" si="1"/>
        <v>11729112.872400003</v>
      </c>
      <c r="J45" s="29"/>
      <c r="K45" s="27">
        <v>29040</v>
      </c>
      <c r="L45" s="61">
        <v>9701.9395000000022</v>
      </c>
      <c r="M45" s="61">
        <f t="shared" si="2"/>
        <v>0.33408882575757581</v>
      </c>
      <c r="N45" s="48">
        <v>1512</v>
      </c>
      <c r="O45" s="15">
        <f t="shared" si="3"/>
        <v>14669332.524000004</v>
      </c>
      <c r="P45" s="15">
        <f t="shared" si="4"/>
        <v>26398445.396400005</v>
      </c>
      <c r="Q45" s="15">
        <f t="shared" si="5"/>
        <v>8799481.7988000009</v>
      </c>
    </row>
    <row r="46" spans="2:17">
      <c r="B46" s="25">
        <v>1002</v>
      </c>
      <c r="C46" t="s">
        <v>199</v>
      </c>
      <c r="D46" t="s">
        <v>163</v>
      </c>
      <c r="E46" s="27">
        <v>360</v>
      </c>
      <c r="F46" s="61">
        <v>370.51290000000006</v>
      </c>
      <c r="G46" s="61">
        <f t="shared" si="0"/>
        <v>1.0292025000000002</v>
      </c>
      <c r="H46" s="48">
        <v>5418</v>
      </c>
      <c r="I46" s="29">
        <f t="shared" si="1"/>
        <v>2007438.8922000004</v>
      </c>
      <c r="J46" s="29"/>
      <c r="K46" s="27">
        <v>11777</v>
      </c>
      <c r="L46" s="61">
        <v>2302.901499999999</v>
      </c>
      <c r="M46" s="61">
        <f t="shared" si="2"/>
        <v>0.19554228581132707</v>
      </c>
      <c r="N46" s="48">
        <v>1512</v>
      </c>
      <c r="O46" s="15">
        <f t="shared" si="3"/>
        <v>3481987.0679999986</v>
      </c>
      <c r="P46" s="15">
        <f t="shared" si="4"/>
        <v>5489425.9601999987</v>
      </c>
      <c r="Q46" s="15">
        <f t="shared" si="5"/>
        <v>1829808.6533999995</v>
      </c>
    </row>
    <row r="47" spans="2:17">
      <c r="B47" s="25">
        <v>8088</v>
      </c>
      <c r="C47" t="s">
        <v>200</v>
      </c>
      <c r="D47" t="s">
        <v>163</v>
      </c>
      <c r="E47" s="27">
        <v>636</v>
      </c>
      <c r="F47" s="61">
        <v>887.16789999999969</v>
      </c>
      <c r="G47" s="61">
        <f t="shared" si="0"/>
        <v>1.3949180817610058</v>
      </c>
      <c r="H47" s="48">
        <v>5418</v>
      </c>
      <c r="I47" s="29">
        <f t="shared" si="1"/>
        <v>4806675.6821999988</v>
      </c>
      <c r="J47" s="29"/>
      <c r="K47" s="27">
        <v>20330</v>
      </c>
      <c r="L47" s="61">
        <v>4426.5870000000004</v>
      </c>
      <c r="M47" s="61">
        <f t="shared" si="2"/>
        <v>0.21773669454008857</v>
      </c>
      <c r="N47" s="48">
        <v>1512</v>
      </c>
      <c r="O47" s="15">
        <f t="shared" si="3"/>
        <v>6692999.5440000007</v>
      </c>
      <c r="P47" s="15">
        <f t="shared" si="4"/>
        <v>11499675.226199999</v>
      </c>
      <c r="Q47" s="15">
        <f t="shared" si="5"/>
        <v>3833225.0754</v>
      </c>
    </row>
    <row r="48" spans="2:17">
      <c r="B48" s="25">
        <v>13014</v>
      </c>
      <c r="C48" t="s">
        <v>201</v>
      </c>
      <c r="D48" t="s">
        <v>163</v>
      </c>
      <c r="E48" s="27">
        <v>490</v>
      </c>
      <c r="F48" s="61">
        <v>465.57869999999997</v>
      </c>
      <c r="G48" s="61">
        <f t="shared" si="0"/>
        <v>0.9501606122448979</v>
      </c>
      <c r="H48" s="48">
        <v>5418</v>
      </c>
      <c r="I48" s="29">
        <f t="shared" si="1"/>
        <v>2522505.3965999996</v>
      </c>
      <c r="J48" s="29"/>
      <c r="K48" s="27">
        <v>6864</v>
      </c>
      <c r="L48" s="61">
        <v>1909.6601000000001</v>
      </c>
      <c r="M48" s="61">
        <f t="shared" si="2"/>
        <v>0.27821388403263403</v>
      </c>
      <c r="N48" s="48">
        <v>1512</v>
      </c>
      <c r="O48" s="15">
        <f t="shared" si="3"/>
        <v>2887406.0712000001</v>
      </c>
      <c r="P48" s="15">
        <f t="shared" si="4"/>
        <v>5409911.4677999998</v>
      </c>
      <c r="Q48" s="15">
        <f t="shared" si="5"/>
        <v>1803303.8225999998</v>
      </c>
    </row>
    <row r="49" spans="2:17">
      <c r="B49" s="25">
        <v>4008</v>
      </c>
      <c r="C49" t="s">
        <v>202</v>
      </c>
      <c r="D49" t="s">
        <v>163</v>
      </c>
      <c r="E49" s="27">
        <v>121</v>
      </c>
      <c r="F49" s="61">
        <v>117.38309999999998</v>
      </c>
      <c r="G49" s="61">
        <f t="shared" si="0"/>
        <v>0.97010826446280984</v>
      </c>
      <c r="H49" s="48">
        <v>5418</v>
      </c>
      <c r="I49" s="29">
        <f t="shared" si="1"/>
        <v>635981.63579999993</v>
      </c>
      <c r="J49" s="29"/>
      <c r="K49" s="27">
        <v>11755</v>
      </c>
      <c r="L49" s="61">
        <v>2314.7604000000006</v>
      </c>
      <c r="M49" s="61">
        <f t="shared" si="2"/>
        <v>0.19691709059974483</v>
      </c>
      <c r="N49" s="48">
        <v>1512</v>
      </c>
      <c r="O49" s="15">
        <f t="shared" si="3"/>
        <v>3499917.7248000009</v>
      </c>
      <c r="P49" s="15">
        <f t="shared" si="4"/>
        <v>4135899.3606000007</v>
      </c>
      <c r="Q49" s="15">
        <f t="shared" si="5"/>
        <v>1378633.1202000002</v>
      </c>
    </row>
    <row r="50" spans="2:17">
      <c r="B50" s="25">
        <v>5007</v>
      </c>
      <c r="C50" t="s">
        <v>193</v>
      </c>
      <c r="D50" t="s">
        <v>163</v>
      </c>
      <c r="E50" s="27">
        <v>46</v>
      </c>
      <c r="F50" s="61">
        <v>76.52600000000001</v>
      </c>
      <c r="G50" s="61">
        <f t="shared" si="0"/>
        <v>1.6636086956521741</v>
      </c>
      <c r="H50" s="48">
        <v>5418</v>
      </c>
      <c r="I50" s="29">
        <f t="shared" si="1"/>
        <v>414617.86800000007</v>
      </c>
      <c r="J50" s="29"/>
      <c r="K50" s="27">
        <v>2909</v>
      </c>
      <c r="L50" s="61">
        <v>611.87630000000001</v>
      </c>
      <c r="M50" s="61">
        <f t="shared" si="2"/>
        <v>0.21033905122035065</v>
      </c>
      <c r="N50" s="48">
        <v>1512</v>
      </c>
      <c r="O50" s="15">
        <f t="shared" si="3"/>
        <v>925156.9656</v>
      </c>
      <c r="P50" s="15">
        <f t="shared" si="4"/>
        <v>1339774.8336</v>
      </c>
      <c r="Q50" s="15">
        <f t="shared" si="5"/>
        <v>446591.61119999998</v>
      </c>
    </row>
    <row r="51" spans="2:17">
      <c r="B51" s="25">
        <v>10003</v>
      </c>
      <c r="C51" t="s">
        <v>203</v>
      </c>
      <c r="D51" t="s">
        <v>163</v>
      </c>
      <c r="E51" s="27">
        <v>518</v>
      </c>
      <c r="F51" s="61">
        <v>637.05700000000013</v>
      </c>
      <c r="G51" s="61">
        <f t="shared" si="0"/>
        <v>1.2298397683397686</v>
      </c>
      <c r="H51" s="48">
        <v>5418</v>
      </c>
      <c r="I51" s="29">
        <f t="shared" si="1"/>
        <v>3451574.8260000008</v>
      </c>
      <c r="J51" s="29"/>
      <c r="K51" s="27">
        <v>18134</v>
      </c>
      <c r="L51" s="61">
        <v>3524.6300999999999</v>
      </c>
      <c r="M51" s="61">
        <f t="shared" si="2"/>
        <v>0.19436583765302745</v>
      </c>
      <c r="N51" s="48">
        <v>1512</v>
      </c>
      <c r="O51" s="15">
        <f t="shared" si="3"/>
        <v>5329240.7111999998</v>
      </c>
      <c r="P51" s="15">
        <f t="shared" si="4"/>
        <v>8780815.5372000001</v>
      </c>
      <c r="Q51" s="15">
        <f t="shared" si="5"/>
        <v>2926938.5123999999</v>
      </c>
    </row>
    <row r="53" spans="2:17">
      <c r="F53" s="61"/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55A36-BEA3-40D3-8DA8-06BA9B2099EB}">
  <dimension ref="A1:R44"/>
  <sheetViews>
    <sheetView topLeftCell="B1" zoomScaleNormal="100" workbookViewId="0">
      <pane ySplit="8" topLeftCell="A9" activePane="bottomLeft" state="frozen"/>
      <selection pane="bottomLeft" activeCell="F15" sqref="F15"/>
      <selection activeCell="O21" sqref="O21"/>
    </sheetView>
  </sheetViews>
  <sheetFormatPr defaultRowHeight="14.45"/>
  <cols>
    <col min="1" max="1" width="9.140625" hidden="1" customWidth="1"/>
    <col min="2" max="2" width="8.85546875" bestFit="1" customWidth="1"/>
    <col min="3" max="3" width="36.5703125" customWidth="1"/>
    <col min="4" max="4" width="15.85546875" customWidth="1"/>
    <col min="5" max="5" width="9.7109375" style="27" bestFit="1" customWidth="1"/>
    <col min="6" max="6" width="9.7109375" bestFit="1" customWidth="1"/>
    <col min="7" max="7" width="9.42578125" bestFit="1" customWidth="1"/>
    <col min="8" max="8" width="11.28515625" customWidth="1"/>
    <col min="9" max="9" width="13.5703125" customWidth="1"/>
    <col min="10" max="10" width="4.42578125" customWidth="1"/>
    <col min="11" max="11" width="10.7109375" bestFit="1" customWidth="1"/>
    <col min="12" max="12" width="10.42578125" bestFit="1" customWidth="1"/>
    <col min="13" max="13" width="9.42578125" bestFit="1" customWidth="1"/>
    <col min="14" max="14" width="10.5703125" bestFit="1" customWidth="1"/>
    <col min="15" max="15" width="16.42578125" bestFit="1" customWidth="1"/>
    <col min="16" max="16" width="8.28515625" hidden="1" customWidth="1"/>
    <col min="17" max="17" width="16.42578125" bestFit="1" customWidth="1"/>
    <col min="18" max="18" width="17.42578125" customWidth="1"/>
  </cols>
  <sheetData>
    <row r="1" spans="1:18">
      <c r="B1" s="1" t="s">
        <v>0</v>
      </c>
      <c r="E1" s="1" t="s">
        <v>112</v>
      </c>
    </row>
    <row r="2" spans="1:18">
      <c r="B2" s="1" t="s">
        <v>204</v>
      </c>
      <c r="E2"/>
    </row>
    <row r="3" spans="1:18">
      <c r="E3"/>
    </row>
    <row r="4" spans="1:18">
      <c r="B4" s="1" t="s">
        <v>7</v>
      </c>
      <c r="E4" s="57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1:18">
      <c r="B5" s="1"/>
      <c r="E5" s="62"/>
      <c r="F5" s="63"/>
      <c r="G5" s="64"/>
      <c r="H5" s="63"/>
      <c r="I5" s="63"/>
      <c r="J5" s="63"/>
      <c r="K5" s="63"/>
      <c r="L5" s="63"/>
      <c r="M5" s="64"/>
      <c r="N5" s="63"/>
      <c r="O5" s="65"/>
      <c r="P5" s="63"/>
      <c r="Q5" s="66"/>
      <c r="R5" s="63"/>
    </row>
    <row r="6" spans="1:18" s="67" customFormat="1">
      <c r="B6" s="1" t="s">
        <v>8</v>
      </c>
      <c r="E6" s="68"/>
      <c r="F6" s="68"/>
      <c r="G6" s="69"/>
      <c r="H6" s="69"/>
      <c r="I6" s="68"/>
      <c r="J6" s="57"/>
      <c r="K6" s="68"/>
      <c r="L6" s="68"/>
      <c r="M6" s="69"/>
      <c r="N6" s="58"/>
      <c r="O6" s="68"/>
      <c r="P6" s="57"/>
      <c r="Q6" s="68"/>
      <c r="R6" s="70"/>
    </row>
    <row r="7" spans="1:18">
      <c r="E7" s="75" t="s">
        <v>151</v>
      </c>
      <c r="F7" s="75"/>
      <c r="G7" s="75"/>
      <c r="H7" s="75"/>
      <c r="I7" s="75"/>
      <c r="J7" s="74"/>
      <c r="K7" s="75" t="s">
        <v>153</v>
      </c>
      <c r="L7" s="75"/>
      <c r="M7" s="75"/>
      <c r="N7" s="75"/>
      <c r="O7" s="75"/>
      <c r="P7" s="74"/>
      <c r="Q7" s="59">
        <f>SUM(Q9:Q40)</f>
        <v>139515337.87400004</v>
      </c>
      <c r="R7" s="59">
        <f>SUM(R9:R42)</f>
        <v>49928887.511799999</v>
      </c>
    </row>
    <row r="8" spans="1:18" ht="29.1">
      <c r="B8" s="18" t="s">
        <v>9</v>
      </c>
      <c r="C8" s="18" t="s">
        <v>10</v>
      </c>
      <c r="D8" s="71" t="s">
        <v>154</v>
      </c>
      <c r="E8" s="19" t="s">
        <v>155</v>
      </c>
      <c r="F8" s="18" t="s">
        <v>156</v>
      </c>
      <c r="G8" s="18" t="s">
        <v>157</v>
      </c>
      <c r="H8" s="18" t="s">
        <v>158</v>
      </c>
      <c r="I8" s="18" t="s">
        <v>159</v>
      </c>
      <c r="J8" s="60"/>
      <c r="K8" s="18" t="s">
        <v>160</v>
      </c>
      <c r="L8" s="18" t="s">
        <v>156</v>
      </c>
      <c r="M8" s="18" t="s">
        <v>157</v>
      </c>
      <c r="N8" s="18" t="s">
        <v>158</v>
      </c>
      <c r="O8" s="18" t="s">
        <v>159</v>
      </c>
      <c r="P8" s="60"/>
      <c r="Q8" s="18" t="s">
        <v>161</v>
      </c>
      <c r="R8" s="18" t="s">
        <v>19</v>
      </c>
    </row>
    <row r="9" spans="1:18">
      <c r="A9">
        <v>140202</v>
      </c>
      <c r="B9" s="25">
        <v>1011</v>
      </c>
      <c r="C9" s="26" t="s">
        <v>205</v>
      </c>
      <c r="D9" t="s">
        <v>206</v>
      </c>
      <c r="E9" s="27">
        <v>355</v>
      </c>
      <c r="F9" s="61">
        <v>472.86699999999985</v>
      </c>
      <c r="G9" s="61">
        <f>IFERROR(F9/E9,0)</f>
        <v>1.3320197183098588</v>
      </c>
      <c r="H9" s="16">
        <v>3898</v>
      </c>
      <c r="I9" s="29">
        <f t="shared" ref="I9:I44" si="0">E9*G9*H9</f>
        <v>1843235.5659999994</v>
      </c>
      <c r="J9" s="29"/>
      <c r="K9" s="27">
        <v>31842</v>
      </c>
      <c r="L9" s="61">
        <v>5122.0070000000014</v>
      </c>
      <c r="M9" s="61">
        <v>0.16085694994033042</v>
      </c>
      <c r="N9" s="72">
        <v>1322</v>
      </c>
      <c r="O9" s="15">
        <f t="shared" ref="O9:O44" si="1">K9*M9*N9</f>
        <v>6771293.2540000016</v>
      </c>
      <c r="P9" s="29"/>
      <c r="Q9" s="15">
        <f t="shared" ref="Q9:Q39" si="2">O9+I9</f>
        <v>8614528.8200000003</v>
      </c>
      <c r="R9" s="73">
        <f t="shared" ref="R9:R44" si="3">Q9/3</f>
        <v>2871509.6066666669</v>
      </c>
    </row>
    <row r="10" spans="1:18">
      <c r="A10">
        <v>140288</v>
      </c>
      <c r="B10" s="25">
        <v>2005</v>
      </c>
      <c r="C10" s="26" t="s">
        <v>207</v>
      </c>
      <c r="D10" t="s">
        <v>206</v>
      </c>
      <c r="E10" s="27">
        <v>397</v>
      </c>
      <c r="F10" s="61">
        <v>423.19880000000012</v>
      </c>
      <c r="G10" s="61">
        <f t="shared" ref="G10:G44" si="4">IFERROR(F10/E10,0)</f>
        <v>1.0659919395465998</v>
      </c>
      <c r="H10" s="16">
        <v>3898</v>
      </c>
      <c r="I10" s="29">
        <f t="shared" si="0"/>
        <v>1649628.9224000005</v>
      </c>
      <c r="J10" s="29"/>
      <c r="K10" s="27">
        <v>21773</v>
      </c>
      <c r="L10" s="61">
        <v>4648.459600000001</v>
      </c>
      <c r="M10" s="61">
        <v>0.21349651403113953</v>
      </c>
      <c r="N10" s="72">
        <v>1322</v>
      </c>
      <c r="O10" s="15">
        <f t="shared" si="1"/>
        <v>6145263.5912000015</v>
      </c>
      <c r="P10" s="29"/>
      <c r="Q10" s="15">
        <f t="shared" si="2"/>
        <v>7794892.513600002</v>
      </c>
      <c r="R10" s="73">
        <f t="shared" si="3"/>
        <v>2598297.5045333342</v>
      </c>
    </row>
    <row r="11" spans="1:18">
      <c r="A11">
        <v>140291</v>
      </c>
      <c r="B11" s="25">
        <v>2008</v>
      </c>
      <c r="C11" s="26" t="s">
        <v>208</v>
      </c>
      <c r="D11" t="s">
        <v>206</v>
      </c>
      <c r="E11" s="27">
        <v>199</v>
      </c>
      <c r="F11" s="61">
        <v>302.93680000000001</v>
      </c>
      <c r="G11" s="61">
        <f t="shared" si="4"/>
        <v>1.5222954773869346</v>
      </c>
      <c r="H11" s="16">
        <v>3898</v>
      </c>
      <c r="I11" s="29">
        <f t="shared" si="0"/>
        <v>1180847.6464</v>
      </c>
      <c r="J11" s="29"/>
      <c r="K11" s="27">
        <v>18020</v>
      </c>
      <c r="L11" s="61">
        <v>2915.0273000000002</v>
      </c>
      <c r="M11" s="61">
        <v>0.16176622086570477</v>
      </c>
      <c r="N11" s="72">
        <v>1322</v>
      </c>
      <c r="O11" s="15">
        <f t="shared" si="1"/>
        <v>3853666.0906000002</v>
      </c>
      <c r="P11" s="29"/>
      <c r="Q11" s="15">
        <f t="shared" si="2"/>
        <v>5034513.7369999997</v>
      </c>
      <c r="R11" s="15">
        <f t="shared" si="3"/>
        <v>1678171.2456666667</v>
      </c>
    </row>
    <row r="12" spans="1:18">
      <c r="A12">
        <v>140223</v>
      </c>
      <c r="B12" s="25">
        <v>2010</v>
      </c>
      <c r="C12" s="26" t="s">
        <v>85</v>
      </c>
      <c r="D12" t="s">
        <v>206</v>
      </c>
      <c r="E12" s="27">
        <v>61</v>
      </c>
      <c r="F12" s="61">
        <v>43.905099999999997</v>
      </c>
      <c r="G12" s="61">
        <f t="shared" si="4"/>
        <v>0.71975573770491796</v>
      </c>
      <c r="H12" s="16">
        <v>3898</v>
      </c>
      <c r="I12" s="29">
        <f t="shared" si="0"/>
        <v>171142.07979999998</v>
      </c>
      <c r="J12" s="29"/>
      <c r="K12" s="27">
        <v>2787</v>
      </c>
      <c r="L12" s="61">
        <v>430.00990000000002</v>
      </c>
      <c r="M12" s="61">
        <v>0.1542913168281306</v>
      </c>
      <c r="N12" s="72">
        <v>1322</v>
      </c>
      <c r="O12" s="15">
        <f t="shared" si="1"/>
        <v>568473.08779999998</v>
      </c>
      <c r="P12" s="29"/>
      <c r="Q12" s="15">
        <f t="shared" si="2"/>
        <v>739615.16759999993</v>
      </c>
      <c r="R12" s="15">
        <f t="shared" si="3"/>
        <v>246538.38919999998</v>
      </c>
    </row>
    <row r="13" spans="1:18">
      <c r="A13">
        <v>140030</v>
      </c>
      <c r="B13" s="25">
        <v>2134</v>
      </c>
      <c r="C13" s="26" t="s">
        <v>209</v>
      </c>
      <c r="D13" t="s">
        <v>206</v>
      </c>
      <c r="E13" s="27">
        <v>125</v>
      </c>
      <c r="F13" s="61">
        <v>219.75800000000001</v>
      </c>
      <c r="G13" s="61">
        <f t="shared" si="4"/>
        <v>1.7580640000000001</v>
      </c>
      <c r="H13" s="16">
        <v>3898</v>
      </c>
      <c r="I13" s="29">
        <f t="shared" si="0"/>
        <v>856616.68400000001</v>
      </c>
      <c r="J13" s="29"/>
      <c r="K13" s="27">
        <v>9926</v>
      </c>
      <c r="L13" s="61">
        <v>1903.9961000000001</v>
      </c>
      <c r="M13" s="61">
        <v>0.19181907112633489</v>
      </c>
      <c r="N13" s="72">
        <v>1322</v>
      </c>
      <c r="O13" s="15">
        <f t="shared" si="1"/>
        <v>2517082.8442000002</v>
      </c>
      <c r="P13" s="29"/>
      <c r="Q13" s="15">
        <f t="shared" si="2"/>
        <v>3373699.5282000001</v>
      </c>
      <c r="R13" s="15">
        <f t="shared" si="3"/>
        <v>1124566.5094000001</v>
      </c>
    </row>
    <row r="14" spans="1:18">
      <c r="B14" s="25">
        <v>3002</v>
      </c>
      <c r="C14" s="26" t="s">
        <v>210</v>
      </c>
      <c r="D14" t="s">
        <v>206</v>
      </c>
      <c r="E14" s="27">
        <v>54</v>
      </c>
      <c r="F14" s="61">
        <v>58.56280000000001</v>
      </c>
      <c r="G14" s="61">
        <f>IFERROR(F14/E14,0)</f>
        <v>1.0844962962962965</v>
      </c>
      <c r="H14" s="16">
        <v>3898</v>
      </c>
      <c r="I14" s="29">
        <f>E14*G14*H14</f>
        <v>228277.79440000004</v>
      </c>
      <c r="J14" s="29"/>
      <c r="K14" s="27">
        <v>6761</v>
      </c>
      <c r="L14" s="61">
        <v>1141.6185999999998</v>
      </c>
      <c r="M14" s="61">
        <v>0.16885351279396535</v>
      </c>
      <c r="N14" s="72">
        <v>1322</v>
      </c>
      <c r="O14" s="15">
        <f>K14*M14*N14</f>
        <v>1509219.7891999998</v>
      </c>
      <c r="P14" s="29"/>
      <c r="Q14" s="15">
        <f>O14+I14</f>
        <v>1737497.5835999998</v>
      </c>
      <c r="R14" s="15">
        <f>Q14/3</f>
        <v>579165.86119999993</v>
      </c>
    </row>
    <row r="15" spans="1:18">
      <c r="A15">
        <v>140002</v>
      </c>
      <c r="B15" s="25">
        <v>3066</v>
      </c>
      <c r="C15" s="26" t="s">
        <v>211</v>
      </c>
      <c r="D15" t="s">
        <v>206</v>
      </c>
      <c r="E15" s="27">
        <v>114</v>
      </c>
      <c r="F15" s="61">
        <v>181.36370000000002</v>
      </c>
      <c r="G15" s="61">
        <f t="shared" si="4"/>
        <v>1.5909096491228072</v>
      </c>
      <c r="H15" s="16">
        <v>3898</v>
      </c>
      <c r="I15" s="29">
        <f t="shared" si="0"/>
        <v>706955.70260000008</v>
      </c>
      <c r="J15" s="29"/>
      <c r="K15" s="27">
        <v>9175</v>
      </c>
      <c r="L15" s="61">
        <v>1284.3723999999997</v>
      </c>
      <c r="M15" s="61">
        <v>0.13998609264305173</v>
      </c>
      <c r="N15" s="72">
        <v>1322</v>
      </c>
      <c r="O15" s="15">
        <f t="shared" si="1"/>
        <v>1697940.3127999993</v>
      </c>
      <c r="P15" s="29"/>
      <c r="Q15" s="15">
        <f t="shared" si="2"/>
        <v>2404896.0153999995</v>
      </c>
      <c r="R15" s="15">
        <f t="shared" si="3"/>
        <v>801632.00513333315</v>
      </c>
    </row>
    <row r="16" spans="1:18">
      <c r="A16">
        <v>140122</v>
      </c>
      <c r="B16" s="25">
        <v>3999</v>
      </c>
      <c r="C16" s="26" t="s">
        <v>212</v>
      </c>
      <c r="D16" t="s">
        <v>206</v>
      </c>
      <c r="E16" s="27">
        <v>28</v>
      </c>
      <c r="F16" s="61">
        <v>94.5779</v>
      </c>
      <c r="G16" s="61">
        <f t="shared" si="4"/>
        <v>3.3777821428571428</v>
      </c>
      <c r="H16" s="16">
        <v>3898</v>
      </c>
      <c r="I16" s="29">
        <f t="shared" si="0"/>
        <v>368664.65419999999</v>
      </c>
      <c r="J16" s="29"/>
      <c r="K16" s="27">
        <v>3355</v>
      </c>
      <c r="L16" s="61">
        <v>881.36490000000015</v>
      </c>
      <c r="M16" s="61">
        <v>0.2627019076005962</v>
      </c>
      <c r="N16" s="72">
        <v>1322</v>
      </c>
      <c r="O16" s="15">
        <f t="shared" si="1"/>
        <v>1165164.3978000004</v>
      </c>
      <c r="P16" s="29"/>
      <c r="Q16" s="15">
        <f t="shared" si="2"/>
        <v>1533829.0520000004</v>
      </c>
      <c r="R16" s="15">
        <f t="shared" si="3"/>
        <v>511276.35066666681</v>
      </c>
    </row>
    <row r="17" spans="1:18">
      <c r="A17">
        <v>140258</v>
      </c>
      <c r="B17" s="25">
        <v>4006</v>
      </c>
      <c r="C17" s="26" t="s">
        <v>213</v>
      </c>
      <c r="D17" t="s">
        <v>206</v>
      </c>
      <c r="E17" s="27">
        <v>311</v>
      </c>
      <c r="F17" s="61">
        <v>386.46320000000003</v>
      </c>
      <c r="G17" s="61">
        <f t="shared" si="4"/>
        <v>1.2426469453376208</v>
      </c>
      <c r="H17" s="16">
        <v>3898</v>
      </c>
      <c r="I17" s="29">
        <f t="shared" si="0"/>
        <v>1506433.5536000005</v>
      </c>
      <c r="J17" s="29"/>
      <c r="K17" s="27">
        <v>19389</v>
      </c>
      <c r="L17" s="61">
        <v>4063.5493000000006</v>
      </c>
      <c r="M17" s="61">
        <v>0.20958013822270363</v>
      </c>
      <c r="N17" s="72">
        <v>1322</v>
      </c>
      <c r="O17" s="15">
        <f t="shared" si="1"/>
        <v>5372012.1746000005</v>
      </c>
      <c r="P17" s="29"/>
      <c r="Q17" s="15">
        <f t="shared" si="2"/>
        <v>6878445.7282000007</v>
      </c>
      <c r="R17" s="15">
        <f t="shared" si="3"/>
        <v>2292815.2427333337</v>
      </c>
    </row>
    <row r="18" spans="1:18">
      <c r="A18">
        <v>140289</v>
      </c>
      <c r="B18" s="25">
        <v>4025</v>
      </c>
      <c r="C18" s="26" t="s">
        <v>214</v>
      </c>
      <c r="D18" t="s">
        <v>206</v>
      </c>
      <c r="E18" s="27">
        <v>418</v>
      </c>
      <c r="F18" s="61">
        <v>572.26850000000013</v>
      </c>
      <c r="G18" s="61">
        <f t="shared" si="4"/>
        <v>1.369063397129187</v>
      </c>
      <c r="H18" s="16">
        <v>3898</v>
      </c>
      <c r="I18" s="29">
        <f t="shared" si="0"/>
        <v>2230702.6130000004</v>
      </c>
      <c r="J18" s="29"/>
      <c r="K18" s="27">
        <v>9979</v>
      </c>
      <c r="L18" s="61">
        <v>3193.6874000000007</v>
      </c>
      <c r="M18" s="61">
        <v>0.32004082573404158</v>
      </c>
      <c r="N18" s="72">
        <v>1322</v>
      </c>
      <c r="O18" s="15">
        <f t="shared" si="1"/>
        <v>4222054.7428000011</v>
      </c>
      <c r="P18" s="29"/>
      <c r="Q18" s="15">
        <f t="shared" si="2"/>
        <v>6452757.355800001</v>
      </c>
      <c r="R18" s="15">
        <f t="shared" si="3"/>
        <v>2150919.1186000002</v>
      </c>
    </row>
    <row r="19" spans="1:18">
      <c r="A19">
        <v>140015</v>
      </c>
      <c r="B19" s="25">
        <v>5003</v>
      </c>
      <c r="C19" s="26" t="s">
        <v>215</v>
      </c>
      <c r="D19" t="s">
        <v>206</v>
      </c>
      <c r="E19" s="27">
        <v>171</v>
      </c>
      <c r="F19" s="61">
        <v>116.35899999999998</v>
      </c>
      <c r="G19" s="61">
        <f t="shared" si="4"/>
        <v>0.68046198830409343</v>
      </c>
      <c r="H19" s="16">
        <v>3898</v>
      </c>
      <c r="I19" s="29">
        <f t="shared" si="0"/>
        <v>453567.38199999993</v>
      </c>
      <c r="J19" s="29"/>
      <c r="K19" s="27">
        <v>6129</v>
      </c>
      <c r="L19" s="61">
        <v>1541.8630000000001</v>
      </c>
      <c r="M19" s="61">
        <v>0.25156844509707948</v>
      </c>
      <c r="N19" s="72">
        <v>1322</v>
      </c>
      <c r="O19" s="15">
        <f t="shared" si="1"/>
        <v>2038342.8860000002</v>
      </c>
      <c r="P19" s="29"/>
      <c r="Q19" s="15">
        <f t="shared" si="2"/>
        <v>2491910.2680000002</v>
      </c>
      <c r="R19" s="15">
        <f t="shared" si="3"/>
        <v>830636.75600000005</v>
      </c>
    </row>
    <row r="20" spans="1:18">
      <c r="A20">
        <v>140135</v>
      </c>
      <c r="B20" s="25">
        <v>5014</v>
      </c>
      <c r="C20" s="26" t="s">
        <v>216</v>
      </c>
      <c r="D20" t="s">
        <v>206</v>
      </c>
      <c r="E20" s="27">
        <v>503</v>
      </c>
      <c r="F20" s="61">
        <v>681.37699999999995</v>
      </c>
      <c r="G20" s="61">
        <f t="shared" si="4"/>
        <v>1.3546262425447315</v>
      </c>
      <c r="H20" s="16">
        <v>3898</v>
      </c>
      <c r="I20" s="29">
        <f t="shared" si="0"/>
        <v>2656007.5459999996</v>
      </c>
      <c r="J20" s="29"/>
      <c r="K20" s="27">
        <v>8819</v>
      </c>
      <c r="L20" s="61">
        <v>2556.5738999999994</v>
      </c>
      <c r="M20" s="61">
        <v>0.28989385417847824</v>
      </c>
      <c r="N20" s="72">
        <v>1322</v>
      </c>
      <c r="O20" s="15">
        <f t="shared" si="1"/>
        <v>3379790.6957999994</v>
      </c>
      <c r="P20" s="29"/>
      <c r="Q20" s="15">
        <f t="shared" si="2"/>
        <v>6035798.241799999</v>
      </c>
      <c r="R20" s="15">
        <f t="shared" si="3"/>
        <v>2011932.7472666663</v>
      </c>
    </row>
    <row r="21" spans="1:18">
      <c r="A21">
        <v>140231</v>
      </c>
      <c r="B21" s="25">
        <v>6005</v>
      </c>
      <c r="C21" s="26" t="s">
        <v>217</v>
      </c>
      <c r="D21" t="s">
        <v>206</v>
      </c>
      <c r="E21" s="27">
        <v>126</v>
      </c>
      <c r="F21" s="61">
        <v>158.13519999999997</v>
      </c>
      <c r="G21" s="61">
        <f t="shared" si="4"/>
        <v>1.2550412698412696</v>
      </c>
      <c r="H21" s="16">
        <v>3898</v>
      </c>
      <c r="I21" s="29">
        <f t="shared" si="0"/>
        <v>616411.00959999987</v>
      </c>
      <c r="J21" s="29"/>
      <c r="K21" s="27">
        <v>8009</v>
      </c>
      <c r="L21" s="61">
        <v>1752.4648999999997</v>
      </c>
      <c r="M21" s="61">
        <v>0.2188119490573105</v>
      </c>
      <c r="N21" s="72">
        <v>1322</v>
      </c>
      <c r="O21" s="15">
        <f t="shared" si="1"/>
        <v>2316758.5977999996</v>
      </c>
      <c r="P21" s="29"/>
      <c r="Q21" s="15">
        <f t="shared" si="2"/>
        <v>2933169.6073999996</v>
      </c>
      <c r="R21" s="15">
        <f t="shared" si="3"/>
        <v>977723.20246666658</v>
      </c>
    </row>
    <row r="22" spans="1:18">
      <c r="B22" s="25">
        <v>7005</v>
      </c>
      <c r="C22" s="26" t="s">
        <v>218</v>
      </c>
      <c r="D22" t="s">
        <v>206</v>
      </c>
      <c r="E22" s="27">
        <v>219</v>
      </c>
      <c r="F22" s="61">
        <v>303.85640000000001</v>
      </c>
      <c r="G22" s="61">
        <f t="shared" si="4"/>
        <v>1.3874721461187216</v>
      </c>
      <c r="H22" s="16">
        <v>3898</v>
      </c>
      <c r="I22" s="29">
        <f t="shared" si="0"/>
        <v>1184432.2472000001</v>
      </c>
      <c r="J22" s="29"/>
      <c r="K22" s="27">
        <v>15153</v>
      </c>
      <c r="L22" s="61">
        <v>3406.5994000000001</v>
      </c>
      <c r="M22" s="61">
        <v>0.22481352867418994</v>
      </c>
      <c r="N22" s="72">
        <v>1322</v>
      </c>
      <c r="O22" s="15">
        <f t="shared" si="1"/>
        <v>4503524.4068</v>
      </c>
      <c r="P22" s="29"/>
      <c r="Q22" s="15">
        <f t="shared" si="2"/>
        <v>5687956.6540000001</v>
      </c>
      <c r="R22" s="15">
        <f t="shared" si="3"/>
        <v>1895985.5513333334</v>
      </c>
    </row>
    <row r="23" spans="1:18">
      <c r="A23">
        <v>140275</v>
      </c>
      <c r="B23" s="25">
        <v>7008</v>
      </c>
      <c r="C23" s="26" t="s">
        <v>219</v>
      </c>
      <c r="D23" t="s">
        <v>206</v>
      </c>
      <c r="E23" s="27">
        <v>5</v>
      </c>
      <c r="F23" s="61">
        <v>6.3841000000000001</v>
      </c>
      <c r="G23" s="61">
        <f t="shared" si="4"/>
        <v>1.2768200000000001</v>
      </c>
      <c r="H23" s="16">
        <v>3898</v>
      </c>
      <c r="I23" s="29">
        <f t="shared" si="0"/>
        <v>24885.221799999999</v>
      </c>
      <c r="J23" s="29"/>
      <c r="K23" s="27">
        <v>1665</v>
      </c>
      <c r="L23" s="61">
        <v>271.17290000000008</v>
      </c>
      <c r="M23" s="61">
        <v>0.16286660660660665</v>
      </c>
      <c r="N23" s="72">
        <v>1322</v>
      </c>
      <c r="O23" s="15">
        <f t="shared" si="1"/>
        <v>358490.57380000013</v>
      </c>
      <c r="P23" s="29"/>
      <c r="Q23" s="15">
        <f t="shared" si="2"/>
        <v>383375.79560000013</v>
      </c>
      <c r="R23" s="15">
        <f t="shared" si="3"/>
        <v>127791.93186666671</v>
      </c>
    </row>
    <row r="24" spans="1:18">
      <c r="A24">
        <v>140046</v>
      </c>
      <c r="B24" s="25">
        <v>8012</v>
      </c>
      <c r="C24" s="26" t="s">
        <v>220</v>
      </c>
      <c r="D24" t="s">
        <v>206</v>
      </c>
      <c r="E24" s="27">
        <v>448</v>
      </c>
      <c r="F24" s="61">
        <v>532.12</v>
      </c>
      <c r="G24" s="61">
        <f t="shared" si="4"/>
        <v>1.1877678571428572</v>
      </c>
      <c r="H24" s="16">
        <v>3898</v>
      </c>
      <c r="I24" s="29">
        <f t="shared" si="0"/>
        <v>2074203.76</v>
      </c>
      <c r="J24" s="29"/>
      <c r="K24" s="27">
        <v>27132</v>
      </c>
      <c r="L24" s="61">
        <v>2826.2032999999997</v>
      </c>
      <c r="M24" s="61">
        <v>0.10416494545186494</v>
      </c>
      <c r="N24" s="72">
        <v>1322</v>
      </c>
      <c r="O24" s="15">
        <f t="shared" si="1"/>
        <v>3736240.7625999996</v>
      </c>
      <c r="P24" s="29"/>
      <c r="Q24" s="15">
        <f t="shared" si="2"/>
        <v>5810444.5225999998</v>
      </c>
      <c r="R24" s="15">
        <f t="shared" si="3"/>
        <v>1936814.8408666665</v>
      </c>
    </row>
    <row r="25" spans="1:18">
      <c r="B25" s="25">
        <v>10004</v>
      </c>
      <c r="C25" s="26" t="s">
        <v>221</v>
      </c>
      <c r="D25" t="s">
        <v>206</v>
      </c>
      <c r="E25" s="27">
        <v>548</v>
      </c>
      <c r="F25" s="61">
        <v>591.05340000000001</v>
      </c>
      <c r="G25" s="61">
        <f t="shared" si="4"/>
        <v>1.078564598540146</v>
      </c>
      <c r="H25" s="16">
        <v>3898</v>
      </c>
      <c r="I25" s="29">
        <f t="shared" si="0"/>
        <v>2303926.1532000001</v>
      </c>
      <c r="J25" s="29"/>
      <c r="K25" s="27">
        <v>13532</v>
      </c>
      <c r="L25" s="61">
        <v>3296.2650999999996</v>
      </c>
      <c r="M25" s="61">
        <v>0.24359038575229083</v>
      </c>
      <c r="N25" s="72">
        <v>1322</v>
      </c>
      <c r="O25" s="15">
        <f t="shared" si="1"/>
        <v>4357662.4622</v>
      </c>
      <c r="P25" s="29"/>
      <c r="Q25" s="15">
        <f t="shared" si="2"/>
        <v>6661588.6153999995</v>
      </c>
      <c r="R25" s="15">
        <f t="shared" si="3"/>
        <v>2220529.5384666664</v>
      </c>
    </row>
    <row r="26" spans="1:18">
      <c r="B26" s="25">
        <v>12002</v>
      </c>
      <c r="C26" s="26" t="s">
        <v>222</v>
      </c>
      <c r="D26" t="s">
        <v>206</v>
      </c>
      <c r="E26" s="27">
        <v>384</v>
      </c>
      <c r="F26" s="61">
        <v>516.4545999999998</v>
      </c>
      <c r="G26" s="61">
        <f t="shared" si="4"/>
        <v>1.3449338541666662</v>
      </c>
      <c r="H26" s="16">
        <v>3898</v>
      </c>
      <c r="I26" s="29">
        <f t="shared" si="0"/>
        <v>2013140.0307999991</v>
      </c>
      <c r="J26" s="29"/>
      <c r="K26" s="27">
        <v>22464</v>
      </c>
      <c r="L26" s="61">
        <v>5577.2440999999999</v>
      </c>
      <c r="M26" s="61">
        <v>0.24827475516381767</v>
      </c>
      <c r="N26" s="72">
        <v>1322</v>
      </c>
      <c r="O26" s="15">
        <f t="shared" si="1"/>
        <v>7373116.7001999998</v>
      </c>
      <c r="P26" s="29"/>
      <c r="Q26" s="15">
        <f t="shared" si="2"/>
        <v>9386256.7309999987</v>
      </c>
      <c r="R26" s="15">
        <f t="shared" si="3"/>
        <v>3128752.2436666661</v>
      </c>
    </row>
    <row r="27" spans="1:18">
      <c r="A27">
        <v>140032</v>
      </c>
      <c r="B27" s="25">
        <v>12009</v>
      </c>
      <c r="C27" s="26" t="s">
        <v>223</v>
      </c>
      <c r="D27" t="s">
        <v>206</v>
      </c>
      <c r="E27" s="27">
        <v>164</v>
      </c>
      <c r="F27" s="61">
        <v>275.50799999999998</v>
      </c>
      <c r="G27" s="61">
        <f t="shared" si="4"/>
        <v>1.6799268292682925</v>
      </c>
      <c r="H27" s="16">
        <v>3898</v>
      </c>
      <c r="I27" s="29">
        <f t="shared" si="0"/>
        <v>1073930.1839999999</v>
      </c>
      <c r="J27" s="29"/>
      <c r="K27" s="27">
        <v>8229</v>
      </c>
      <c r="L27" s="61">
        <v>1882.7765000000004</v>
      </c>
      <c r="M27" s="61">
        <v>0.22879772754891242</v>
      </c>
      <c r="N27" s="72">
        <v>1322</v>
      </c>
      <c r="O27" s="15">
        <f t="shared" si="1"/>
        <v>2489030.5330000008</v>
      </c>
      <c r="P27" s="29"/>
      <c r="Q27" s="15">
        <f t="shared" si="2"/>
        <v>3562960.7170000006</v>
      </c>
      <c r="R27" s="15">
        <f t="shared" si="3"/>
        <v>1187653.5723333335</v>
      </c>
    </row>
    <row r="28" spans="1:18">
      <c r="A28">
        <v>140145</v>
      </c>
      <c r="B28" s="25">
        <v>13011</v>
      </c>
      <c r="C28" s="26" t="s">
        <v>224</v>
      </c>
      <c r="D28" t="s">
        <v>206</v>
      </c>
      <c r="E28" s="27">
        <v>113</v>
      </c>
      <c r="F28" s="61">
        <v>117.9873</v>
      </c>
      <c r="G28" s="61">
        <f t="shared" si="4"/>
        <v>1.0441353982300885</v>
      </c>
      <c r="H28" s="16">
        <v>3898</v>
      </c>
      <c r="I28" s="29">
        <f t="shared" si="0"/>
        <v>459914.49540000001</v>
      </c>
      <c r="J28" s="29"/>
      <c r="K28" s="27">
        <v>12624</v>
      </c>
      <c r="L28" s="61">
        <v>1963.4423000000002</v>
      </c>
      <c r="M28" s="61">
        <v>0.15553250158428392</v>
      </c>
      <c r="N28" s="72">
        <v>1322</v>
      </c>
      <c r="O28" s="15">
        <f t="shared" si="1"/>
        <v>2595670.7206000001</v>
      </c>
      <c r="P28" s="29"/>
      <c r="Q28" s="15">
        <f t="shared" si="2"/>
        <v>3055585.216</v>
      </c>
      <c r="R28" s="15">
        <f t="shared" si="3"/>
        <v>1018528.4053333333</v>
      </c>
    </row>
    <row r="29" spans="1:18">
      <c r="A29">
        <v>140082</v>
      </c>
      <c r="B29" s="25">
        <v>13017</v>
      </c>
      <c r="C29" s="26" t="s">
        <v>225</v>
      </c>
      <c r="D29" t="s">
        <v>206</v>
      </c>
      <c r="E29" s="27">
        <v>73</v>
      </c>
      <c r="F29" s="61">
        <v>137.1789</v>
      </c>
      <c r="G29" s="61">
        <f>IFERROR(F29/E29,0)</f>
        <v>1.8791630136986301</v>
      </c>
      <c r="H29" s="16">
        <v>3898</v>
      </c>
      <c r="I29" s="29">
        <f>E29*G29*H29</f>
        <v>534723.35219999996</v>
      </c>
      <c r="J29" s="29"/>
      <c r="K29" s="27">
        <v>8051</v>
      </c>
      <c r="L29" s="61">
        <v>1867.0107</v>
      </c>
      <c r="M29" s="61">
        <v>0.23189798782759907</v>
      </c>
      <c r="N29" s="72">
        <v>1322</v>
      </c>
      <c r="O29" s="15">
        <f>K29*M29*N29</f>
        <v>2468188.1454000003</v>
      </c>
      <c r="Q29" s="15">
        <f>O29+I29</f>
        <v>3002911.4976000004</v>
      </c>
      <c r="R29" s="15">
        <f>Q29/3</f>
        <v>1000970.4992000001</v>
      </c>
    </row>
    <row r="30" spans="1:18">
      <c r="A30">
        <v>140012</v>
      </c>
      <c r="B30" s="25">
        <v>13026</v>
      </c>
      <c r="C30" s="26" t="s">
        <v>226</v>
      </c>
      <c r="D30" t="s">
        <v>206</v>
      </c>
      <c r="E30" s="27">
        <v>150</v>
      </c>
      <c r="F30" s="61">
        <v>301.2713</v>
      </c>
      <c r="G30" s="61">
        <f t="shared" si="4"/>
        <v>2.0084753333333332</v>
      </c>
      <c r="H30" s="16">
        <v>3898</v>
      </c>
      <c r="I30" s="29">
        <f t="shared" si="0"/>
        <v>1174355.5274</v>
      </c>
      <c r="J30" s="29"/>
      <c r="K30" s="27">
        <v>9423</v>
      </c>
      <c r="L30" s="61">
        <v>2887.6505999999999</v>
      </c>
      <c r="M30" s="61">
        <v>0.30644705507800063</v>
      </c>
      <c r="N30" s="72">
        <v>1322</v>
      </c>
      <c r="O30" s="15">
        <f t="shared" si="1"/>
        <v>3817474.0932</v>
      </c>
      <c r="Q30" s="15">
        <f t="shared" si="2"/>
        <v>4991829.6206</v>
      </c>
      <c r="R30" s="15">
        <f t="shared" si="3"/>
        <v>1663943.2068666667</v>
      </c>
    </row>
    <row r="31" spans="1:18">
      <c r="A31">
        <v>140179</v>
      </c>
      <c r="B31" s="25">
        <v>13297</v>
      </c>
      <c r="C31" s="26" t="s">
        <v>227</v>
      </c>
      <c r="D31" t="s">
        <v>206</v>
      </c>
      <c r="E31" s="27">
        <v>0</v>
      </c>
      <c r="F31" s="61">
        <v>0</v>
      </c>
      <c r="G31" s="61">
        <f t="shared" si="4"/>
        <v>0</v>
      </c>
      <c r="H31" s="16">
        <v>3898</v>
      </c>
      <c r="I31" s="29">
        <f t="shared" si="0"/>
        <v>0</v>
      </c>
      <c r="J31" s="29"/>
      <c r="K31" s="27">
        <v>4868</v>
      </c>
      <c r="L31" s="61">
        <v>1173.1319999999998</v>
      </c>
      <c r="M31" s="61">
        <v>0.24098849630238287</v>
      </c>
      <c r="N31" s="72">
        <v>1322</v>
      </c>
      <c r="O31" s="15">
        <f t="shared" si="1"/>
        <v>1550880.5039999997</v>
      </c>
      <c r="Q31" s="15">
        <f t="shared" si="2"/>
        <v>1550880.5039999997</v>
      </c>
      <c r="R31" s="15">
        <f t="shared" si="3"/>
        <v>516960.16799999989</v>
      </c>
    </row>
    <row r="32" spans="1:18">
      <c r="B32" s="25">
        <v>14001</v>
      </c>
      <c r="C32" s="26" t="s">
        <v>228</v>
      </c>
      <c r="D32" t="s">
        <v>206</v>
      </c>
      <c r="E32" s="27">
        <v>524</v>
      </c>
      <c r="F32" s="61">
        <v>563.8552000000002</v>
      </c>
      <c r="G32" s="61">
        <f t="shared" si="4"/>
        <v>1.0760595419847332</v>
      </c>
      <c r="H32" s="16">
        <v>3898</v>
      </c>
      <c r="I32" s="29">
        <f t="shared" si="0"/>
        <v>2197907.569600001</v>
      </c>
      <c r="J32" s="29"/>
      <c r="K32" s="27">
        <v>18678</v>
      </c>
      <c r="L32" s="61">
        <v>4006.5279999999993</v>
      </c>
      <c r="M32" s="61">
        <v>0.21450519327551126</v>
      </c>
      <c r="N32" s="72">
        <v>1322</v>
      </c>
      <c r="O32" s="15">
        <f t="shared" si="1"/>
        <v>5296630.0159999989</v>
      </c>
      <c r="Q32" s="15">
        <f t="shared" si="2"/>
        <v>7494537.5855999999</v>
      </c>
      <c r="R32" s="15">
        <f t="shared" si="3"/>
        <v>2498179.1952</v>
      </c>
    </row>
    <row r="33" spans="1:18">
      <c r="A33">
        <v>140185</v>
      </c>
      <c r="B33" s="25">
        <v>15007</v>
      </c>
      <c r="C33" s="26" t="s">
        <v>229</v>
      </c>
      <c r="D33" t="s">
        <v>206</v>
      </c>
      <c r="E33" s="27">
        <v>173</v>
      </c>
      <c r="F33" s="61">
        <v>258.1429</v>
      </c>
      <c r="G33" s="61">
        <f t="shared" si="4"/>
        <v>1.4921554913294797</v>
      </c>
      <c r="H33" s="16">
        <v>3898</v>
      </c>
      <c r="I33" s="29">
        <f t="shared" si="0"/>
        <v>1006241.0242</v>
      </c>
      <c r="J33" s="29"/>
      <c r="K33" s="27">
        <v>15561</v>
      </c>
      <c r="L33" s="61">
        <v>3846.7278000000001</v>
      </c>
      <c r="M33" s="61">
        <v>0.24720312319259688</v>
      </c>
      <c r="N33" s="72">
        <v>1322</v>
      </c>
      <c r="O33" s="15">
        <f t="shared" si="1"/>
        <v>5085374.1516000004</v>
      </c>
      <c r="Q33" s="15">
        <f t="shared" si="2"/>
        <v>6091615.1758000003</v>
      </c>
      <c r="R33" s="15">
        <f t="shared" si="3"/>
        <v>2030538.3919333334</v>
      </c>
    </row>
    <row r="34" spans="1:18">
      <c r="A34">
        <v>140148</v>
      </c>
      <c r="B34" s="25">
        <v>16004</v>
      </c>
      <c r="C34" s="26" t="s">
        <v>230</v>
      </c>
      <c r="D34" t="s">
        <v>206</v>
      </c>
      <c r="E34" s="27">
        <v>42</v>
      </c>
      <c r="F34" s="61">
        <v>57.005499999999998</v>
      </c>
      <c r="G34" s="61">
        <f t="shared" si="4"/>
        <v>1.3572738095238095</v>
      </c>
      <c r="H34" s="16">
        <v>3898</v>
      </c>
      <c r="I34" s="29">
        <f t="shared" si="0"/>
        <v>222207.43899999998</v>
      </c>
      <c r="J34" s="29"/>
      <c r="K34" s="27">
        <v>7798</v>
      </c>
      <c r="L34" s="61">
        <v>1550.4137000000001</v>
      </c>
      <c r="M34" s="61">
        <v>0.19882196717106951</v>
      </c>
      <c r="N34" s="72">
        <v>1322</v>
      </c>
      <c r="O34" s="15">
        <f t="shared" si="1"/>
        <v>2049646.9114000001</v>
      </c>
      <c r="Q34" s="15">
        <f t="shared" si="2"/>
        <v>2271854.3503999999</v>
      </c>
      <c r="R34" s="15">
        <f t="shared" si="3"/>
        <v>757284.78346666659</v>
      </c>
    </row>
    <row r="35" spans="1:18">
      <c r="A35">
        <v>140100</v>
      </c>
      <c r="B35" s="25">
        <v>16005</v>
      </c>
      <c r="C35" s="26" t="s">
        <v>231</v>
      </c>
      <c r="D35" t="s">
        <v>206</v>
      </c>
      <c r="E35" s="27">
        <v>72</v>
      </c>
      <c r="F35" s="61">
        <v>99.323400000000007</v>
      </c>
      <c r="G35" s="61">
        <f t="shared" si="4"/>
        <v>1.3794916666666668</v>
      </c>
      <c r="H35" s="16">
        <v>3898</v>
      </c>
      <c r="I35" s="29">
        <f t="shared" si="0"/>
        <v>387162.61320000002</v>
      </c>
      <c r="J35" s="29"/>
      <c r="K35" s="27">
        <v>4885</v>
      </c>
      <c r="L35" s="61">
        <v>1552.4901999999997</v>
      </c>
      <c r="M35" s="61">
        <v>0.31780761514841344</v>
      </c>
      <c r="N35" s="72">
        <v>1322</v>
      </c>
      <c r="O35" s="15">
        <f t="shared" si="1"/>
        <v>2052392.0443999995</v>
      </c>
      <c r="Q35" s="15">
        <f t="shared" si="2"/>
        <v>2439554.6575999996</v>
      </c>
      <c r="R35" s="15">
        <f t="shared" si="3"/>
        <v>813184.88586666656</v>
      </c>
    </row>
    <row r="36" spans="1:18">
      <c r="B36" s="25">
        <v>16010</v>
      </c>
      <c r="C36" s="26" t="s">
        <v>232</v>
      </c>
      <c r="D36" t="s">
        <v>206</v>
      </c>
      <c r="E36" s="27">
        <v>18</v>
      </c>
      <c r="F36" s="61">
        <v>23.417000000000002</v>
      </c>
      <c r="G36" s="61">
        <f>IFERROR(F36/E36,0)</f>
        <v>1.3009444444444445</v>
      </c>
      <c r="H36" s="16">
        <v>3898</v>
      </c>
      <c r="I36" s="29">
        <f>E36*G36*H36</f>
        <v>91279.466</v>
      </c>
      <c r="J36" s="29"/>
      <c r="K36" s="27">
        <v>8790</v>
      </c>
      <c r="L36" s="61">
        <v>1027.3967</v>
      </c>
      <c r="M36" s="61">
        <v>0.11688244596131968</v>
      </c>
      <c r="N36" s="72">
        <v>1322</v>
      </c>
      <c r="O36" s="15">
        <f>K36*M36*N36</f>
        <v>1358218.4373999999</v>
      </c>
      <c r="Q36" s="15">
        <f>O36+I36</f>
        <v>1449497.9034</v>
      </c>
      <c r="R36" s="15">
        <f>Q36/3</f>
        <v>483165.96779999998</v>
      </c>
    </row>
    <row r="37" spans="1:18">
      <c r="A37">
        <v>140010</v>
      </c>
      <c r="B37" s="25">
        <v>16020</v>
      </c>
      <c r="C37" s="26" t="s">
        <v>233</v>
      </c>
      <c r="D37" t="s">
        <v>206</v>
      </c>
      <c r="E37" s="27">
        <v>450</v>
      </c>
      <c r="F37" s="61">
        <v>774.57300000000009</v>
      </c>
      <c r="G37" s="61">
        <f t="shared" si="4"/>
        <v>1.7212733333333334</v>
      </c>
      <c r="H37" s="16">
        <v>3898</v>
      </c>
      <c r="I37" s="29">
        <f t="shared" si="0"/>
        <v>3019285.5540000005</v>
      </c>
      <c r="J37" s="29"/>
      <c r="K37" s="27">
        <v>15345</v>
      </c>
      <c r="L37" s="61">
        <v>4235.1338000000005</v>
      </c>
      <c r="M37" s="61">
        <v>0.27599438253502773</v>
      </c>
      <c r="N37" s="72">
        <v>1322</v>
      </c>
      <c r="O37" s="15">
        <f t="shared" si="1"/>
        <v>5598846.8836000003</v>
      </c>
      <c r="Q37" s="15">
        <f t="shared" si="2"/>
        <v>8618132.4376000017</v>
      </c>
      <c r="R37" s="15">
        <f t="shared" si="3"/>
        <v>2872710.8125333339</v>
      </c>
    </row>
    <row r="38" spans="1:18">
      <c r="A38">
        <v>140242</v>
      </c>
      <c r="B38" s="25">
        <v>17001</v>
      </c>
      <c r="C38" s="26" t="s">
        <v>234</v>
      </c>
      <c r="D38" t="s">
        <v>206</v>
      </c>
      <c r="E38" s="27">
        <v>438</v>
      </c>
      <c r="F38" s="61">
        <v>483.00839999999994</v>
      </c>
      <c r="G38" s="61">
        <f t="shared" si="4"/>
        <v>1.1027589041095889</v>
      </c>
      <c r="H38" s="16">
        <v>3898</v>
      </c>
      <c r="I38" s="29">
        <f t="shared" si="0"/>
        <v>1882766.7431999997</v>
      </c>
      <c r="J38" s="29"/>
      <c r="K38" s="27">
        <v>15277</v>
      </c>
      <c r="L38" s="61">
        <v>4138.6223</v>
      </c>
      <c r="M38" s="61">
        <v>0.270905433003862</v>
      </c>
      <c r="N38" s="72">
        <v>1322</v>
      </c>
      <c r="O38" s="15">
        <f t="shared" si="1"/>
        <v>5471258.6805999996</v>
      </c>
      <c r="Q38" s="15">
        <f t="shared" si="2"/>
        <v>7354025.4237999991</v>
      </c>
      <c r="R38" s="15">
        <f t="shared" si="3"/>
        <v>2451341.8079333329</v>
      </c>
    </row>
    <row r="39" spans="1:18">
      <c r="A39">
        <v>140113</v>
      </c>
      <c r="B39" s="25">
        <v>19034</v>
      </c>
      <c r="C39" s="26" t="s">
        <v>235</v>
      </c>
      <c r="D39" t="s">
        <v>206</v>
      </c>
      <c r="E39" s="27">
        <v>188</v>
      </c>
      <c r="F39" s="61">
        <v>127.93390000000001</v>
      </c>
      <c r="G39" s="61">
        <f t="shared" si="4"/>
        <v>0.68049946808510642</v>
      </c>
      <c r="H39" s="16">
        <v>3898</v>
      </c>
      <c r="I39" s="29">
        <f t="shared" si="0"/>
        <v>498686.34220000001</v>
      </c>
      <c r="J39" s="29"/>
      <c r="K39" s="27">
        <v>9268</v>
      </c>
      <c r="L39" s="61">
        <v>1459.7887000000001</v>
      </c>
      <c r="M39" s="61">
        <v>0.15750849158394475</v>
      </c>
      <c r="N39" s="72">
        <v>1322</v>
      </c>
      <c r="O39" s="15">
        <f t="shared" si="1"/>
        <v>1929840.6614000001</v>
      </c>
      <c r="Q39" s="15">
        <f t="shared" si="2"/>
        <v>2428527.0035999999</v>
      </c>
      <c r="R39" s="15">
        <f t="shared" si="3"/>
        <v>809509.00119999994</v>
      </c>
    </row>
    <row r="40" spans="1:18">
      <c r="A40">
        <v>140062</v>
      </c>
      <c r="B40" s="25">
        <v>24001</v>
      </c>
      <c r="C40" s="26" t="s">
        <v>236</v>
      </c>
      <c r="D40" t="s">
        <v>206</v>
      </c>
      <c r="E40" s="27">
        <v>9</v>
      </c>
      <c r="F40" s="61">
        <v>21.465099999999996</v>
      </c>
      <c r="G40" s="61">
        <f t="shared" si="4"/>
        <v>2.3850111111111105</v>
      </c>
      <c r="H40" s="16">
        <v>3898</v>
      </c>
      <c r="I40" s="29">
        <f t="shared" si="0"/>
        <v>83670.959799999982</v>
      </c>
      <c r="J40" s="29"/>
      <c r="K40" s="27">
        <v>1711</v>
      </c>
      <c r="L40" s="61">
        <v>880.92199999999991</v>
      </c>
      <c r="M40" s="61">
        <v>0.51485797779076559</v>
      </c>
      <c r="N40" s="72">
        <v>1322</v>
      </c>
      <c r="O40" s="15">
        <f t="shared" si="1"/>
        <v>1164578.8839999998</v>
      </c>
      <c r="Q40" s="15">
        <f>O40+I40</f>
        <v>1248249.8437999999</v>
      </c>
      <c r="R40" s="15">
        <f t="shared" si="3"/>
        <v>416083.28126666666</v>
      </c>
    </row>
    <row r="41" spans="1:18">
      <c r="B41" s="25">
        <v>3029</v>
      </c>
      <c r="C41" s="26" t="s">
        <v>237</v>
      </c>
      <c r="D41" t="s">
        <v>206</v>
      </c>
      <c r="E41" s="27">
        <v>1</v>
      </c>
      <c r="F41" s="61">
        <v>1.2735000000000001</v>
      </c>
      <c r="G41" s="61">
        <f t="shared" si="4"/>
        <v>1.2735000000000001</v>
      </c>
      <c r="H41" s="16">
        <v>3898</v>
      </c>
      <c r="I41" s="29">
        <f t="shared" si="0"/>
        <v>4964.1030000000001</v>
      </c>
      <c r="J41" s="29"/>
      <c r="K41" s="27">
        <v>248</v>
      </c>
      <c r="L41" s="61">
        <v>78.185599999999994</v>
      </c>
      <c r="M41" s="61">
        <v>0.31526451612903222</v>
      </c>
      <c r="N41" s="72">
        <v>1322</v>
      </c>
      <c r="O41" s="15">
        <f t="shared" si="1"/>
        <v>103361.36319999999</v>
      </c>
      <c r="Q41" s="15">
        <f>O41+I41</f>
        <v>108325.4662</v>
      </c>
      <c r="R41" s="15">
        <f t="shared" si="3"/>
        <v>36108.488733333332</v>
      </c>
    </row>
    <row r="42" spans="1:18">
      <c r="B42" s="25">
        <v>18015</v>
      </c>
      <c r="C42" s="26" t="s">
        <v>238</v>
      </c>
      <c r="D42" t="s">
        <v>206</v>
      </c>
      <c r="E42" s="27">
        <v>387</v>
      </c>
      <c r="F42" s="61">
        <v>473.43260000000004</v>
      </c>
      <c r="G42" s="61">
        <f t="shared" si="4"/>
        <v>1.2233400516795867</v>
      </c>
      <c r="H42" s="16">
        <v>3898</v>
      </c>
      <c r="I42" s="29">
        <f t="shared" si="0"/>
        <v>1845440.2748000002</v>
      </c>
      <c r="J42" s="29"/>
      <c r="K42" s="27">
        <v>31236</v>
      </c>
      <c r="L42" s="61">
        <v>6291.6482000000005</v>
      </c>
      <c r="M42" s="61">
        <v>0.20142297989499297</v>
      </c>
      <c r="N42" s="72">
        <v>1322</v>
      </c>
      <c r="O42" s="15">
        <f t="shared" si="1"/>
        <v>8317558.9204000011</v>
      </c>
      <c r="Q42" s="15">
        <f t="shared" ref="Q42:Q44" si="5">O42+I42</f>
        <v>10162999.195200002</v>
      </c>
      <c r="R42" s="15">
        <f t="shared" si="3"/>
        <v>3387666.3984000008</v>
      </c>
    </row>
    <row r="43" spans="1:18">
      <c r="B43" s="25">
        <v>1007</v>
      </c>
      <c r="C43" s="26" t="s">
        <v>239</v>
      </c>
      <c r="D43" t="s">
        <v>206</v>
      </c>
      <c r="E43" s="27">
        <v>675</v>
      </c>
      <c r="F43" s="61">
        <v>675.51060000000007</v>
      </c>
      <c r="G43" s="61">
        <f t="shared" si="4"/>
        <v>1.0007564444444446</v>
      </c>
      <c r="H43" s="16">
        <v>3898</v>
      </c>
      <c r="I43" s="29">
        <f t="shared" si="0"/>
        <v>2633140.3188000005</v>
      </c>
      <c r="J43" s="29"/>
      <c r="K43" s="27">
        <v>16494</v>
      </c>
      <c r="L43" s="61">
        <v>6125.4887000000008</v>
      </c>
      <c r="M43" s="61">
        <v>0.37137678549775682</v>
      </c>
      <c r="N43" s="72">
        <v>1322</v>
      </c>
      <c r="O43" s="15">
        <f t="shared" si="1"/>
        <v>8097896.0614000009</v>
      </c>
      <c r="Q43" s="15">
        <f t="shared" si="5"/>
        <v>10731036.380200002</v>
      </c>
      <c r="R43" s="15">
        <f t="shared" si="3"/>
        <v>3577012.1267333343</v>
      </c>
    </row>
    <row r="44" spans="1:18">
      <c r="B44" s="25">
        <v>2002</v>
      </c>
      <c r="C44" s="26" t="s">
        <v>240</v>
      </c>
      <c r="D44" t="s">
        <v>206</v>
      </c>
      <c r="E44" s="27">
        <v>308</v>
      </c>
      <c r="F44" s="61">
        <v>386.01</v>
      </c>
      <c r="G44" s="61">
        <f t="shared" si="4"/>
        <v>1.2532792207792207</v>
      </c>
      <c r="H44" s="16">
        <v>3898</v>
      </c>
      <c r="I44" s="29">
        <f t="shared" si="0"/>
        <v>1504666.98</v>
      </c>
      <c r="J44" s="29"/>
      <c r="K44" s="27">
        <v>7540</v>
      </c>
      <c r="L44" s="61">
        <v>2656.3303999999998</v>
      </c>
      <c r="M44" s="61">
        <v>0.3522984615384615</v>
      </c>
      <c r="N44" s="72">
        <v>1322</v>
      </c>
      <c r="O44" s="15">
        <f t="shared" si="1"/>
        <v>3511668.7887999997</v>
      </c>
      <c r="Q44" s="15">
        <f t="shared" si="5"/>
        <v>5016335.7687999997</v>
      </c>
      <c r="R44" s="15">
        <f t="shared" si="3"/>
        <v>1672111.9229333333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ED123A-FA3E-4B36-A90B-FFB80178DB19}"/>
</file>

<file path=customXml/itemProps2.xml><?xml version="1.0" encoding="utf-8"?>
<ds:datastoreItem xmlns:ds="http://schemas.openxmlformats.org/officeDocument/2006/customXml" ds:itemID="{B92A2825-79FE-4570-9770-20361FF7FF93}"/>
</file>

<file path=customXml/itemProps3.xml><?xml version="1.0" encoding="utf-8"?>
<ds:datastoreItem xmlns:ds="http://schemas.openxmlformats.org/officeDocument/2006/customXml" ds:itemID="{FA1127D0-9E2C-43AF-9AAA-BE2335372B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2026-03-20T20:50:10Z</dcterms:created>
  <dcterms:modified xsi:type="dcterms:W3CDTF">2026-03-30T19:01:30Z</dcterms:modified>
  <cp:category/>
  <cp:contentStatus/>
</cp:coreProperties>
</file>